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7.wmf" ContentType="image/x-wmf"/>
  <Override PartName="/xl/media/image8.wmf" ContentType="image/x-wmf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0.xml" ContentType="application/vnd.openxmlformats-officedocument.drawingml.chart+xml"/>
  <Override PartName="/xl/charts/chart46.xml" ContentType="application/vnd.openxmlformats-officedocument.drawingml.chart+xml"/>
  <Override PartName="/xl/charts/chart51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<sst xmlns="http://schemas.openxmlformats.org/spreadsheetml/2006/main" count="911" uniqueCount="281">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</sst>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112.689573893604</c:v>
                </c:pt>
                <c:pt idx="49">
                  <c:v>113.781503826113</c:v>
                </c:pt>
                <c:pt idx="50">
                  <c:v>114.744349683181</c:v>
                </c:pt>
                <c:pt idx="51">
                  <c:v>116.189077441386</c:v>
                </c:pt>
                <c:pt idx="52">
                  <c:v>117.090962118019</c:v>
                </c:pt>
                <c:pt idx="53">
                  <c:v>118.050155079195</c:v>
                </c:pt>
                <c:pt idx="54">
                  <c:v>119.158454711434</c:v>
                </c:pt>
                <c:pt idx="55">
                  <c:v>120.324129410446</c:v>
                </c:pt>
                <c:pt idx="56">
                  <c:v>121.601999370708</c:v>
                </c:pt>
                <c:pt idx="57">
                  <c:v>122.167712461062</c:v>
                </c:pt>
                <c:pt idx="58">
                  <c:v>123.021854163957</c:v>
                </c:pt>
                <c:pt idx="59">
                  <c:v>124.168807094839</c:v>
                </c:pt>
                <c:pt idx="60">
                  <c:v>124.961683954155</c:v>
                </c:pt>
                <c:pt idx="61">
                  <c:v>125.53952285964</c:v>
                </c:pt>
                <c:pt idx="62">
                  <c:v>125.80866931304</c:v>
                </c:pt>
                <c:pt idx="63">
                  <c:v>126.345168241639</c:v>
                </c:pt>
                <c:pt idx="64">
                  <c:v>126.483576966393</c:v>
                </c:pt>
                <c:pt idx="65">
                  <c:v>127.590694701558</c:v>
                </c:pt>
                <c:pt idx="66">
                  <c:v>128.384172812756</c:v>
                </c:pt>
                <c:pt idx="67">
                  <c:v>128.684231695572</c:v>
                </c:pt>
                <c:pt idx="68">
                  <c:v>129.352073156594</c:v>
                </c:pt>
                <c:pt idx="69">
                  <c:v>130.343632902565</c:v>
                </c:pt>
                <c:pt idx="70">
                  <c:v>131.454871653449</c:v>
                </c:pt>
                <c:pt idx="71">
                  <c:v>131.952740511687</c:v>
                </c:pt>
                <c:pt idx="72">
                  <c:v>132.666240064751</c:v>
                </c:pt>
                <c:pt idx="73">
                  <c:v>133.397711941839</c:v>
                </c:pt>
                <c:pt idx="74">
                  <c:v>133.612720309212</c:v>
                </c:pt>
                <c:pt idx="75">
                  <c:v>134.86671205617</c:v>
                </c:pt>
                <c:pt idx="76">
                  <c:v>135.780137336048</c:v>
                </c:pt>
                <c:pt idx="77">
                  <c:v>136.116966428899</c:v>
                </c:pt>
                <c:pt idx="78">
                  <c:v>136.294171762291</c:v>
                </c:pt>
                <c:pt idx="79">
                  <c:v>136.62256252299</c:v>
                </c:pt>
                <c:pt idx="80">
                  <c:v>137.136396624634</c:v>
                </c:pt>
                <c:pt idx="81">
                  <c:v>137.731990636695</c:v>
                </c:pt>
                <c:pt idx="82">
                  <c:v>137.87262740544</c:v>
                </c:pt>
                <c:pt idx="83">
                  <c:v>139.280662272591</c:v>
                </c:pt>
                <c:pt idx="84">
                  <c:v>141.027389839517</c:v>
                </c:pt>
                <c:pt idx="85">
                  <c:v>141.070284135312</c:v>
                </c:pt>
                <c:pt idx="86">
                  <c:v>140.982659642921</c:v>
                </c:pt>
                <c:pt idx="87">
                  <c:v>141.732240213849</c:v>
                </c:pt>
                <c:pt idx="88">
                  <c:v>143.105123707781</c:v>
                </c:pt>
                <c:pt idx="89">
                  <c:v>143.343079358064</c:v>
                </c:pt>
                <c:pt idx="90">
                  <c:v>143.661468941379</c:v>
                </c:pt>
                <c:pt idx="91">
                  <c:v>144.482939812904</c:v>
                </c:pt>
                <c:pt idx="92">
                  <c:v>145.166740448182</c:v>
                </c:pt>
                <c:pt idx="93">
                  <c:v>145.794100272607</c:v>
                </c:pt>
                <c:pt idx="94">
                  <c:v>146.846269915063</c:v>
                </c:pt>
                <c:pt idx="95">
                  <c:v>147.218456527532</c:v>
                </c:pt>
                <c:pt idx="96">
                  <c:v>148.304326798414</c:v>
                </c:pt>
                <c:pt idx="97">
                  <c:v>148.450769628665</c:v>
                </c:pt>
                <c:pt idx="98">
                  <c:v>148.839979745858</c:v>
                </c:pt>
                <c:pt idx="99">
                  <c:v>150.090253369719</c:v>
                </c:pt>
                <c:pt idx="100">
                  <c:v>150.684595915334</c:v>
                </c:pt>
                <c:pt idx="101">
                  <c:v>151.463237973768</c:v>
                </c:pt>
                <c:pt idx="102">
                  <c:v>151.655639448019</c:v>
                </c:pt>
                <c:pt idx="103">
                  <c:v>152.323388286771</c:v>
                </c:pt>
                <c:pt idx="104">
                  <c:v>153.284908392068</c:v>
                </c:pt>
                <c:pt idx="105">
                  <c:v>153.785138422571</c:v>
                </c:pt>
                <c:pt idx="106">
                  <c:v>154.540685735695</c:v>
                </c:pt>
                <c:pt idx="107">
                  <c:v>154.734712653714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521836"/>
        <c:axId val="7963973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0.0264784135705098</c:v>
                </c:pt>
                <c:pt idx="54">
                  <c:v>0.0376454457541286</c:v>
                </c:pt>
                <c:pt idx="58">
                  <c:v>0.0344202612007565</c:v>
                </c:pt>
                <c:pt idx="62">
                  <c:v>0.0238199902046881</c:v>
                </c:pt>
                <c:pt idx="66">
                  <c:v>0.0168855995834443</c:v>
                </c:pt>
                <c:pt idx="70">
                  <c:v>0.0233998110615443</c:v>
                </c:pt>
                <c:pt idx="74">
                  <c:v>0.0218696111248349</c:v>
                </c:pt>
                <c:pt idx="78">
                  <c:v>0.0192135081614075</c:v>
                </c:pt>
                <c:pt idx="82">
                  <c:v>0.0132299115509371</c:v>
                </c:pt>
                <c:pt idx="86">
                  <c:v>0.0231710047387219</c:v>
                </c:pt>
                <c:pt idx="90">
                  <c:v>0.0173155457963377</c:v>
                </c:pt>
                <c:pt idx="94">
                  <c:v>0.0181571345134564</c:v>
                </c:pt>
                <c:pt idx="98">
                  <c:v>0.0182210196914261</c:v>
                </c:pt>
                <c:pt idx="102">
                  <c:v>0.0175286037164162</c:v>
                </c:pt>
                <c:pt idx="106">
                  <c:v>0.0168588198727564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239063"/>
        <c:axId val="22823336"/>
      </c:lineChart>
      <c:catAx>
        <c:axId val="555218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639735"/>
        <c:crosses val="autoZero"/>
        <c:auto val="1"/>
        <c:lblAlgn val="ctr"/>
        <c:lblOffset val="100"/>
      </c:catAx>
      <c:valAx>
        <c:axId val="7963973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521836"/>
        <c:crossesAt val="1"/>
        <c:crossBetween val="midCat"/>
      </c:valAx>
      <c:catAx>
        <c:axId val="262390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823336"/>
        <c:auto val="1"/>
        <c:lblAlgn val="ctr"/>
        <c:lblOffset val="100"/>
      </c:catAx>
      <c:valAx>
        <c:axId val="228233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23906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94.3792536538429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114.983594704329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119.411501972228</c:v>
                </c:pt>
                <c:pt idx="49">
                  <c:v>120.631671175618</c:v>
                </c:pt>
                <c:pt idx="50">
                  <c:v>120.969048209955</c:v>
                </c:pt>
                <c:pt idx="51">
                  <c:v>122.295663902894</c:v>
                </c:pt>
                <c:pt idx="52">
                  <c:v>124.162671624788</c:v>
                </c:pt>
                <c:pt idx="53">
                  <c:v>125.015316208425</c:v>
                </c:pt>
                <c:pt idx="54">
                  <c:v>126.304213205541</c:v>
                </c:pt>
                <c:pt idx="55">
                  <c:v>127.515622984331</c:v>
                </c:pt>
                <c:pt idx="56">
                  <c:v>128.178359395445</c:v>
                </c:pt>
                <c:pt idx="57">
                  <c:v>129.621397873732</c:v>
                </c:pt>
                <c:pt idx="58">
                  <c:v>130.588855986102</c:v>
                </c:pt>
                <c:pt idx="59">
                  <c:v>131.847264473695</c:v>
                </c:pt>
                <c:pt idx="60">
                  <c:v>133.529201060975</c:v>
                </c:pt>
                <c:pt idx="61">
                  <c:v>134.359443366996</c:v>
                </c:pt>
                <c:pt idx="62">
                  <c:v>135.144950825709</c:v>
                </c:pt>
                <c:pt idx="63">
                  <c:v>136.49240624481</c:v>
                </c:pt>
                <c:pt idx="64">
                  <c:v>137.830350546888</c:v>
                </c:pt>
                <c:pt idx="65">
                  <c:v>138.728085456819</c:v>
                </c:pt>
                <c:pt idx="66">
                  <c:v>139.429734060271</c:v>
                </c:pt>
                <c:pt idx="67">
                  <c:v>140.29557757645</c:v>
                </c:pt>
                <c:pt idx="68">
                  <c:v>141.36999858029</c:v>
                </c:pt>
                <c:pt idx="69">
                  <c:v>141.849703362852</c:v>
                </c:pt>
                <c:pt idx="70">
                  <c:v>143.16754393326</c:v>
                </c:pt>
                <c:pt idx="71">
                  <c:v>144.446583417844</c:v>
                </c:pt>
                <c:pt idx="72">
                  <c:v>145.659137893814</c:v>
                </c:pt>
                <c:pt idx="73">
                  <c:v>146.636601705407</c:v>
                </c:pt>
                <c:pt idx="74">
                  <c:v>146.876559543004</c:v>
                </c:pt>
                <c:pt idx="75">
                  <c:v>147.740724025109</c:v>
                </c:pt>
                <c:pt idx="76">
                  <c:v>148.610880207849</c:v>
                </c:pt>
                <c:pt idx="77">
                  <c:v>149.188364098542</c:v>
                </c:pt>
                <c:pt idx="78">
                  <c:v>150.379505005713</c:v>
                </c:pt>
                <c:pt idx="79">
                  <c:v>151.743425884953</c:v>
                </c:pt>
                <c:pt idx="80">
                  <c:v>153.113295021672</c:v>
                </c:pt>
                <c:pt idx="81">
                  <c:v>154.088738057515</c:v>
                </c:pt>
                <c:pt idx="82">
                  <c:v>155.030774164084</c:v>
                </c:pt>
                <c:pt idx="83">
                  <c:v>156.590668185759</c:v>
                </c:pt>
                <c:pt idx="84">
                  <c:v>157.705037126289</c:v>
                </c:pt>
                <c:pt idx="85">
                  <c:v>159.036196329918</c:v>
                </c:pt>
                <c:pt idx="86">
                  <c:v>160.012065594228</c:v>
                </c:pt>
                <c:pt idx="87">
                  <c:v>161.877433777844</c:v>
                </c:pt>
                <c:pt idx="88">
                  <c:v>162.933595554954</c:v>
                </c:pt>
                <c:pt idx="89">
                  <c:v>163.399373915126</c:v>
                </c:pt>
                <c:pt idx="90">
                  <c:v>164.590866122847</c:v>
                </c:pt>
                <c:pt idx="91">
                  <c:v>165.415968571928</c:v>
                </c:pt>
                <c:pt idx="92">
                  <c:v>166.241008758635</c:v>
                </c:pt>
                <c:pt idx="93">
                  <c:v>167.182939952726</c:v>
                </c:pt>
                <c:pt idx="94">
                  <c:v>168.060808510263</c:v>
                </c:pt>
                <c:pt idx="95">
                  <c:v>169.272740573158</c:v>
                </c:pt>
                <c:pt idx="96">
                  <c:v>169.845895008841</c:v>
                </c:pt>
                <c:pt idx="97">
                  <c:v>170.783734998292</c:v>
                </c:pt>
                <c:pt idx="98">
                  <c:v>171.575314956722</c:v>
                </c:pt>
                <c:pt idx="99">
                  <c:v>172.88893700967</c:v>
                </c:pt>
                <c:pt idx="100">
                  <c:v>173.903683086347</c:v>
                </c:pt>
                <c:pt idx="101">
                  <c:v>174.635506688692</c:v>
                </c:pt>
                <c:pt idx="102">
                  <c:v>176.040034412872</c:v>
                </c:pt>
                <c:pt idx="103">
                  <c:v>177.304596053333</c:v>
                </c:pt>
                <c:pt idx="104">
                  <c:v>178.763088709224</c:v>
                </c:pt>
                <c:pt idx="105">
                  <c:v>179.179088402156</c:v>
                </c:pt>
                <c:pt idx="106">
                  <c:v>179.751155463663</c:v>
                </c:pt>
                <c:pt idx="107">
                  <c:v>180.017554135929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82745"/>
        <c:axId val="27859991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0.0308462572305432</c:v>
                </c:pt>
                <c:pt idx="54">
                  <c:v>0.0407399493425804</c:v>
                </c:pt>
                <c:pt idx="58">
                  <c:v>0.0342706327594331</c:v>
                </c:pt>
                <c:pt idx="62">
                  <c:v>0.0370795721620039</c:v>
                </c:pt>
                <c:pt idx="66">
                  <c:v>0.0310601270289037</c:v>
                </c:pt>
                <c:pt idx="70">
                  <c:v>0.0261558632901533</c:v>
                </c:pt>
                <c:pt idx="74">
                  <c:v>0.0281679063992541</c:v>
                </c:pt>
                <c:pt idx="78">
                  <c:v>0.0221653831423243</c:v>
                </c:pt>
                <c:pt idx="82">
                  <c:v>0.0315062536665935</c:v>
                </c:pt>
                <c:pt idx="86">
                  <c:v>0.0320079282472518</c:v>
                </c:pt>
                <c:pt idx="90">
                  <c:v>0.0277297512102941</c:v>
                </c:pt>
                <c:pt idx="94">
                  <c:v>0.0219668128284152</c:v>
                </c:pt>
                <c:pt idx="98">
                  <c:v>0.0213734236678331</c:v>
                </c:pt>
                <c:pt idx="102">
                  <c:v>0.0245074999346846</c:v>
                </c:pt>
                <c:pt idx="106">
                  <c:v>0.0225494106193918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725495"/>
        <c:axId val="34382504"/>
      </c:lineChart>
      <c:catAx>
        <c:axId val="12827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859991"/>
        <c:crosses val="autoZero"/>
        <c:auto val="1"/>
        <c:lblAlgn val="ctr"/>
        <c:lblOffset val="100"/>
      </c:catAx>
      <c:valAx>
        <c:axId val="2785999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82745"/>
        <c:crossesAt val="1"/>
        <c:crossBetween val="midCat"/>
      </c:valAx>
      <c:catAx>
        <c:axId val="507254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382504"/>
        <c:auto val="1"/>
        <c:lblAlgn val="ctr"/>
        <c:lblOffset val="100"/>
      </c:catAx>
      <c:valAx>
        <c:axId val="343825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72549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91.2009012546005</c:v>
                </c:pt>
                <c:pt idx="28">
                  <c:v>90.7395606083266</c:v>
                </c:pt>
                <c:pt idx="29">
                  <c:v>92.5672889200262</c:v>
                </c:pt>
                <c:pt idx="30">
                  <c:v>93.2059780231497</c:v>
                </c:pt>
                <c:pt idx="31">
                  <c:v>93.7564770533571</c:v>
                </c:pt>
                <c:pt idx="32">
                  <c:v>94.3691430326601</c:v>
                </c:pt>
                <c:pt idx="33">
                  <c:v>96.2699804768268</c:v>
                </c:pt>
                <c:pt idx="34">
                  <c:v>97.8662769243073</c:v>
                </c:pt>
                <c:pt idx="35">
                  <c:v>98.7962921828893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106.421991518723</c:v>
                </c:pt>
                <c:pt idx="47">
                  <c:v>106.984427087564</c:v>
                </c:pt>
                <c:pt idx="48">
                  <c:v>107.662590094165</c:v>
                </c:pt>
                <c:pt idx="49">
                  <c:v>108.069151564596</c:v>
                </c:pt>
                <c:pt idx="50">
                  <c:v>108.562297134514</c:v>
                </c:pt>
                <c:pt idx="51">
                  <c:v>108.986161043204</c:v>
                </c:pt>
                <c:pt idx="52">
                  <c:v>108.92764971774</c:v>
                </c:pt>
                <c:pt idx="53">
                  <c:v>109.56952290103</c:v>
                </c:pt>
                <c:pt idx="54">
                  <c:v>111.075818994273</c:v>
                </c:pt>
                <c:pt idx="55">
                  <c:v>111.726408614843</c:v>
                </c:pt>
                <c:pt idx="56">
                  <c:v>112.504715018825</c:v>
                </c:pt>
                <c:pt idx="57">
                  <c:v>113.180503910557</c:v>
                </c:pt>
                <c:pt idx="58">
                  <c:v>113.416610408605</c:v>
                </c:pt>
                <c:pt idx="59">
                  <c:v>113.883053260832</c:v>
                </c:pt>
                <c:pt idx="60">
                  <c:v>114.483443476356</c:v>
                </c:pt>
                <c:pt idx="61">
                  <c:v>115.109409031129</c:v>
                </c:pt>
                <c:pt idx="62">
                  <c:v>115.506764756388</c:v>
                </c:pt>
                <c:pt idx="63">
                  <c:v>115.863804241422</c:v>
                </c:pt>
                <c:pt idx="64">
                  <c:v>116.164823034674</c:v>
                </c:pt>
                <c:pt idx="65">
                  <c:v>117.36430226714</c:v>
                </c:pt>
                <c:pt idx="66">
                  <c:v>117.532689825175</c:v>
                </c:pt>
                <c:pt idx="67">
                  <c:v>117.455055338054</c:v>
                </c:pt>
                <c:pt idx="68">
                  <c:v>117.78093224496</c:v>
                </c:pt>
                <c:pt idx="69">
                  <c:v>118.314036566563</c:v>
                </c:pt>
                <c:pt idx="70">
                  <c:v>118.27410030025</c:v>
                </c:pt>
                <c:pt idx="71">
                  <c:v>118.953664785357</c:v>
                </c:pt>
                <c:pt idx="72">
                  <c:v>119.388824593944</c:v>
                </c:pt>
                <c:pt idx="73">
                  <c:v>119.094887597266</c:v>
                </c:pt>
                <c:pt idx="74">
                  <c:v>119.079581102302</c:v>
                </c:pt>
                <c:pt idx="75">
                  <c:v>120.219499485339</c:v>
                </c:pt>
                <c:pt idx="76">
                  <c:v>120.863280776755</c:v>
                </c:pt>
                <c:pt idx="77">
                  <c:v>121.293102335513</c:v>
                </c:pt>
                <c:pt idx="78">
                  <c:v>121.208806255412</c:v>
                </c:pt>
                <c:pt idx="79">
                  <c:v>121.536954478577</c:v>
                </c:pt>
                <c:pt idx="80">
                  <c:v>121.85141825136</c:v>
                </c:pt>
                <c:pt idx="81">
                  <c:v>122.258226275384</c:v>
                </c:pt>
                <c:pt idx="82">
                  <c:v>122.386749904638</c:v>
                </c:pt>
                <c:pt idx="83">
                  <c:v>122.589925655415</c:v>
                </c:pt>
                <c:pt idx="84">
                  <c:v>123.637537780602</c:v>
                </c:pt>
                <c:pt idx="85">
                  <c:v>124.279294503506</c:v>
                </c:pt>
                <c:pt idx="86">
                  <c:v>124.446483118583</c:v>
                </c:pt>
                <c:pt idx="87">
                  <c:v>125.215856007286</c:v>
                </c:pt>
                <c:pt idx="88">
                  <c:v>125.281060462017</c:v>
                </c:pt>
                <c:pt idx="89">
                  <c:v>125.380954019478</c:v>
                </c:pt>
                <c:pt idx="90">
                  <c:v>125.89865003789</c:v>
                </c:pt>
                <c:pt idx="91">
                  <c:v>125.349757781225</c:v>
                </c:pt>
                <c:pt idx="92">
                  <c:v>127.177203671605</c:v>
                </c:pt>
                <c:pt idx="93">
                  <c:v>126.99613335616</c:v>
                </c:pt>
                <c:pt idx="94">
                  <c:v>127.53351370293</c:v>
                </c:pt>
                <c:pt idx="95">
                  <c:v>128.069181003027</c:v>
                </c:pt>
                <c:pt idx="96">
                  <c:v>128.417675871901</c:v>
                </c:pt>
                <c:pt idx="97">
                  <c:v>128.823606462676</c:v>
                </c:pt>
                <c:pt idx="98">
                  <c:v>129.561381412464</c:v>
                </c:pt>
                <c:pt idx="99">
                  <c:v>129.377088627966</c:v>
                </c:pt>
                <c:pt idx="100">
                  <c:v>130.249602454143</c:v>
                </c:pt>
                <c:pt idx="101">
                  <c:v>130.303661175967</c:v>
                </c:pt>
                <c:pt idx="102">
                  <c:v>130.70275538415</c:v>
                </c:pt>
                <c:pt idx="103">
                  <c:v>131.158572048689</c:v>
                </c:pt>
                <c:pt idx="104">
                  <c:v>130.506479524866</c:v>
                </c:pt>
                <c:pt idx="105">
                  <c:v>131.160039194061</c:v>
                </c:pt>
                <c:pt idx="106">
                  <c:v>130.885057547122</c:v>
                </c:pt>
                <c:pt idx="107">
                  <c:v>131.322960999283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298069"/>
        <c:axId val="55177358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0.0238067961105419</c:v>
                </c:pt>
                <c:pt idx="54">
                  <c:v>0.0185081164438916</c:v>
                </c:pt>
                <c:pt idx="58">
                  <c:v>0.026479715052637</c:v>
                </c:pt>
                <c:pt idx="62">
                  <c:v>0.0176132564528466</c:v>
                </c:pt>
                <c:pt idx="66">
                  <c:v>0.0163862220023463</c:v>
                </c:pt>
                <c:pt idx="70">
                  <c:v>0.010257610205834</c:v>
                </c:pt>
                <c:pt idx="74">
                  <c:v>0.00942287061725966</c:v>
                </c:pt>
                <c:pt idx="78">
                  <c:v>0.0149008109438171</c:v>
                </c:pt>
                <c:pt idx="82">
                  <c:v>0.0086289085202873</c:v>
                </c:pt>
                <c:pt idx="86">
                  <c:v>0.017364728830837</c:v>
                </c:pt>
                <c:pt idx="90">
                  <c:v>0.00870464669644311</c:v>
                </c:pt>
                <c:pt idx="94">
                  <c:v>0.0156713411071618</c:v>
                </c:pt>
                <c:pt idx="98">
                  <c:v>0.0125618315547447</c:v>
                </c:pt>
                <c:pt idx="102">
                  <c:v>0.0120788129702023</c:v>
                </c:pt>
                <c:pt idx="106">
                  <c:v>0.00279461222438537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617652"/>
        <c:axId val="31012750"/>
      </c:lineChart>
      <c:catAx>
        <c:axId val="152980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177358"/>
        <c:crosses val="autoZero"/>
        <c:auto val="1"/>
        <c:lblAlgn val="ctr"/>
        <c:lblOffset val="100"/>
      </c:catAx>
      <c:valAx>
        <c:axId val="5517735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298069"/>
        <c:crossesAt val="1"/>
        <c:crossBetween val="midCat"/>
      </c:valAx>
      <c:catAx>
        <c:axId val="456176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012750"/>
        <c:auto val="1"/>
        <c:lblAlgn val="ctr"/>
        <c:lblOffset val="100"/>
      </c:catAx>
      <c:valAx>
        <c:axId val="31012750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61765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658048"/>
        <c:axId val="48435846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404165"/>
        <c:axId val="70471702"/>
      </c:lineChart>
      <c:catAx>
        <c:axId val="8065804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435846"/>
        <c:crosses val="autoZero"/>
        <c:auto val="1"/>
        <c:lblAlgn val="ctr"/>
        <c:lblOffset val="100"/>
      </c:catAx>
      <c:valAx>
        <c:axId val="4843584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658048"/>
        <c:crossesAt val="1"/>
        <c:crossBetween val="midCat"/>
      </c:valAx>
      <c:catAx>
        <c:axId val="5340416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471702"/>
        <c:auto val="1"/>
        <c:lblAlgn val="ctr"/>
        <c:lblOffset val="100"/>
      </c:catAx>
      <c:valAx>
        <c:axId val="7047170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40416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hypothesis'!$J$6:$J$6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hypothesis'!$L$6:$L$6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36858"/>
        <c:axId val="93099271"/>
      </c:lineChart>
      <c:lineChart>
        <c:grouping val="standard"/>
        <c:varyColors val="0"/>
        <c:ser>
          <c:idx val="2"/>
          <c:order val="2"/>
          <c:tx>
            <c:strRef>
              <c:f>'Pessimist macro hypothesis'!$K$6:$K$6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87275"/>
        <c:axId val="76922941"/>
      </c:lineChart>
      <c:catAx>
        <c:axId val="703685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099271"/>
        <c:crosses val="autoZero"/>
        <c:auto val="1"/>
        <c:lblAlgn val="ctr"/>
        <c:lblOffset val="100"/>
      </c:catAx>
      <c:valAx>
        <c:axId val="9309927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36858"/>
        <c:crossesAt val="1"/>
        <c:crossBetween val="midCat"/>
      </c:valAx>
      <c:catAx>
        <c:axId val="97872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922941"/>
        <c:auto val="1"/>
        <c:lblAlgn val="ctr"/>
        <c:lblOffset val="100"/>
      </c:catAx>
      <c:valAx>
        <c:axId val="76922941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8727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445301"/>
        <c:axId val="1814234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220933"/>
        <c:axId val="25017562"/>
      </c:lineChart>
      <c:catAx>
        <c:axId val="4144530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14234"/>
        <c:crosses val="autoZero"/>
        <c:auto val="1"/>
        <c:lblAlgn val="ctr"/>
        <c:lblOffset val="100"/>
      </c:catAx>
      <c:valAx>
        <c:axId val="1814234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445301"/>
        <c:crossesAt val="1"/>
        <c:crossBetween val="midCat"/>
      </c:valAx>
      <c:catAx>
        <c:axId val="9222093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017562"/>
        <c:auto val="1"/>
        <c:lblAlgn val="ctr"/>
        <c:lblOffset val="100"/>
      </c:catAx>
      <c:valAx>
        <c:axId val="2501756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22093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-0.0378732696610134</c:v>
                </c:pt>
                <c:pt idx="6">
                  <c:v>-0.0469465358184894</c:v>
                </c:pt>
                <c:pt idx="7">
                  <c:v>-0.0381952400177348</c:v>
                </c:pt>
                <c:pt idx="8">
                  <c:v>-0.044866561224381</c:v>
                </c:pt>
                <c:pt idx="9">
                  <c:v>-0.0475082174213673</c:v>
                </c:pt>
                <c:pt idx="10">
                  <c:v>-0.0480792904019327</c:v>
                </c:pt>
                <c:pt idx="11">
                  <c:v>-0.0490000928925984</c:v>
                </c:pt>
                <c:pt idx="12">
                  <c:v>-0.0494014833459885</c:v>
                </c:pt>
                <c:pt idx="13">
                  <c:v>-0.0489568128719473</c:v>
                </c:pt>
                <c:pt idx="14">
                  <c:v>-0.0463792499024187</c:v>
                </c:pt>
                <c:pt idx="15">
                  <c:v>-0.0455496195758528</c:v>
                </c:pt>
                <c:pt idx="16">
                  <c:v>-0.0446353573638212</c:v>
                </c:pt>
                <c:pt idx="17">
                  <c:v>-0.0434838303382635</c:v>
                </c:pt>
                <c:pt idx="18">
                  <c:v>-0.0414609478622619</c:v>
                </c:pt>
                <c:pt idx="19">
                  <c:v>-0.0401494144596999</c:v>
                </c:pt>
                <c:pt idx="20">
                  <c:v>-0.0394883426086801</c:v>
                </c:pt>
                <c:pt idx="21">
                  <c:v>-0.0381368999542539</c:v>
                </c:pt>
                <c:pt idx="22">
                  <c:v>-0.0369061147710357</c:v>
                </c:pt>
                <c:pt idx="23">
                  <c:v>-0.0351559468043925</c:v>
                </c:pt>
                <c:pt idx="24">
                  <c:v>-0.0340283339082437</c:v>
                </c:pt>
                <c:pt idx="25">
                  <c:v>-0.0328584411631364</c:v>
                </c:pt>
                <c:pt idx="26">
                  <c:v>-0.0318588531511234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-0.0387187262247241</c:v>
                </c:pt>
                <c:pt idx="6">
                  <c:v>-0.0483563408196594</c:v>
                </c:pt>
                <c:pt idx="7">
                  <c:v>-0.0398954278275076</c:v>
                </c:pt>
                <c:pt idx="8">
                  <c:v>-0.0470793785234087</c:v>
                </c:pt>
                <c:pt idx="9">
                  <c:v>-0.0500433296663807</c:v>
                </c:pt>
                <c:pt idx="10">
                  <c:v>-0.0510861500326731</c:v>
                </c:pt>
                <c:pt idx="11">
                  <c:v>-0.053183033247013</c:v>
                </c:pt>
                <c:pt idx="12">
                  <c:v>-0.0549021595616461</c:v>
                </c:pt>
                <c:pt idx="13">
                  <c:v>-0.0556587870787401</c:v>
                </c:pt>
                <c:pt idx="14">
                  <c:v>-0.0542697008709817</c:v>
                </c:pt>
                <c:pt idx="15">
                  <c:v>-0.0544580015223982</c:v>
                </c:pt>
                <c:pt idx="16">
                  <c:v>-0.0544685637041904</c:v>
                </c:pt>
                <c:pt idx="17">
                  <c:v>-0.0542958084548804</c:v>
                </c:pt>
                <c:pt idx="18">
                  <c:v>-0.0531354955859111</c:v>
                </c:pt>
                <c:pt idx="19">
                  <c:v>-0.0527880227587812</c:v>
                </c:pt>
                <c:pt idx="20">
                  <c:v>-0.0529365436479083</c:v>
                </c:pt>
                <c:pt idx="21">
                  <c:v>-0.0521224841546497</c:v>
                </c:pt>
                <c:pt idx="22">
                  <c:v>-0.0516515851292922</c:v>
                </c:pt>
                <c:pt idx="23">
                  <c:v>-0.0509811715784941</c:v>
                </c:pt>
                <c:pt idx="24">
                  <c:v>-0.0505937339029162</c:v>
                </c:pt>
                <c:pt idx="25">
                  <c:v>-0.0504747998753237</c:v>
                </c:pt>
                <c:pt idx="26">
                  <c:v>-0.050367372620633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-0.0330381136962423</c:v>
                </c:pt>
                <c:pt idx="2">
                  <c:v>-0.0329521397627883</c:v>
                </c:pt>
                <c:pt idx="3">
                  <c:v>-0.0367771514796433</c:v>
                </c:pt>
                <c:pt idx="4">
                  <c:v>-0.0365927014078533</c:v>
                </c:pt>
                <c:pt idx="5">
                  <c:v>-0.037827503830653</c:v>
                </c:pt>
                <c:pt idx="6">
                  <c:v>-0.0477816815444929</c:v>
                </c:pt>
                <c:pt idx="7">
                  <c:v>-0.0375315042235183</c:v>
                </c:pt>
                <c:pt idx="8">
                  <c:v>-0.0414284306952077</c:v>
                </c:pt>
                <c:pt idx="9">
                  <c:v>-0.044812462040439</c:v>
                </c:pt>
                <c:pt idx="10">
                  <c:v>-0.0471474201053332</c:v>
                </c:pt>
                <c:pt idx="11">
                  <c:v>-0.0487746993225721</c:v>
                </c:pt>
                <c:pt idx="12">
                  <c:v>-0.0504236168527081</c:v>
                </c:pt>
                <c:pt idx="13">
                  <c:v>-0.0522466764439025</c:v>
                </c:pt>
                <c:pt idx="14">
                  <c:v>-0.0520546524117671</c:v>
                </c:pt>
                <c:pt idx="15">
                  <c:v>-0.0515755909742157</c:v>
                </c:pt>
                <c:pt idx="16">
                  <c:v>-0.0503794370615782</c:v>
                </c:pt>
                <c:pt idx="17">
                  <c:v>-0.0498976610326136</c:v>
                </c:pt>
                <c:pt idx="18">
                  <c:v>-0.0495685010450954</c:v>
                </c:pt>
                <c:pt idx="19">
                  <c:v>-0.0478000938422198</c:v>
                </c:pt>
                <c:pt idx="20">
                  <c:v>-0.0476395230658252</c:v>
                </c:pt>
                <c:pt idx="21">
                  <c:v>-0.0452992662401661</c:v>
                </c:pt>
                <c:pt idx="22">
                  <c:v>-0.044441824688604</c:v>
                </c:pt>
                <c:pt idx="23">
                  <c:v>-0.0419524393875912</c:v>
                </c:pt>
                <c:pt idx="24">
                  <c:v>-0.0412417346289903</c:v>
                </c:pt>
                <c:pt idx="25">
                  <c:v>-0.0397330833513066</c:v>
                </c:pt>
                <c:pt idx="26">
                  <c:v>-0.0388551411512169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-0.0330381136962423</c:v>
                </c:pt>
                <c:pt idx="2">
                  <c:v>-0.0329921077352376</c:v>
                </c:pt>
                <c:pt idx="3">
                  <c:v>-0.0373199735315972</c:v>
                </c:pt>
                <c:pt idx="4">
                  <c:v>-0.0375438754929951</c:v>
                </c:pt>
                <c:pt idx="5">
                  <c:v>-0.0386926688640466</c:v>
                </c:pt>
                <c:pt idx="6">
                  <c:v>-0.0491420473630867</c:v>
                </c:pt>
                <c:pt idx="7">
                  <c:v>-0.0391688490253823</c:v>
                </c:pt>
                <c:pt idx="8">
                  <c:v>-0.0434944730371404</c:v>
                </c:pt>
                <c:pt idx="9">
                  <c:v>-0.0472821107917899</c:v>
                </c:pt>
                <c:pt idx="10">
                  <c:v>-0.0501162231425458</c:v>
                </c:pt>
                <c:pt idx="11">
                  <c:v>-0.0527598932479723</c:v>
                </c:pt>
                <c:pt idx="12">
                  <c:v>-0.0559050518693846</c:v>
                </c:pt>
                <c:pt idx="13">
                  <c:v>-0.0588297373726596</c:v>
                </c:pt>
                <c:pt idx="14">
                  <c:v>-0.0600623781456793</c:v>
                </c:pt>
                <c:pt idx="15">
                  <c:v>-0.060969804243619</c:v>
                </c:pt>
                <c:pt idx="16">
                  <c:v>-0.0606293136489461</c:v>
                </c:pt>
                <c:pt idx="17">
                  <c:v>-0.0609702874775458</c:v>
                </c:pt>
                <c:pt idx="18">
                  <c:v>-0.0615256407946322</c:v>
                </c:pt>
                <c:pt idx="19">
                  <c:v>-0.0605685370026558</c:v>
                </c:pt>
                <c:pt idx="20">
                  <c:v>-0.0614210533684113</c:v>
                </c:pt>
                <c:pt idx="21">
                  <c:v>-0.0602138903679433</c:v>
                </c:pt>
                <c:pt idx="22">
                  <c:v>-0.0602893525754497</c:v>
                </c:pt>
                <c:pt idx="23">
                  <c:v>-0.0588533379867772</c:v>
                </c:pt>
                <c:pt idx="24">
                  <c:v>-0.0588807189833636</c:v>
                </c:pt>
                <c:pt idx="25">
                  <c:v>-0.0581930071183083</c:v>
                </c:pt>
                <c:pt idx="26">
                  <c:v>-0.0583696136811772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-0.0378731307108715</c:v>
                </c:pt>
                <c:pt idx="6">
                  <c:v>-0.0466653167389184</c:v>
                </c:pt>
                <c:pt idx="7">
                  <c:v>-0.0360448134521337</c:v>
                </c:pt>
                <c:pt idx="8">
                  <c:v>-0.0424898432759998</c:v>
                </c:pt>
                <c:pt idx="9">
                  <c:v>-0.0462895637942291</c:v>
                </c:pt>
                <c:pt idx="10">
                  <c:v>-0.0473208613379395</c:v>
                </c:pt>
                <c:pt idx="11">
                  <c:v>-0.0474867873723867</c:v>
                </c:pt>
                <c:pt idx="12">
                  <c:v>-0.0508634061379622</c:v>
                </c:pt>
                <c:pt idx="13">
                  <c:v>-0.0515483081027805</c:v>
                </c:pt>
                <c:pt idx="14">
                  <c:v>-0.0521459205065971</c:v>
                </c:pt>
                <c:pt idx="15">
                  <c:v>-0.0515793734672081</c:v>
                </c:pt>
                <c:pt idx="16">
                  <c:v>-0.0521003256221106</c:v>
                </c:pt>
                <c:pt idx="17">
                  <c:v>-0.0523027458405164</c:v>
                </c:pt>
                <c:pt idx="18">
                  <c:v>-0.0514982368555749</c:v>
                </c:pt>
                <c:pt idx="19">
                  <c:v>-0.0512756513839806</c:v>
                </c:pt>
                <c:pt idx="20">
                  <c:v>-0.0505624063812843</c:v>
                </c:pt>
                <c:pt idx="21">
                  <c:v>-0.0496118398330717</c:v>
                </c:pt>
                <c:pt idx="22">
                  <c:v>-0.0490075309652491</c:v>
                </c:pt>
                <c:pt idx="23">
                  <c:v>-0.0492738251123159</c:v>
                </c:pt>
                <c:pt idx="24">
                  <c:v>-0.0492854349226342</c:v>
                </c:pt>
                <c:pt idx="25">
                  <c:v>-0.0493012081559141</c:v>
                </c:pt>
                <c:pt idx="26">
                  <c:v>-0.0488304803481867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-0.0387185872745822</c:v>
                </c:pt>
                <c:pt idx="6">
                  <c:v>-0.0480693338271863</c:v>
                </c:pt>
                <c:pt idx="7">
                  <c:v>-0.0377202144265818</c:v>
                </c:pt>
                <c:pt idx="8">
                  <c:v>-0.0447153681274445</c:v>
                </c:pt>
                <c:pt idx="9">
                  <c:v>-0.0488601669451325</c:v>
                </c:pt>
                <c:pt idx="10">
                  <c:v>-0.0503421559844776</c:v>
                </c:pt>
                <c:pt idx="11">
                  <c:v>-0.0516218569051459</c:v>
                </c:pt>
                <c:pt idx="12">
                  <c:v>-0.0566099465661332</c:v>
                </c:pt>
                <c:pt idx="13">
                  <c:v>-0.058619914338645</c:v>
                </c:pt>
                <c:pt idx="14">
                  <c:v>-0.0604417030504056</c:v>
                </c:pt>
                <c:pt idx="15">
                  <c:v>-0.0609789400916541</c:v>
                </c:pt>
                <c:pt idx="16">
                  <c:v>-0.0622644968131215</c:v>
                </c:pt>
                <c:pt idx="17">
                  <c:v>-0.0637386738219385</c:v>
                </c:pt>
                <c:pt idx="18">
                  <c:v>-0.0639244191238709</c:v>
                </c:pt>
                <c:pt idx="19">
                  <c:v>-0.0649200537634022</c:v>
                </c:pt>
                <c:pt idx="20">
                  <c:v>-0.0650974544263227</c:v>
                </c:pt>
                <c:pt idx="21">
                  <c:v>-0.0652432869140207</c:v>
                </c:pt>
                <c:pt idx="22">
                  <c:v>-0.065846931272147</c:v>
                </c:pt>
                <c:pt idx="23">
                  <c:v>-0.0673940641669583</c:v>
                </c:pt>
                <c:pt idx="24">
                  <c:v>-0.0686573549225033</c:v>
                </c:pt>
                <c:pt idx="25">
                  <c:v>-0.0702360958610836</c:v>
                </c:pt>
                <c:pt idx="26">
                  <c:v>-0.0708930844532609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146052"/>
        <c:axId val="58435195"/>
      </c:lineChart>
      <c:catAx>
        <c:axId val="981460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35195"/>
        <c:crosses val="autoZero"/>
        <c:auto val="1"/>
        <c:lblAlgn val="ctr"/>
        <c:lblOffset val="100"/>
      </c:catAx>
      <c:valAx>
        <c:axId val="5843519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1460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-0.0331565128262777</c:v>
                </c:pt>
                <c:pt idx="24">
                  <c:v>-0.0329868285603578</c:v>
                </c:pt>
                <c:pt idx="25">
                  <c:v>-0.0370007665353377</c:v>
                </c:pt>
                <c:pt idx="26">
                  <c:v>-0.0367947322869077</c:v>
                </c:pt>
                <c:pt idx="27">
                  <c:v>-0.0378732696610134</c:v>
                </c:pt>
                <c:pt idx="28">
                  <c:v>-0.0469465358184894</c:v>
                </c:pt>
                <c:pt idx="29">
                  <c:v>-0.0381952400177348</c:v>
                </c:pt>
                <c:pt idx="30">
                  <c:v>-0.044866561224381</c:v>
                </c:pt>
                <c:pt idx="31">
                  <c:v>-0.0475082174213673</c:v>
                </c:pt>
                <c:pt idx="32">
                  <c:v>-0.0480792904019327</c:v>
                </c:pt>
                <c:pt idx="33">
                  <c:v>-0.0490000928925984</c:v>
                </c:pt>
                <c:pt idx="34">
                  <c:v>-0.0494014833459885</c:v>
                </c:pt>
                <c:pt idx="35">
                  <c:v>-0.0489568128719473</c:v>
                </c:pt>
                <c:pt idx="36">
                  <c:v>-0.0463792499024187</c:v>
                </c:pt>
                <c:pt idx="37">
                  <c:v>-0.0455496195758528</c:v>
                </c:pt>
                <c:pt idx="38">
                  <c:v>-0.0446353573638212</c:v>
                </c:pt>
                <c:pt idx="39">
                  <c:v>-0.0434838303382635</c:v>
                </c:pt>
                <c:pt idx="40">
                  <c:v>-0.0414609478622619</c:v>
                </c:pt>
                <c:pt idx="41">
                  <c:v>-0.0401494144596999</c:v>
                </c:pt>
                <c:pt idx="42">
                  <c:v>-0.0394883426086801</c:v>
                </c:pt>
                <c:pt idx="43">
                  <c:v>-0.0381368999542539</c:v>
                </c:pt>
                <c:pt idx="44">
                  <c:v>-0.0369061147710357</c:v>
                </c:pt>
                <c:pt idx="45">
                  <c:v>-0.0351559468043925</c:v>
                </c:pt>
                <c:pt idx="46">
                  <c:v>-0.0340283339082437</c:v>
                </c:pt>
                <c:pt idx="47">
                  <c:v>-0.0328584411631364</c:v>
                </c:pt>
                <c:pt idx="48">
                  <c:v>-0.0318588531511234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-0.0330156807260289</c:v>
                </c:pt>
                <c:pt idx="25">
                  <c:v>-0.0374918592498506</c:v>
                </c:pt>
                <c:pt idx="26">
                  <c:v>-0.0377171435221433</c:v>
                </c:pt>
                <c:pt idx="27">
                  <c:v>-0.0387187262247241</c:v>
                </c:pt>
                <c:pt idx="28">
                  <c:v>-0.0483563408196594</c:v>
                </c:pt>
                <c:pt idx="29">
                  <c:v>-0.0398954278275076</c:v>
                </c:pt>
                <c:pt idx="30">
                  <c:v>-0.0470793785234087</c:v>
                </c:pt>
                <c:pt idx="31">
                  <c:v>-0.0500433296663807</c:v>
                </c:pt>
                <c:pt idx="32">
                  <c:v>-0.0510861500326731</c:v>
                </c:pt>
                <c:pt idx="33">
                  <c:v>-0.053183033247013</c:v>
                </c:pt>
                <c:pt idx="34">
                  <c:v>-0.0549021595616461</c:v>
                </c:pt>
                <c:pt idx="35">
                  <c:v>-0.0556587870787401</c:v>
                </c:pt>
                <c:pt idx="36">
                  <c:v>-0.0542697008709817</c:v>
                </c:pt>
                <c:pt idx="37">
                  <c:v>-0.0544580015223982</c:v>
                </c:pt>
                <c:pt idx="38">
                  <c:v>-0.0544685637041904</c:v>
                </c:pt>
                <c:pt idx="39">
                  <c:v>-0.0542958084548804</c:v>
                </c:pt>
                <c:pt idx="40">
                  <c:v>-0.0531354955859111</c:v>
                </c:pt>
                <c:pt idx="41">
                  <c:v>-0.0527880227587812</c:v>
                </c:pt>
                <c:pt idx="42">
                  <c:v>-0.0529365436479083</c:v>
                </c:pt>
                <c:pt idx="43">
                  <c:v>-0.0521224841546497</c:v>
                </c:pt>
                <c:pt idx="44">
                  <c:v>-0.0516515851292922</c:v>
                </c:pt>
                <c:pt idx="45">
                  <c:v>-0.0509811715784941</c:v>
                </c:pt>
                <c:pt idx="46">
                  <c:v>-0.0505937339029162</c:v>
                </c:pt>
                <c:pt idx="47">
                  <c:v>-0.0504747998753237</c:v>
                </c:pt>
                <c:pt idx="48">
                  <c:v>-0.050367372620633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-0.0367771514796433</c:v>
                </c:pt>
                <c:pt idx="26">
                  <c:v>-0.0365927014078533</c:v>
                </c:pt>
                <c:pt idx="27">
                  <c:v>-0.037827503830653</c:v>
                </c:pt>
                <c:pt idx="28">
                  <c:v>-0.0477816815444929</c:v>
                </c:pt>
                <c:pt idx="29">
                  <c:v>-0.0375315042235183</c:v>
                </c:pt>
                <c:pt idx="30">
                  <c:v>-0.0414284306952077</c:v>
                </c:pt>
                <c:pt idx="31">
                  <c:v>-0.044812462040439</c:v>
                </c:pt>
                <c:pt idx="32">
                  <c:v>-0.0471474201053332</c:v>
                </c:pt>
                <c:pt idx="33">
                  <c:v>-0.0487746993225721</c:v>
                </c:pt>
                <c:pt idx="34">
                  <c:v>-0.0504236168527081</c:v>
                </c:pt>
                <c:pt idx="35">
                  <c:v>-0.0522466764439025</c:v>
                </c:pt>
                <c:pt idx="36">
                  <c:v>-0.0520546524117671</c:v>
                </c:pt>
                <c:pt idx="37">
                  <c:v>-0.0515755909742157</c:v>
                </c:pt>
                <c:pt idx="38">
                  <c:v>-0.0503794370615782</c:v>
                </c:pt>
                <c:pt idx="39">
                  <c:v>-0.0498976610326136</c:v>
                </c:pt>
                <c:pt idx="40">
                  <c:v>-0.0495685010450954</c:v>
                </c:pt>
                <c:pt idx="41">
                  <c:v>-0.0478000938422198</c:v>
                </c:pt>
                <c:pt idx="42">
                  <c:v>-0.0476395230658252</c:v>
                </c:pt>
                <c:pt idx="43">
                  <c:v>-0.0452992662401661</c:v>
                </c:pt>
                <c:pt idx="44">
                  <c:v>-0.044441824688604</c:v>
                </c:pt>
                <c:pt idx="45">
                  <c:v>-0.0419524393875912</c:v>
                </c:pt>
                <c:pt idx="46">
                  <c:v>-0.0412417346289903</c:v>
                </c:pt>
                <c:pt idx="47">
                  <c:v>-0.0397330833513066</c:v>
                </c:pt>
                <c:pt idx="48">
                  <c:v>-0.0388551411512169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-0.0373199735315972</c:v>
                </c:pt>
                <c:pt idx="26">
                  <c:v>-0.0375438754929951</c:v>
                </c:pt>
                <c:pt idx="27">
                  <c:v>-0.0386926688640466</c:v>
                </c:pt>
                <c:pt idx="28">
                  <c:v>-0.0491420473630867</c:v>
                </c:pt>
                <c:pt idx="29">
                  <c:v>-0.0391688490253823</c:v>
                </c:pt>
                <c:pt idx="30">
                  <c:v>-0.0434944730371404</c:v>
                </c:pt>
                <c:pt idx="31">
                  <c:v>-0.0472821107917899</c:v>
                </c:pt>
                <c:pt idx="32">
                  <c:v>-0.0501162231425458</c:v>
                </c:pt>
                <c:pt idx="33">
                  <c:v>-0.0527598932479723</c:v>
                </c:pt>
                <c:pt idx="34">
                  <c:v>-0.0559050518693846</c:v>
                </c:pt>
                <c:pt idx="35">
                  <c:v>-0.0588297373726596</c:v>
                </c:pt>
                <c:pt idx="36">
                  <c:v>-0.0600623781456793</c:v>
                </c:pt>
                <c:pt idx="37">
                  <c:v>-0.060969804243619</c:v>
                </c:pt>
                <c:pt idx="38">
                  <c:v>-0.0606293136489461</c:v>
                </c:pt>
                <c:pt idx="39">
                  <c:v>-0.0609702874775458</c:v>
                </c:pt>
                <c:pt idx="40">
                  <c:v>-0.0615256407946322</c:v>
                </c:pt>
                <c:pt idx="41">
                  <c:v>-0.0605685370026558</c:v>
                </c:pt>
                <c:pt idx="42">
                  <c:v>-0.0614210533684113</c:v>
                </c:pt>
                <c:pt idx="43">
                  <c:v>-0.0602138903679433</c:v>
                </c:pt>
                <c:pt idx="44">
                  <c:v>-0.0602893525754497</c:v>
                </c:pt>
                <c:pt idx="45">
                  <c:v>-0.0588533379867772</c:v>
                </c:pt>
                <c:pt idx="46">
                  <c:v>-0.0588807189833636</c:v>
                </c:pt>
                <c:pt idx="47">
                  <c:v>-0.0581930071183083</c:v>
                </c:pt>
                <c:pt idx="48">
                  <c:v>-0.0583696136811772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-0.0370007665353377</c:v>
                </c:pt>
                <c:pt idx="26">
                  <c:v>-0.0367947322869077</c:v>
                </c:pt>
                <c:pt idx="27">
                  <c:v>-0.0378731307108715</c:v>
                </c:pt>
                <c:pt idx="28">
                  <c:v>-0.0466653167389184</c:v>
                </c:pt>
                <c:pt idx="29">
                  <c:v>-0.0360448134521337</c:v>
                </c:pt>
                <c:pt idx="30">
                  <c:v>-0.0424898432759998</c:v>
                </c:pt>
                <c:pt idx="31">
                  <c:v>-0.0462895637942291</c:v>
                </c:pt>
                <c:pt idx="32">
                  <c:v>-0.0473208613379395</c:v>
                </c:pt>
                <c:pt idx="33">
                  <c:v>-0.0474867873723867</c:v>
                </c:pt>
                <c:pt idx="34">
                  <c:v>-0.0508634061379622</c:v>
                </c:pt>
                <c:pt idx="35">
                  <c:v>-0.0515483081027805</c:v>
                </c:pt>
                <c:pt idx="36">
                  <c:v>-0.0521459205065971</c:v>
                </c:pt>
                <c:pt idx="37">
                  <c:v>-0.0515793734672081</c:v>
                </c:pt>
                <c:pt idx="38">
                  <c:v>-0.0521003256221106</c:v>
                </c:pt>
                <c:pt idx="39">
                  <c:v>-0.0523027458405164</c:v>
                </c:pt>
                <c:pt idx="40">
                  <c:v>-0.0514982368555749</c:v>
                </c:pt>
                <c:pt idx="41">
                  <c:v>-0.0512756513839806</c:v>
                </c:pt>
                <c:pt idx="42">
                  <c:v>-0.0505624063812843</c:v>
                </c:pt>
                <c:pt idx="43">
                  <c:v>-0.0496118398330717</c:v>
                </c:pt>
                <c:pt idx="44">
                  <c:v>-0.0490075309652491</c:v>
                </c:pt>
                <c:pt idx="45">
                  <c:v>-0.0492738251123159</c:v>
                </c:pt>
                <c:pt idx="46">
                  <c:v>-0.0492854349226342</c:v>
                </c:pt>
                <c:pt idx="47">
                  <c:v>-0.0493012081559141</c:v>
                </c:pt>
                <c:pt idx="48">
                  <c:v>-0.0488304803481867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-0.0374918592498506</c:v>
                </c:pt>
                <c:pt idx="26">
                  <c:v>-0.0377171435221433</c:v>
                </c:pt>
                <c:pt idx="27">
                  <c:v>-0.0387185872745822</c:v>
                </c:pt>
                <c:pt idx="28">
                  <c:v>-0.0480693338271863</c:v>
                </c:pt>
                <c:pt idx="29">
                  <c:v>-0.0377202144265818</c:v>
                </c:pt>
                <c:pt idx="30">
                  <c:v>-0.0447153681274445</c:v>
                </c:pt>
                <c:pt idx="31">
                  <c:v>-0.0488601669451325</c:v>
                </c:pt>
                <c:pt idx="32">
                  <c:v>-0.0503421559844776</c:v>
                </c:pt>
                <c:pt idx="33">
                  <c:v>-0.0516218569051459</c:v>
                </c:pt>
                <c:pt idx="34">
                  <c:v>-0.0566099465661332</c:v>
                </c:pt>
                <c:pt idx="35">
                  <c:v>-0.058619914338645</c:v>
                </c:pt>
                <c:pt idx="36">
                  <c:v>-0.0604417030504056</c:v>
                </c:pt>
                <c:pt idx="37">
                  <c:v>-0.0609789400916541</c:v>
                </c:pt>
                <c:pt idx="38">
                  <c:v>-0.0622644968131215</c:v>
                </c:pt>
                <c:pt idx="39">
                  <c:v>-0.0637386738219385</c:v>
                </c:pt>
                <c:pt idx="40">
                  <c:v>-0.0639244191238709</c:v>
                </c:pt>
                <c:pt idx="41">
                  <c:v>-0.0649200537634022</c:v>
                </c:pt>
                <c:pt idx="42">
                  <c:v>-0.0650974544263227</c:v>
                </c:pt>
                <c:pt idx="43">
                  <c:v>-0.0652432869140207</c:v>
                </c:pt>
                <c:pt idx="44">
                  <c:v>-0.065846931272147</c:v>
                </c:pt>
                <c:pt idx="45">
                  <c:v>-0.0673940641669583</c:v>
                </c:pt>
                <c:pt idx="46">
                  <c:v>-0.0686573549225033</c:v>
                </c:pt>
                <c:pt idx="47">
                  <c:v>-0.0702360958610836</c:v>
                </c:pt>
                <c:pt idx="48">
                  <c:v>-0.0708930844532609</c:v>
                </c:pt>
              </c:numCache>
            </c:numRef>
          </c:yVal>
          <c:smooth val="0"/>
        </c:ser>
        <c:axId val="71203157"/>
        <c:axId val="77553634"/>
      </c:scatterChart>
      <c:valAx>
        <c:axId val="712031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553634"/>
        <c:crosses val="autoZero"/>
        <c:crossBetween val="midCat"/>
      </c:valAx>
      <c:valAx>
        <c:axId val="77553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20315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-0.0155712919935585</c:v>
                </c:pt>
                <c:pt idx="26">
                  <c:v>-0.018618808162389</c:v>
                </c:pt>
                <c:pt idx="27">
                  <c:v>-0.00937147165887186</c:v>
                </c:pt>
                <c:pt idx="28">
                  <c:v>-0.0135421266646262</c:v>
                </c:pt>
                <c:pt idx="29">
                  <c:v>-0.0226153928221022</c:v>
                </c:pt>
                <c:pt idx="30">
                  <c:v>-0.0138640970213477</c:v>
                </c:pt>
                <c:pt idx="31">
                  <c:v>-0.0205354182279938</c:v>
                </c:pt>
                <c:pt idx="32">
                  <c:v>-0.0231770744249801</c:v>
                </c:pt>
                <c:pt idx="33">
                  <c:v>-0.0237481474055455</c:v>
                </c:pt>
                <c:pt idx="34">
                  <c:v>-0.0246689498962113</c:v>
                </c:pt>
                <c:pt idx="35">
                  <c:v>-0.0250703403496013</c:v>
                </c:pt>
                <c:pt idx="36">
                  <c:v>-0.0246256698755601</c:v>
                </c:pt>
                <c:pt idx="37">
                  <c:v>-0.0220481069060315</c:v>
                </c:pt>
                <c:pt idx="38">
                  <c:v>-0.0212184765794657</c:v>
                </c:pt>
                <c:pt idx="39">
                  <c:v>-0.020304214367434</c:v>
                </c:pt>
                <c:pt idx="40">
                  <c:v>-0.0191526873418764</c:v>
                </c:pt>
                <c:pt idx="41">
                  <c:v>-0.0171298048658747</c:v>
                </c:pt>
                <c:pt idx="42">
                  <c:v>-0.0158182714633127</c:v>
                </c:pt>
                <c:pt idx="43">
                  <c:v>-0.0151571996122929</c:v>
                </c:pt>
                <c:pt idx="44">
                  <c:v>-0.0138057569578667</c:v>
                </c:pt>
                <c:pt idx="45">
                  <c:v>-0.0125749717746485</c:v>
                </c:pt>
                <c:pt idx="46">
                  <c:v>-0.0108248038080053</c:v>
                </c:pt>
                <c:pt idx="47">
                  <c:v>-0.00969719091185655</c:v>
                </c:pt>
                <c:pt idx="48">
                  <c:v>-0.00852729816674926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-0.0194042217806141</c:v>
                </c:pt>
                <c:pt idx="26">
                  <c:v>-0.0264354011324795</c:v>
                </c:pt>
                <c:pt idx="27">
                  <c:v>-0.0218368767641793</c:v>
                </c:pt>
                <c:pt idx="28">
                  <c:v>-0.0262573391320809</c:v>
                </c:pt>
                <c:pt idx="29">
                  <c:v>-0.0340400992319486</c:v>
                </c:pt>
                <c:pt idx="30">
                  <c:v>-0.02581006615227</c:v>
                </c:pt>
                <c:pt idx="31">
                  <c:v>-0.032718258849521</c:v>
                </c:pt>
                <c:pt idx="32">
                  <c:v>-0.035433498815382</c:v>
                </c:pt>
                <c:pt idx="33">
                  <c:v>-0.0363436045609224</c:v>
                </c:pt>
                <c:pt idx="34">
                  <c:v>-0.0383342943122074</c:v>
                </c:pt>
                <c:pt idx="35">
                  <c:v>-0.0387635436758647</c:v>
                </c:pt>
                <c:pt idx="36">
                  <c:v>-0.0395201711929587</c:v>
                </c:pt>
                <c:pt idx="37">
                  <c:v>-0.0381310849852003</c:v>
                </c:pt>
                <c:pt idx="38">
                  <c:v>-0.0383193856366168</c:v>
                </c:pt>
                <c:pt idx="39">
                  <c:v>-0.038329947818409</c:v>
                </c:pt>
                <c:pt idx="40">
                  <c:v>-0.038157192569099</c:v>
                </c:pt>
                <c:pt idx="41">
                  <c:v>-0.0369968797001297</c:v>
                </c:pt>
                <c:pt idx="42">
                  <c:v>-0.0366494068729998</c:v>
                </c:pt>
                <c:pt idx="43">
                  <c:v>-0.0367979277621269</c:v>
                </c:pt>
                <c:pt idx="44">
                  <c:v>-0.0359838682688683</c:v>
                </c:pt>
                <c:pt idx="45">
                  <c:v>-0.0355129692435108</c:v>
                </c:pt>
                <c:pt idx="46">
                  <c:v>-0.0348425556927128</c:v>
                </c:pt>
                <c:pt idx="47">
                  <c:v>-0.0344551180171348</c:v>
                </c:pt>
                <c:pt idx="48">
                  <c:v>-0.0343361839895423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-0.0234505385481057</c:v>
                </c:pt>
                <c:pt idx="30">
                  <c:v>-0.0132003612271312</c:v>
                </c:pt>
                <c:pt idx="31">
                  <c:v>-0.0170972876988205</c:v>
                </c:pt>
                <c:pt idx="32">
                  <c:v>-0.0204813190440518</c:v>
                </c:pt>
                <c:pt idx="33">
                  <c:v>-0.022816277108946</c:v>
                </c:pt>
                <c:pt idx="34">
                  <c:v>-0.0244435563261849</c:v>
                </c:pt>
                <c:pt idx="35">
                  <c:v>-0.0260924738563209</c:v>
                </c:pt>
                <c:pt idx="36">
                  <c:v>-0.0279155334475153</c:v>
                </c:pt>
                <c:pt idx="37">
                  <c:v>-0.0277235094153799</c:v>
                </c:pt>
                <c:pt idx="38">
                  <c:v>-0.0272444479778285</c:v>
                </c:pt>
                <c:pt idx="39">
                  <c:v>-0.026048294065191</c:v>
                </c:pt>
                <c:pt idx="40">
                  <c:v>-0.0255665180362264</c:v>
                </c:pt>
                <c:pt idx="41">
                  <c:v>-0.0252373580487082</c:v>
                </c:pt>
                <c:pt idx="42">
                  <c:v>-0.0234689508458327</c:v>
                </c:pt>
                <c:pt idx="43">
                  <c:v>-0.023308380069438</c:v>
                </c:pt>
                <c:pt idx="44">
                  <c:v>-0.0209681232437789</c:v>
                </c:pt>
                <c:pt idx="45">
                  <c:v>-0.0201106816922169</c:v>
                </c:pt>
                <c:pt idx="46">
                  <c:v>-0.017621296391204</c:v>
                </c:pt>
                <c:pt idx="47">
                  <c:v>-0.0169105916326031</c:v>
                </c:pt>
                <c:pt idx="48">
                  <c:v>-0.0154019403549194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-0.0348258057753759</c:v>
                </c:pt>
                <c:pt idx="30">
                  <c:v>-0.0250834873501447</c:v>
                </c:pt>
                <c:pt idx="31">
                  <c:v>-0.0291333533632527</c:v>
                </c:pt>
                <c:pt idx="32">
                  <c:v>-0.0326722799407912</c:v>
                </c:pt>
                <c:pt idx="33">
                  <c:v>-0.0353736776707951</c:v>
                </c:pt>
                <c:pt idx="34">
                  <c:v>-0.0379111543131667</c:v>
                </c:pt>
                <c:pt idx="35">
                  <c:v>-0.0397664359836032</c:v>
                </c:pt>
                <c:pt idx="36">
                  <c:v>-0.0426911214868782</c:v>
                </c:pt>
                <c:pt idx="37">
                  <c:v>-0.0439237622598979</c:v>
                </c:pt>
                <c:pt idx="38">
                  <c:v>-0.0448311883578376</c:v>
                </c:pt>
                <c:pt idx="39">
                  <c:v>-0.0444906977631648</c:v>
                </c:pt>
                <c:pt idx="40">
                  <c:v>-0.0448316715917644</c:v>
                </c:pt>
                <c:pt idx="41">
                  <c:v>-0.0453870249088508</c:v>
                </c:pt>
                <c:pt idx="42">
                  <c:v>-0.0444299211168744</c:v>
                </c:pt>
                <c:pt idx="43">
                  <c:v>-0.0452824374826299</c:v>
                </c:pt>
                <c:pt idx="44">
                  <c:v>-0.044075274482162</c:v>
                </c:pt>
                <c:pt idx="45">
                  <c:v>-0.0441507366896683</c:v>
                </c:pt>
                <c:pt idx="46">
                  <c:v>-0.0427147221009958</c:v>
                </c:pt>
                <c:pt idx="47">
                  <c:v>-0.0427421030975822</c:v>
                </c:pt>
                <c:pt idx="48">
                  <c:v>-0.0420543912325269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-0.0223341737425313</c:v>
                </c:pt>
                <c:pt idx="30">
                  <c:v>-0.0117136704557465</c:v>
                </c:pt>
                <c:pt idx="31">
                  <c:v>-0.0181587002796126</c:v>
                </c:pt>
                <c:pt idx="32">
                  <c:v>-0.0219584207978419</c:v>
                </c:pt>
                <c:pt idx="33">
                  <c:v>-0.0229897183415523</c:v>
                </c:pt>
                <c:pt idx="34">
                  <c:v>-0.0231556443759995</c:v>
                </c:pt>
                <c:pt idx="35">
                  <c:v>-0.0265322631415751</c:v>
                </c:pt>
                <c:pt idx="36">
                  <c:v>-0.0272171651063933</c:v>
                </c:pt>
                <c:pt idx="37">
                  <c:v>-0.0278147775102099</c:v>
                </c:pt>
                <c:pt idx="38">
                  <c:v>-0.027248230470821</c:v>
                </c:pt>
                <c:pt idx="39">
                  <c:v>-0.0277691826257234</c:v>
                </c:pt>
                <c:pt idx="40">
                  <c:v>-0.0279716028441292</c:v>
                </c:pt>
                <c:pt idx="41">
                  <c:v>-0.0271670938591877</c:v>
                </c:pt>
                <c:pt idx="42">
                  <c:v>-0.0269445083875934</c:v>
                </c:pt>
                <c:pt idx="43">
                  <c:v>-0.0262312633848971</c:v>
                </c:pt>
                <c:pt idx="44">
                  <c:v>-0.0252806968366845</c:v>
                </c:pt>
                <c:pt idx="45">
                  <c:v>-0.0246763879688619</c:v>
                </c:pt>
                <c:pt idx="46">
                  <c:v>-0.0249426821159287</c:v>
                </c:pt>
                <c:pt idx="47">
                  <c:v>-0.024954291926247</c:v>
                </c:pt>
                <c:pt idx="48">
                  <c:v>-0.0249700651595269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-0.0337530922394755</c:v>
                </c:pt>
                <c:pt idx="30">
                  <c:v>-0.0236348527513442</c:v>
                </c:pt>
                <c:pt idx="31">
                  <c:v>-0.0303542484535568</c:v>
                </c:pt>
                <c:pt idx="32">
                  <c:v>-0.0342503360941338</c:v>
                </c:pt>
                <c:pt idx="33">
                  <c:v>-0.0355996105127269</c:v>
                </c:pt>
                <c:pt idx="34">
                  <c:v>-0.0367731179703403</c:v>
                </c:pt>
                <c:pt idx="35">
                  <c:v>-0.0404713306803518</c:v>
                </c:pt>
                <c:pt idx="36">
                  <c:v>-0.0424812984528637</c:v>
                </c:pt>
                <c:pt idx="37">
                  <c:v>-0.0443030871646242</c:v>
                </c:pt>
                <c:pt idx="38">
                  <c:v>-0.0448403242058727</c:v>
                </c:pt>
                <c:pt idx="39">
                  <c:v>-0.0461258809273402</c:v>
                </c:pt>
                <c:pt idx="40">
                  <c:v>-0.0476000579361571</c:v>
                </c:pt>
                <c:pt idx="41">
                  <c:v>-0.0477858032380895</c:v>
                </c:pt>
                <c:pt idx="42">
                  <c:v>-0.0487814378776209</c:v>
                </c:pt>
                <c:pt idx="43">
                  <c:v>-0.0489588385405413</c:v>
                </c:pt>
                <c:pt idx="44">
                  <c:v>-0.0491046710282393</c:v>
                </c:pt>
                <c:pt idx="45">
                  <c:v>-0.0497083153863656</c:v>
                </c:pt>
                <c:pt idx="46">
                  <c:v>-0.0512554482811769</c:v>
                </c:pt>
                <c:pt idx="47">
                  <c:v>-0.0525187390367219</c:v>
                </c:pt>
                <c:pt idx="48">
                  <c:v>-0.0540974799753022</c:v>
                </c:pt>
              </c:numCache>
            </c:numRef>
          </c:yVal>
          <c:smooth val="0"/>
        </c:ser>
        <c:axId val="945188"/>
        <c:axId val="42073781"/>
      </c:scatterChart>
      <c:valAx>
        <c:axId val="9451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073781"/>
        <c:crosses val="autoZero"/>
        <c:crossBetween val="midCat"/>
      </c:valAx>
      <c:valAx>
        <c:axId val="420737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518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1.16%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-0.0108295290339839</c:v>
                </c:pt>
                <c:pt idx="3">
                  <c:v>-0.0120066425234995</c:v>
                </c:pt>
                <c:pt idx="4">
                  <c:v>-0.0154323264568133</c:v>
                </c:pt>
                <c:pt idx="5">
                  <c:v>-0.0142170624303096</c:v>
                </c:pt>
                <c:pt idx="6">
                  <c:v>-0.0135381023056581</c:v>
                </c:pt>
                <c:pt idx="7">
                  <c:v>-0.014463357517358</c:v>
                </c:pt>
                <c:pt idx="8">
                  <c:v>-0.0135145094760094</c:v>
                </c:pt>
                <c:pt idx="9">
                  <c:v>-0.0148636627053039</c:v>
                </c:pt>
                <c:pt idx="10">
                  <c:v>-0.0153005089590233</c:v>
                </c:pt>
                <c:pt idx="11">
                  <c:v>-0.015436942009968</c:v>
                </c:pt>
                <c:pt idx="12">
                  <c:v>-0.0153476377871935</c:v>
                </c:pt>
                <c:pt idx="13">
                  <c:v>-0.0154433099621303</c:v>
                </c:pt>
                <c:pt idx="14">
                  <c:v>-0.0152348203871176</c:v>
                </c:pt>
                <c:pt idx="15">
                  <c:v>-0.0145940923944828</c:v>
                </c:pt>
                <c:pt idx="16">
                  <c:v>-0.0143128763674782</c:v>
                </c:pt>
                <c:pt idx="17">
                  <c:v>-0.0140833596691787</c:v>
                </c:pt>
                <c:pt idx="18">
                  <c:v>-0.0137536623875719</c:v>
                </c:pt>
                <c:pt idx="19">
                  <c:v>-0.0130686041722378</c:v>
                </c:pt>
                <c:pt idx="20">
                  <c:v>-0.0130787596973785</c:v>
                </c:pt>
                <c:pt idx="21">
                  <c:v>-0.0130406485474926</c:v>
                </c:pt>
                <c:pt idx="22">
                  <c:v>-0.0128087317606386</c:v>
                </c:pt>
                <c:pt idx="23">
                  <c:v>-0.0126265901123497</c:v>
                </c:pt>
                <c:pt idx="24">
                  <c:v>-0.0122033781838937</c:v>
                </c:pt>
                <c:pt idx="25">
                  <c:v>-0.0119031678207943</c:v>
                </c:pt>
                <c:pt idx="26">
                  <c:v>-0.0118096098651323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10.52%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-0.0830665025814917</c:v>
                </c:pt>
                <c:pt idx="3">
                  <c:v>-0.082141043339025</c:v>
                </c:pt>
                <c:pt idx="4">
                  <c:v>-0.084924466669661</c:v>
                </c:pt>
                <c:pt idx="5">
                  <c:v>-0.0822399373724801</c:v>
                </c:pt>
                <c:pt idx="6">
                  <c:v>-0.0767398432299661</c:v>
                </c:pt>
                <c:pt idx="7">
                  <c:v>-0.0924948670464652</c:v>
                </c:pt>
                <c:pt idx="8">
                  <c:v>-0.0843441355949426</c:v>
                </c:pt>
                <c:pt idx="9">
                  <c:v>-0.0905249304294792</c:v>
                </c:pt>
                <c:pt idx="10">
                  <c:v>-0.0935013702592982</c:v>
                </c:pt>
                <c:pt idx="11">
                  <c:v>-0.0958418278017543</c:v>
                </c:pt>
                <c:pt idx="12">
                  <c:v>-0.0989094869107209</c:v>
                </c:pt>
                <c:pt idx="13">
                  <c:v>-0.101692771617863</c:v>
                </c:pt>
                <c:pt idx="14">
                  <c:v>-0.103012886014102</c:v>
                </c:pt>
                <c:pt idx="15">
                  <c:v>-0.103139204003477</c:v>
                </c:pt>
                <c:pt idx="16">
                  <c:v>-0.103625536815218</c:v>
                </c:pt>
                <c:pt idx="17">
                  <c:v>-0.104054279285099</c:v>
                </c:pt>
                <c:pt idx="18">
                  <c:v>-0.104580366199238</c:v>
                </c:pt>
                <c:pt idx="19">
                  <c:v>-0.104208952163144</c:v>
                </c:pt>
                <c:pt idx="20">
                  <c:v>-0.104276164246981</c:v>
                </c:pt>
                <c:pt idx="21">
                  <c:v>-0.10489100162916</c:v>
                </c:pt>
                <c:pt idx="22">
                  <c:v>-0.104342893838469</c:v>
                </c:pt>
                <c:pt idx="23">
                  <c:v>-0.104395252065396</c:v>
                </c:pt>
                <c:pt idx="24">
                  <c:v>-0.104701284495469</c:v>
                </c:pt>
                <c:pt idx="25">
                  <c:v>-0.104720878749354</c:v>
                </c:pt>
                <c:pt idx="26">
                  <c:v>-0.104899474264084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6.64%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0.0607395187891978</c:v>
                </c:pt>
                <c:pt idx="3">
                  <c:v>0.0611320051364955</c:v>
                </c:pt>
                <c:pt idx="4">
                  <c:v>0.0628649338766236</c:v>
                </c:pt>
                <c:pt idx="5">
                  <c:v>0.0587398562806465</c:v>
                </c:pt>
                <c:pt idx="6">
                  <c:v>0.0515592193109002</c:v>
                </c:pt>
                <c:pt idx="7">
                  <c:v>0.0586018837441637</c:v>
                </c:pt>
                <c:pt idx="8">
                  <c:v>0.0579632172434444</c:v>
                </c:pt>
                <c:pt idx="9">
                  <c:v>0.0583092146113744</c:v>
                </c:pt>
                <c:pt idx="10">
                  <c:v>0.0587585495519408</c:v>
                </c:pt>
                <c:pt idx="11">
                  <c:v>0.0601926197790492</c:v>
                </c:pt>
                <c:pt idx="12">
                  <c:v>0.0610740914509013</c:v>
                </c:pt>
                <c:pt idx="13">
                  <c:v>0.0622339220183475</c:v>
                </c:pt>
                <c:pt idx="14">
                  <c:v>0.0625889193224794</c:v>
                </c:pt>
                <c:pt idx="15">
                  <c:v>0.0634635955269782</c:v>
                </c:pt>
                <c:pt idx="16">
                  <c:v>0.0634804116602978</c:v>
                </c:pt>
                <c:pt idx="17">
                  <c:v>0.0636690752500876</c:v>
                </c:pt>
                <c:pt idx="18">
                  <c:v>0.0640382201319293</c:v>
                </c:pt>
                <c:pt idx="19">
                  <c:v>0.0641420607494709</c:v>
                </c:pt>
                <c:pt idx="20">
                  <c:v>0.0645669011855778</c:v>
                </c:pt>
                <c:pt idx="21">
                  <c:v>0.0649951065287445</c:v>
                </c:pt>
                <c:pt idx="22">
                  <c:v>0.0650291414444581</c:v>
                </c:pt>
                <c:pt idx="23">
                  <c:v>0.0653702570484538</c:v>
                </c:pt>
                <c:pt idx="24">
                  <c:v>0.0659234911008684</c:v>
                </c:pt>
                <c:pt idx="25">
                  <c:v>0.0660303126672322</c:v>
                </c:pt>
                <c:pt idx="26">
                  <c:v>0.066234284253893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10493446"/>
        <c:axId val="72532021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-3.42%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-0.0119147510354155</c:v>
                </c:pt>
                <c:pt idx="3">
                  <c:v>-0.0194042217806141</c:v>
                </c:pt>
                <c:pt idx="4">
                  <c:v>-0.0264354011324795</c:v>
                </c:pt>
                <c:pt idx="5">
                  <c:v>-0.0218368767641793</c:v>
                </c:pt>
                <c:pt idx="6">
                  <c:v>-0.0262573391320809</c:v>
                </c:pt>
                <c:pt idx="7">
                  <c:v>-0.0340400992319486</c:v>
                </c:pt>
                <c:pt idx="8">
                  <c:v>-0.02581006615227</c:v>
                </c:pt>
                <c:pt idx="9">
                  <c:v>-0.032718258849521</c:v>
                </c:pt>
                <c:pt idx="10">
                  <c:v>-0.035433498815382</c:v>
                </c:pt>
                <c:pt idx="11">
                  <c:v>-0.0363436045609224</c:v>
                </c:pt>
                <c:pt idx="12">
                  <c:v>-0.0383342943122074</c:v>
                </c:pt>
                <c:pt idx="13">
                  <c:v>-0.0387635436758647</c:v>
                </c:pt>
                <c:pt idx="14">
                  <c:v>-0.0395201711929587</c:v>
                </c:pt>
                <c:pt idx="15">
                  <c:v>-0.0381310849852003</c:v>
                </c:pt>
                <c:pt idx="16">
                  <c:v>-0.0383193856366168</c:v>
                </c:pt>
                <c:pt idx="17">
                  <c:v>-0.038329947818409</c:v>
                </c:pt>
                <c:pt idx="18">
                  <c:v>-0.038157192569099</c:v>
                </c:pt>
                <c:pt idx="19">
                  <c:v>-0.0369968797001297</c:v>
                </c:pt>
                <c:pt idx="20">
                  <c:v>-0.0366494068729998</c:v>
                </c:pt>
                <c:pt idx="21">
                  <c:v>-0.0367979277621269</c:v>
                </c:pt>
                <c:pt idx="22">
                  <c:v>-0.0359838682688683</c:v>
                </c:pt>
                <c:pt idx="23">
                  <c:v>-0.0355129692435108</c:v>
                </c:pt>
                <c:pt idx="24">
                  <c:v>-0.0348425556927127</c:v>
                </c:pt>
                <c:pt idx="25">
                  <c:v>-0.0344551180171348</c:v>
                </c:pt>
                <c:pt idx="26">
                  <c:v>-0.0343361839895423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493446"/>
        <c:axId val="72532021"/>
      </c:lineChart>
      <c:catAx>
        <c:axId val="104934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532021"/>
        <c:crosses val="autoZero"/>
        <c:auto val="1"/>
        <c:lblAlgn val="ctr"/>
        <c:lblOffset val="100"/>
      </c:catAx>
      <c:valAx>
        <c:axId val="725320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49344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-0.0194042217806141</c:v>
                </c:pt>
                <c:pt idx="26">
                  <c:v>-0.0264354011324795</c:v>
                </c:pt>
                <c:pt idx="27">
                  <c:v>-0.0218368767641793</c:v>
                </c:pt>
                <c:pt idx="28">
                  <c:v>-0.0262573391320809</c:v>
                </c:pt>
                <c:pt idx="29">
                  <c:v>-0.0340400992319486</c:v>
                </c:pt>
                <c:pt idx="30">
                  <c:v>-0.02581006615227</c:v>
                </c:pt>
                <c:pt idx="31">
                  <c:v>-0.032718258849521</c:v>
                </c:pt>
                <c:pt idx="32">
                  <c:v>-0.035433498815382</c:v>
                </c:pt>
                <c:pt idx="33">
                  <c:v>-0.0363436045609224</c:v>
                </c:pt>
                <c:pt idx="34">
                  <c:v>-0.0383342943122074</c:v>
                </c:pt>
                <c:pt idx="35">
                  <c:v>-0.0387635436758647</c:v>
                </c:pt>
                <c:pt idx="36">
                  <c:v>-0.0395201711929587</c:v>
                </c:pt>
                <c:pt idx="37">
                  <c:v>-0.0381310849852003</c:v>
                </c:pt>
                <c:pt idx="38">
                  <c:v>-0.0383193856366168</c:v>
                </c:pt>
                <c:pt idx="39">
                  <c:v>-0.038329947818409</c:v>
                </c:pt>
                <c:pt idx="40">
                  <c:v>-0.038157192569099</c:v>
                </c:pt>
                <c:pt idx="41">
                  <c:v>-0.0369968797001297</c:v>
                </c:pt>
                <c:pt idx="42">
                  <c:v>-0.0366494068729998</c:v>
                </c:pt>
                <c:pt idx="43">
                  <c:v>-0.0367979277621269</c:v>
                </c:pt>
                <c:pt idx="44">
                  <c:v>-0.0359838682688683</c:v>
                </c:pt>
                <c:pt idx="45">
                  <c:v>-0.0355129692435108</c:v>
                </c:pt>
                <c:pt idx="46">
                  <c:v>-0.0348425556927128</c:v>
                </c:pt>
                <c:pt idx="47">
                  <c:v>-0.0344551180171348</c:v>
                </c:pt>
                <c:pt idx="48">
                  <c:v>-0.0343361839895423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-0.0348258057753759</c:v>
                </c:pt>
                <c:pt idx="30">
                  <c:v>-0.0250834873501447</c:v>
                </c:pt>
                <c:pt idx="31">
                  <c:v>-0.0291333533632527</c:v>
                </c:pt>
                <c:pt idx="32">
                  <c:v>-0.0326722799407912</c:v>
                </c:pt>
                <c:pt idx="33">
                  <c:v>-0.0353736776707951</c:v>
                </c:pt>
                <c:pt idx="34">
                  <c:v>-0.0379111543131667</c:v>
                </c:pt>
                <c:pt idx="35">
                  <c:v>-0.0397664359836032</c:v>
                </c:pt>
                <c:pt idx="36">
                  <c:v>-0.0426911214868782</c:v>
                </c:pt>
                <c:pt idx="37">
                  <c:v>-0.0439237622598979</c:v>
                </c:pt>
                <c:pt idx="38">
                  <c:v>-0.0448311883578376</c:v>
                </c:pt>
                <c:pt idx="39">
                  <c:v>-0.0444906977631648</c:v>
                </c:pt>
                <c:pt idx="40">
                  <c:v>-0.0448316715917644</c:v>
                </c:pt>
                <c:pt idx="41">
                  <c:v>-0.0453870249088508</c:v>
                </c:pt>
                <c:pt idx="42">
                  <c:v>-0.0444299211168744</c:v>
                </c:pt>
                <c:pt idx="43">
                  <c:v>-0.0452824374826299</c:v>
                </c:pt>
                <c:pt idx="44">
                  <c:v>-0.044075274482162</c:v>
                </c:pt>
                <c:pt idx="45">
                  <c:v>-0.0441507366896683</c:v>
                </c:pt>
                <c:pt idx="46">
                  <c:v>-0.0427147221009958</c:v>
                </c:pt>
                <c:pt idx="47">
                  <c:v>-0.0427421030975822</c:v>
                </c:pt>
                <c:pt idx="48">
                  <c:v>-0.0420543912325269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-0.0337530922394755</c:v>
                </c:pt>
                <c:pt idx="30">
                  <c:v>-0.0236348527513442</c:v>
                </c:pt>
                <c:pt idx="31">
                  <c:v>-0.0303542484535568</c:v>
                </c:pt>
                <c:pt idx="32">
                  <c:v>-0.0342503360941338</c:v>
                </c:pt>
                <c:pt idx="33">
                  <c:v>-0.0355996105127269</c:v>
                </c:pt>
                <c:pt idx="34">
                  <c:v>-0.0367731179703403</c:v>
                </c:pt>
                <c:pt idx="35">
                  <c:v>-0.0404713306803518</c:v>
                </c:pt>
                <c:pt idx="36">
                  <c:v>-0.0424812984528637</c:v>
                </c:pt>
                <c:pt idx="37">
                  <c:v>-0.0443030871646242</c:v>
                </c:pt>
                <c:pt idx="38">
                  <c:v>-0.0448403242058727</c:v>
                </c:pt>
                <c:pt idx="39">
                  <c:v>-0.0461258809273402</c:v>
                </c:pt>
                <c:pt idx="40">
                  <c:v>-0.0476000579361571</c:v>
                </c:pt>
                <c:pt idx="41">
                  <c:v>-0.0477858032380895</c:v>
                </c:pt>
                <c:pt idx="42">
                  <c:v>-0.0487814378776209</c:v>
                </c:pt>
                <c:pt idx="43">
                  <c:v>-0.0489588385405413</c:v>
                </c:pt>
                <c:pt idx="44">
                  <c:v>-0.0491046710282393</c:v>
                </c:pt>
                <c:pt idx="45">
                  <c:v>-0.0497083153863656</c:v>
                </c:pt>
                <c:pt idx="46">
                  <c:v>-0.0512554482811769</c:v>
                </c:pt>
                <c:pt idx="47">
                  <c:v>-0.0525187390367219</c:v>
                </c:pt>
                <c:pt idx="48">
                  <c:v>-0.0540974799753022</c:v>
                </c:pt>
              </c:numCache>
            </c:numRef>
          </c:yVal>
          <c:smooth val="0"/>
        </c:ser>
        <c:axId val="74269382"/>
        <c:axId val="75230018"/>
      </c:scatterChart>
      <c:valAx>
        <c:axId val="742693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230018"/>
        <c:crosses val="autoZero"/>
        <c:crossBetween val="midCat"/>
      </c:valAx>
      <c:valAx>
        <c:axId val="75230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26938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-0.0108295290339839</c:v>
                </c:pt>
                <c:pt idx="2">
                  <c:v>-0.0120066425234995</c:v>
                </c:pt>
                <c:pt idx="3">
                  <c:v>-0.0154323264568133</c:v>
                </c:pt>
                <c:pt idx="4">
                  <c:v>-0.0142170624303096</c:v>
                </c:pt>
                <c:pt idx="5">
                  <c:v>-0.0135381023056581</c:v>
                </c:pt>
                <c:pt idx="6">
                  <c:v>-0.014463357517358</c:v>
                </c:pt>
                <c:pt idx="7">
                  <c:v>-0.0135145094760094</c:v>
                </c:pt>
                <c:pt idx="8">
                  <c:v>-0.0148636627053039</c:v>
                </c:pt>
                <c:pt idx="9">
                  <c:v>-0.0153005089590233</c:v>
                </c:pt>
                <c:pt idx="10">
                  <c:v>-0.015436942009968</c:v>
                </c:pt>
                <c:pt idx="11">
                  <c:v>-0.0153476377871935</c:v>
                </c:pt>
                <c:pt idx="12">
                  <c:v>-0.0154433099621303</c:v>
                </c:pt>
                <c:pt idx="13">
                  <c:v>-0.0152348203871176</c:v>
                </c:pt>
                <c:pt idx="14">
                  <c:v>-0.0145940923944828</c:v>
                </c:pt>
                <c:pt idx="15">
                  <c:v>-0.0143128763674782</c:v>
                </c:pt>
                <c:pt idx="16">
                  <c:v>-0.0140833596691787</c:v>
                </c:pt>
                <c:pt idx="17">
                  <c:v>-0.0137536623875719</c:v>
                </c:pt>
                <c:pt idx="18">
                  <c:v>-0.0130686041722378</c:v>
                </c:pt>
                <c:pt idx="19">
                  <c:v>-0.0130787596973785</c:v>
                </c:pt>
                <c:pt idx="20">
                  <c:v>-0.0130406485474926</c:v>
                </c:pt>
                <c:pt idx="21">
                  <c:v>-0.0128087317606386</c:v>
                </c:pt>
                <c:pt idx="22">
                  <c:v>-0.0126265901123497</c:v>
                </c:pt>
                <c:pt idx="23">
                  <c:v>-0.0122033781838937</c:v>
                </c:pt>
                <c:pt idx="24">
                  <c:v>-0.0119031678207943</c:v>
                </c:pt>
                <c:pt idx="25">
                  <c:v>-0.0118096098651323</c:v>
                </c:pt>
                <c:pt idx="26">
                  <c:v>-0.0115652734549635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-0.0830665025814917</c:v>
                </c:pt>
                <c:pt idx="2">
                  <c:v>-0.082141043339025</c:v>
                </c:pt>
                <c:pt idx="3">
                  <c:v>-0.084924466669661</c:v>
                </c:pt>
                <c:pt idx="4">
                  <c:v>-0.0822399373724801</c:v>
                </c:pt>
                <c:pt idx="5">
                  <c:v>-0.0767398432299661</c:v>
                </c:pt>
                <c:pt idx="6">
                  <c:v>-0.0924948670464652</c:v>
                </c:pt>
                <c:pt idx="7">
                  <c:v>-0.0843441355949426</c:v>
                </c:pt>
                <c:pt idx="8">
                  <c:v>-0.0905249304294792</c:v>
                </c:pt>
                <c:pt idx="9">
                  <c:v>-0.0935013702592982</c:v>
                </c:pt>
                <c:pt idx="10">
                  <c:v>-0.0958418278017543</c:v>
                </c:pt>
                <c:pt idx="11">
                  <c:v>-0.0989094869107209</c:v>
                </c:pt>
                <c:pt idx="12">
                  <c:v>-0.101692771617863</c:v>
                </c:pt>
                <c:pt idx="13">
                  <c:v>-0.103012886014102</c:v>
                </c:pt>
                <c:pt idx="14">
                  <c:v>-0.103139204003477</c:v>
                </c:pt>
                <c:pt idx="15">
                  <c:v>-0.103625536815218</c:v>
                </c:pt>
                <c:pt idx="16">
                  <c:v>-0.104054279285099</c:v>
                </c:pt>
                <c:pt idx="17">
                  <c:v>-0.104580366199238</c:v>
                </c:pt>
                <c:pt idx="18">
                  <c:v>-0.104208952163144</c:v>
                </c:pt>
                <c:pt idx="19">
                  <c:v>-0.104276164246981</c:v>
                </c:pt>
                <c:pt idx="20">
                  <c:v>-0.10489100162916</c:v>
                </c:pt>
                <c:pt idx="21">
                  <c:v>-0.104342893838469</c:v>
                </c:pt>
                <c:pt idx="22">
                  <c:v>-0.104395252065396</c:v>
                </c:pt>
                <c:pt idx="23">
                  <c:v>-0.104701284495469</c:v>
                </c:pt>
                <c:pt idx="24">
                  <c:v>-0.104720878749354</c:v>
                </c:pt>
                <c:pt idx="25">
                  <c:v>-0.104899474264084</c:v>
                </c:pt>
                <c:pt idx="26">
                  <c:v>-0.105176937946726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0.0607395187891978</c:v>
                </c:pt>
                <c:pt idx="2">
                  <c:v>0.0611320051364955</c:v>
                </c:pt>
                <c:pt idx="3">
                  <c:v>0.0628649338766236</c:v>
                </c:pt>
                <c:pt idx="4">
                  <c:v>0.0587398562806465</c:v>
                </c:pt>
                <c:pt idx="5">
                  <c:v>0.0515592193109002</c:v>
                </c:pt>
                <c:pt idx="6">
                  <c:v>0.0586018837441637</c:v>
                </c:pt>
                <c:pt idx="7">
                  <c:v>0.0579632172434444</c:v>
                </c:pt>
                <c:pt idx="8">
                  <c:v>0.0583092146113744</c:v>
                </c:pt>
                <c:pt idx="9">
                  <c:v>0.0587585495519408</c:v>
                </c:pt>
                <c:pt idx="10">
                  <c:v>0.0601926197790492</c:v>
                </c:pt>
                <c:pt idx="11">
                  <c:v>0.0610740914509013</c:v>
                </c:pt>
                <c:pt idx="12">
                  <c:v>0.0622339220183475</c:v>
                </c:pt>
                <c:pt idx="13">
                  <c:v>0.0625889193224794</c:v>
                </c:pt>
                <c:pt idx="14">
                  <c:v>0.0634635955269782</c:v>
                </c:pt>
                <c:pt idx="15">
                  <c:v>0.0634804116602978</c:v>
                </c:pt>
                <c:pt idx="16">
                  <c:v>0.0636690752500876</c:v>
                </c:pt>
                <c:pt idx="17">
                  <c:v>0.0640382201319293</c:v>
                </c:pt>
                <c:pt idx="18">
                  <c:v>0.0641420607494709</c:v>
                </c:pt>
                <c:pt idx="19">
                  <c:v>0.0645669011855778</c:v>
                </c:pt>
                <c:pt idx="20">
                  <c:v>0.0649951065287445</c:v>
                </c:pt>
                <c:pt idx="21">
                  <c:v>0.0650291414444581</c:v>
                </c:pt>
                <c:pt idx="22">
                  <c:v>0.0653702570484538</c:v>
                </c:pt>
                <c:pt idx="23">
                  <c:v>0.0659234911008684</c:v>
                </c:pt>
                <c:pt idx="24">
                  <c:v>0.0660303126672322</c:v>
                </c:pt>
                <c:pt idx="25">
                  <c:v>0.066234284253893</c:v>
                </c:pt>
                <c:pt idx="26">
                  <c:v>0.0663748387810568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67917552"/>
        <c:axId val="9229200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-0.0119147510354155</c:v>
                </c:pt>
                <c:pt idx="2">
                  <c:v>-0.0194042217806141</c:v>
                </c:pt>
                <c:pt idx="3">
                  <c:v>-0.0264354011324795</c:v>
                </c:pt>
                <c:pt idx="4">
                  <c:v>-0.0218368767641793</c:v>
                </c:pt>
                <c:pt idx="5">
                  <c:v>-0.0262573391320809</c:v>
                </c:pt>
                <c:pt idx="6">
                  <c:v>-0.0340400992319486</c:v>
                </c:pt>
                <c:pt idx="7">
                  <c:v>-0.02581006615227</c:v>
                </c:pt>
                <c:pt idx="8">
                  <c:v>-0.032718258849521</c:v>
                </c:pt>
                <c:pt idx="9">
                  <c:v>-0.035433498815382</c:v>
                </c:pt>
                <c:pt idx="10">
                  <c:v>-0.0363436045609224</c:v>
                </c:pt>
                <c:pt idx="11">
                  <c:v>-0.0383342943122074</c:v>
                </c:pt>
                <c:pt idx="12">
                  <c:v>-0.0387635436758647</c:v>
                </c:pt>
                <c:pt idx="13">
                  <c:v>-0.0395201711929587</c:v>
                </c:pt>
                <c:pt idx="14">
                  <c:v>-0.0381310849852003</c:v>
                </c:pt>
                <c:pt idx="15">
                  <c:v>-0.0383193856366168</c:v>
                </c:pt>
                <c:pt idx="16">
                  <c:v>-0.038329947818409</c:v>
                </c:pt>
                <c:pt idx="17">
                  <c:v>-0.038157192569099</c:v>
                </c:pt>
                <c:pt idx="18">
                  <c:v>-0.0369968797001297</c:v>
                </c:pt>
                <c:pt idx="19">
                  <c:v>-0.0366494068729998</c:v>
                </c:pt>
                <c:pt idx="20">
                  <c:v>-0.0367979277621269</c:v>
                </c:pt>
                <c:pt idx="21">
                  <c:v>-0.0359838682688683</c:v>
                </c:pt>
                <c:pt idx="22">
                  <c:v>-0.0355129692435108</c:v>
                </c:pt>
                <c:pt idx="23">
                  <c:v>-0.0348425556927127</c:v>
                </c:pt>
                <c:pt idx="24">
                  <c:v>-0.0344551180171348</c:v>
                </c:pt>
                <c:pt idx="25">
                  <c:v>-0.0343361839895423</c:v>
                </c:pt>
                <c:pt idx="26">
                  <c:v>-0.0342287567348515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917552"/>
        <c:axId val="9229200"/>
      </c:lineChart>
      <c:catAx>
        <c:axId val="6791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9229200"/>
        <c:crosses val="autoZero"/>
        <c:auto val="1"/>
        <c:lblAlgn val="ctr"/>
        <c:lblOffset val="100"/>
      </c:catAx>
      <c:valAx>
        <c:axId val="9229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7917552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-0.0119147510354156</c:v>
                </c:pt>
                <c:pt idx="23">
                  <c:v>-0.0194042217806141</c:v>
                </c:pt>
                <c:pt idx="24">
                  <c:v>-0.0264354011324795</c:v>
                </c:pt>
                <c:pt idx="25">
                  <c:v>-0.0218368767641793</c:v>
                </c:pt>
                <c:pt idx="26">
                  <c:v>-0.0262573391320809</c:v>
                </c:pt>
                <c:pt idx="27">
                  <c:v>-0.0340400992319486</c:v>
                </c:pt>
                <c:pt idx="28">
                  <c:v>-0.02581006615227</c:v>
                </c:pt>
                <c:pt idx="29">
                  <c:v>-0.032718258849521</c:v>
                </c:pt>
                <c:pt idx="30">
                  <c:v>-0.035433498815382</c:v>
                </c:pt>
                <c:pt idx="31">
                  <c:v>-0.0363436045609224</c:v>
                </c:pt>
                <c:pt idx="32">
                  <c:v>-0.0383342943122074</c:v>
                </c:pt>
                <c:pt idx="33">
                  <c:v>-0.0387635436758647</c:v>
                </c:pt>
                <c:pt idx="34">
                  <c:v>-0.0395201711929587</c:v>
                </c:pt>
                <c:pt idx="35">
                  <c:v>-0.0381310849852003</c:v>
                </c:pt>
                <c:pt idx="36">
                  <c:v>-0.0383193856366168</c:v>
                </c:pt>
                <c:pt idx="37">
                  <c:v>-0.038329947818409</c:v>
                </c:pt>
                <c:pt idx="38">
                  <c:v>-0.038157192569099</c:v>
                </c:pt>
                <c:pt idx="39">
                  <c:v>-0.0369968797001297</c:v>
                </c:pt>
                <c:pt idx="40">
                  <c:v>-0.0366494068729998</c:v>
                </c:pt>
                <c:pt idx="41">
                  <c:v>-0.0367979277621269</c:v>
                </c:pt>
                <c:pt idx="42">
                  <c:v>-0.0359838682688683</c:v>
                </c:pt>
                <c:pt idx="43">
                  <c:v>-0.0355129692435108</c:v>
                </c:pt>
                <c:pt idx="44">
                  <c:v>-0.0348425556927128</c:v>
                </c:pt>
                <c:pt idx="45">
                  <c:v>-0.0344551180171348</c:v>
                </c:pt>
                <c:pt idx="46">
                  <c:v>-0.0343361839895423</c:v>
                </c:pt>
                <c:pt idx="47">
                  <c:v>-0.0342287567348516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-0.0348258057753759</c:v>
                </c:pt>
                <c:pt idx="28">
                  <c:v>-0.0250834873501447</c:v>
                </c:pt>
                <c:pt idx="29">
                  <c:v>-0.0291333533632527</c:v>
                </c:pt>
                <c:pt idx="30">
                  <c:v>-0.0326722799407912</c:v>
                </c:pt>
                <c:pt idx="31">
                  <c:v>-0.0353736776707951</c:v>
                </c:pt>
                <c:pt idx="32">
                  <c:v>-0.0379111543131667</c:v>
                </c:pt>
                <c:pt idx="33">
                  <c:v>-0.0397664359836032</c:v>
                </c:pt>
                <c:pt idx="34">
                  <c:v>-0.0426911214868782</c:v>
                </c:pt>
                <c:pt idx="35">
                  <c:v>-0.0439237622598979</c:v>
                </c:pt>
                <c:pt idx="36">
                  <c:v>-0.0448311883578376</c:v>
                </c:pt>
                <c:pt idx="37">
                  <c:v>-0.0444906977631648</c:v>
                </c:pt>
                <c:pt idx="38">
                  <c:v>-0.0448316715917644</c:v>
                </c:pt>
                <c:pt idx="39">
                  <c:v>-0.0453870249088508</c:v>
                </c:pt>
                <c:pt idx="40">
                  <c:v>-0.0444299211168744</c:v>
                </c:pt>
                <c:pt idx="41">
                  <c:v>-0.0452824374826299</c:v>
                </c:pt>
                <c:pt idx="42">
                  <c:v>-0.044075274482162</c:v>
                </c:pt>
                <c:pt idx="43">
                  <c:v>-0.0441507366896683</c:v>
                </c:pt>
                <c:pt idx="44">
                  <c:v>-0.0427147221009958</c:v>
                </c:pt>
                <c:pt idx="45">
                  <c:v>-0.0427421030975822</c:v>
                </c:pt>
                <c:pt idx="46">
                  <c:v>-0.0420543912325269</c:v>
                </c:pt>
                <c:pt idx="47">
                  <c:v>-0.0422309977953958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-0.0337530922394755</c:v>
                </c:pt>
                <c:pt idx="28">
                  <c:v>-0.0236348527513442</c:v>
                </c:pt>
                <c:pt idx="29">
                  <c:v>-0.0303542484535568</c:v>
                </c:pt>
                <c:pt idx="30">
                  <c:v>-0.0342503360941338</c:v>
                </c:pt>
                <c:pt idx="31">
                  <c:v>-0.0355996105127269</c:v>
                </c:pt>
                <c:pt idx="32">
                  <c:v>-0.0367731179703403</c:v>
                </c:pt>
                <c:pt idx="33">
                  <c:v>-0.0404713306803518</c:v>
                </c:pt>
                <c:pt idx="34">
                  <c:v>-0.0424812984528637</c:v>
                </c:pt>
                <c:pt idx="35">
                  <c:v>-0.0443030871646242</c:v>
                </c:pt>
                <c:pt idx="36">
                  <c:v>-0.0448403242058727</c:v>
                </c:pt>
                <c:pt idx="37">
                  <c:v>-0.0461258809273402</c:v>
                </c:pt>
                <c:pt idx="38">
                  <c:v>-0.0476000579361571</c:v>
                </c:pt>
                <c:pt idx="39">
                  <c:v>-0.0477858032380895</c:v>
                </c:pt>
                <c:pt idx="40">
                  <c:v>-0.0487814378776209</c:v>
                </c:pt>
                <c:pt idx="41">
                  <c:v>-0.0489588385405413</c:v>
                </c:pt>
                <c:pt idx="42">
                  <c:v>-0.0491046710282393</c:v>
                </c:pt>
                <c:pt idx="43">
                  <c:v>-0.0497083153863656</c:v>
                </c:pt>
                <c:pt idx="44">
                  <c:v>-0.0512554482811769</c:v>
                </c:pt>
                <c:pt idx="45">
                  <c:v>-0.0525187390367219</c:v>
                </c:pt>
                <c:pt idx="46">
                  <c:v>-0.0540974799753022</c:v>
                </c:pt>
                <c:pt idx="47">
                  <c:v>-0.0547544685674795</c:v>
                </c:pt>
              </c:numCache>
            </c:numRef>
          </c:yVal>
          <c:smooth val="0"/>
        </c:ser>
        <c:axId val="97388263"/>
        <c:axId val="45335588"/>
      </c:scatterChart>
      <c:valAx>
        <c:axId val="9738826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335588"/>
        <c:crosses val="autoZero"/>
        <c:crossBetween val="midCat"/>
        <c:majorUnit val="2"/>
      </c:valAx>
      <c:valAx>
        <c:axId val="45335588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3882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-0.0108295290339839</c:v>
                </c:pt>
                <c:pt idx="2">
                  <c:v>-0.0120066425234995</c:v>
                </c:pt>
                <c:pt idx="3">
                  <c:v>-0.0154323264568133</c:v>
                </c:pt>
                <c:pt idx="4">
                  <c:v>-0.0142170624303096</c:v>
                </c:pt>
                <c:pt idx="5">
                  <c:v>-0.0135381023056581</c:v>
                </c:pt>
                <c:pt idx="6">
                  <c:v>-0.014463357517358</c:v>
                </c:pt>
                <c:pt idx="7">
                  <c:v>-0.0135145094760094</c:v>
                </c:pt>
                <c:pt idx="8">
                  <c:v>-0.0148636627053039</c:v>
                </c:pt>
                <c:pt idx="9">
                  <c:v>-0.0153005089590233</c:v>
                </c:pt>
                <c:pt idx="10">
                  <c:v>-0.015436942009968</c:v>
                </c:pt>
                <c:pt idx="11">
                  <c:v>-0.0153476377871935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-0.0830665025814917</c:v>
                </c:pt>
                <c:pt idx="2">
                  <c:v>-0.082141043339025</c:v>
                </c:pt>
                <c:pt idx="3">
                  <c:v>-0.084924466669661</c:v>
                </c:pt>
                <c:pt idx="4">
                  <c:v>-0.0822399373724801</c:v>
                </c:pt>
                <c:pt idx="5">
                  <c:v>-0.0767398432299661</c:v>
                </c:pt>
                <c:pt idx="6">
                  <c:v>-0.0924948670464652</c:v>
                </c:pt>
                <c:pt idx="7">
                  <c:v>-0.0843441355949426</c:v>
                </c:pt>
                <c:pt idx="8">
                  <c:v>-0.0905249304294792</c:v>
                </c:pt>
                <c:pt idx="9">
                  <c:v>-0.0935013702592982</c:v>
                </c:pt>
                <c:pt idx="10">
                  <c:v>-0.0958418278017543</c:v>
                </c:pt>
                <c:pt idx="11">
                  <c:v>-0.0989094869107209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0.0607395187891978</c:v>
                </c:pt>
                <c:pt idx="2">
                  <c:v>0.0611320051364955</c:v>
                </c:pt>
                <c:pt idx="3">
                  <c:v>0.0628649338766236</c:v>
                </c:pt>
                <c:pt idx="4">
                  <c:v>0.0587398562806465</c:v>
                </c:pt>
                <c:pt idx="5">
                  <c:v>0.0515592193109002</c:v>
                </c:pt>
                <c:pt idx="6">
                  <c:v>0.0586018837441637</c:v>
                </c:pt>
                <c:pt idx="7">
                  <c:v>0.0579632172434444</c:v>
                </c:pt>
                <c:pt idx="8">
                  <c:v>0.0583092146113744</c:v>
                </c:pt>
                <c:pt idx="9">
                  <c:v>0.0587585495519408</c:v>
                </c:pt>
                <c:pt idx="10">
                  <c:v>0.0601926197790492</c:v>
                </c:pt>
                <c:pt idx="11">
                  <c:v>0.0610740914509013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91282855"/>
        <c:axId val="8053056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-0.0119147510354155</c:v>
                </c:pt>
                <c:pt idx="2">
                  <c:v>-0.0194042217806141</c:v>
                </c:pt>
                <c:pt idx="3">
                  <c:v>-0.0264354011324795</c:v>
                </c:pt>
                <c:pt idx="4">
                  <c:v>-0.0218368767641793</c:v>
                </c:pt>
                <c:pt idx="5">
                  <c:v>-0.0262573391320809</c:v>
                </c:pt>
                <c:pt idx="6">
                  <c:v>-0.0340400992319486</c:v>
                </c:pt>
                <c:pt idx="7">
                  <c:v>-0.02581006615227</c:v>
                </c:pt>
                <c:pt idx="8">
                  <c:v>-0.032718258849521</c:v>
                </c:pt>
                <c:pt idx="9">
                  <c:v>-0.035433498815382</c:v>
                </c:pt>
                <c:pt idx="10">
                  <c:v>-0.0363436045609224</c:v>
                </c:pt>
                <c:pt idx="11">
                  <c:v>-0.0383342943122074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282855"/>
        <c:axId val="80530565"/>
      </c:lineChart>
      <c:catAx>
        <c:axId val="91282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80530565"/>
        <c:crosses val="autoZero"/>
        <c:auto val="1"/>
        <c:lblAlgn val="ctr"/>
        <c:lblOffset val="100"/>
      </c:catAx>
      <c:valAx>
        <c:axId val="805305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128285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wmf"/><Relationship Id="rId2" Type="http://schemas.openxmlformats.org/officeDocument/2006/relationships/image" Target="../media/image8.wmf"/><Relationship Id="rId3" Type="http://schemas.openxmlformats.org/officeDocument/2006/relationships/chart" Target="../charts/chart5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107280</xdr:colOff>
      <xdr:row>142</xdr:row>
      <xdr:rowOff>140040</xdr:rowOff>
    </xdr:to>
    <xdr:graphicFrame>
      <xdr:nvGraphicFramePr>
        <xdr:cNvPr id="0" name=""/>
        <xdr:cNvGraphicFramePr/>
      </xdr:nvGraphicFramePr>
      <xdr:xfrm>
        <a:off x="2830680" y="19997280"/>
        <a:ext cx="597960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198720</xdr:colOff>
      <xdr:row>140</xdr:row>
      <xdr:rowOff>56520</xdr:rowOff>
    </xdr:to>
    <xdr:graphicFrame>
      <xdr:nvGraphicFramePr>
        <xdr:cNvPr id="1" name=""/>
        <xdr:cNvGraphicFramePr/>
      </xdr:nvGraphicFramePr>
      <xdr:xfrm>
        <a:off x="12035880" y="19589400"/>
        <a:ext cx="596808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374760</xdr:colOff>
      <xdr:row>142</xdr:row>
      <xdr:rowOff>100080</xdr:rowOff>
    </xdr:to>
    <xdr:graphicFrame>
      <xdr:nvGraphicFramePr>
        <xdr:cNvPr id="2" name=""/>
        <xdr:cNvGraphicFramePr/>
      </xdr:nvGraphicFramePr>
      <xdr:xfrm>
        <a:off x="18133560" y="19958040"/>
        <a:ext cx="600264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766800</xdr:colOff>
      <xdr:row>21</xdr:row>
      <xdr:rowOff>134640</xdr:rowOff>
    </xdr:to>
    <xdr:graphicFrame>
      <xdr:nvGraphicFramePr>
        <xdr:cNvPr id="3" name=""/>
        <xdr:cNvGraphicFramePr/>
      </xdr:nvGraphicFramePr>
      <xdr:xfrm>
        <a:off x="12078720" y="460800"/>
        <a:ext cx="3723480" cy="358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762120</xdr:colOff>
      <xdr:row>26</xdr:row>
      <xdr:rowOff>57600</xdr:rowOff>
    </xdr:to>
    <xdr:graphicFrame>
      <xdr:nvGraphicFramePr>
        <xdr:cNvPr id="4" name=""/>
        <xdr:cNvGraphicFramePr/>
      </xdr:nvGraphicFramePr>
      <xdr:xfrm>
        <a:off x="11229480" y="1212840"/>
        <a:ext cx="3722040" cy="35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769320</xdr:colOff>
      <xdr:row>26</xdr:row>
      <xdr:rowOff>13680</xdr:rowOff>
    </xdr:to>
    <xdr:graphicFrame>
      <xdr:nvGraphicFramePr>
        <xdr:cNvPr id="5" name=""/>
        <xdr:cNvGraphicFramePr/>
      </xdr:nvGraphicFramePr>
      <xdr:xfrm>
        <a:off x="11236680" y="1168920"/>
        <a:ext cx="3722040" cy="35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569160</xdr:colOff>
      <xdr:row>35</xdr:row>
      <xdr:rowOff>42480</xdr:rowOff>
    </xdr:to>
    <xdr:graphicFrame>
      <xdr:nvGraphicFramePr>
        <xdr:cNvPr id="6" name="Chart 1"/>
        <xdr:cNvGraphicFramePr/>
      </xdr:nvGraphicFramePr>
      <xdr:xfrm>
        <a:off x="6175440" y="46080"/>
        <a:ext cx="7410960" cy="68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244080</xdr:colOff>
      <xdr:row>83</xdr:row>
      <xdr:rowOff>153360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13560" y="13689000"/>
          <a:ext cx="10199160" cy="1255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423000</xdr:colOff>
      <xdr:row>73</xdr:row>
      <xdr:rowOff>112320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67720" y="7844400"/>
          <a:ext cx="13383360" cy="543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716040</xdr:colOff>
      <xdr:row>36</xdr:row>
      <xdr:rowOff>142200</xdr:rowOff>
    </xdr:to>
    <xdr:graphicFrame>
      <xdr:nvGraphicFramePr>
        <xdr:cNvPr id="9" name="Chart 1"/>
        <xdr:cNvGraphicFramePr/>
      </xdr:nvGraphicFramePr>
      <xdr:xfrm>
        <a:off x="6759720" y="327960"/>
        <a:ext cx="13920480" cy="696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641880</xdr:colOff>
      <xdr:row>41</xdr:row>
      <xdr:rowOff>86760</xdr:rowOff>
    </xdr:to>
    <xdr:graphicFrame>
      <xdr:nvGraphicFramePr>
        <xdr:cNvPr id="10" name="Chart 1"/>
        <xdr:cNvGraphicFramePr/>
      </xdr:nvGraphicFramePr>
      <xdr:xfrm>
        <a:off x="10845360" y="1496520"/>
        <a:ext cx="13920120" cy="70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637920</xdr:colOff>
      <xdr:row>193</xdr:row>
      <xdr:rowOff>81000</xdr:rowOff>
    </xdr:to>
    <xdr:graphicFrame>
      <xdr:nvGraphicFramePr>
        <xdr:cNvPr id="11" name=""/>
        <xdr:cNvGraphicFramePr/>
      </xdr:nvGraphicFramePr>
      <xdr:xfrm>
        <a:off x="6682320" y="24629400"/>
        <a:ext cx="6433200" cy="86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638640</xdr:colOff>
      <xdr:row>41</xdr:row>
      <xdr:rowOff>91800</xdr:rowOff>
    </xdr:to>
    <xdr:graphicFrame>
      <xdr:nvGraphicFramePr>
        <xdr:cNvPr id="12" name="Chart 1"/>
        <xdr:cNvGraphicFramePr/>
      </xdr:nvGraphicFramePr>
      <xdr:xfrm>
        <a:off x="26647200" y="1501560"/>
        <a:ext cx="13920120" cy="70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401040</xdr:colOff>
      <xdr:row>179</xdr:row>
      <xdr:rowOff>109080</xdr:rowOff>
    </xdr:to>
    <xdr:graphicFrame>
      <xdr:nvGraphicFramePr>
        <xdr:cNvPr id="13" name=""/>
        <xdr:cNvGraphicFramePr/>
      </xdr:nvGraphicFramePr>
      <xdr:xfrm>
        <a:off x="12211920" y="21723480"/>
        <a:ext cx="7321320" cy="93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76320</xdr:colOff>
      <xdr:row>149</xdr:row>
      <xdr:rowOff>78480</xdr:rowOff>
    </xdr:to>
    <xdr:graphicFrame>
      <xdr:nvGraphicFramePr>
        <xdr:cNvPr id="14" name="Chart 1"/>
        <xdr:cNvGraphicFramePr/>
      </xdr:nvGraphicFramePr>
      <xdr:xfrm>
        <a:off x="21052080" y="16814880"/>
        <a:ext cx="7306920" cy="93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661680</xdr:colOff>
      <xdr:row>222</xdr:row>
      <xdr:rowOff>76680</xdr:rowOff>
    </xdr:to>
    <xdr:graphicFrame>
      <xdr:nvGraphicFramePr>
        <xdr:cNvPr id="15" name=""/>
        <xdr:cNvGraphicFramePr/>
      </xdr:nvGraphicFramePr>
      <xdr:xfrm>
        <a:off x="18301320" y="28681200"/>
        <a:ext cx="7315560" cy="93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0742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91.2009012546003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93.2059780231496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97.8662769243071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98.7962921828892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5774691623.06747</v>
      </c>
      <c r="F55" s="6" t="n">
        <f aca="false">E55/$B$14*100</f>
        <v>112.689573893604</v>
      </c>
      <c r="G55" s="7"/>
      <c r="H55" s="2" t="n">
        <f aca="false">H54</f>
        <v>52</v>
      </c>
      <c r="K55" s="6" t="n">
        <f aca="false">'High scenario'!AG58</f>
        <v>6119151721.95067</v>
      </c>
      <c r="L55" s="6" t="n">
        <f aca="false">K55/$B$14*100</f>
        <v>119.411501972228</v>
      </c>
      <c r="M55" s="7"/>
      <c r="O55" s="5" t="n">
        <f aca="false">O51+1</f>
        <v>2026</v>
      </c>
      <c r="P55" s="6" t="n">
        <f aca="false">'Low scenario'!AG58</f>
        <v>5517087656.41018</v>
      </c>
      <c r="Q55" s="6" t="n">
        <f aca="false">P55/$B$14*100</f>
        <v>107.662590094165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5830646743.10537</v>
      </c>
      <c r="F56" s="9" t="n">
        <f aca="false">E56/$B$14*100</f>
        <v>113.781503826113</v>
      </c>
      <c r="G56" s="7"/>
      <c r="H56" s="2" t="n">
        <f aca="false">H55</f>
        <v>52</v>
      </c>
      <c r="K56" s="9" t="n">
        <f aca="false">'High scenario'!AG59</f>
        <v>6181678366.02324</v>
      </c>
      <c r="L56" s="9" t="n">
        <f aca="false">K56/$B$14*100</f>
        <v>120.631671175617</v>
      </c>
      <c r="M56" s="7"/>
      <c r="O56" s="7" t="n">
        <f aca="false">O52+1</f>
        <v>2026</v>
      </c>
      <c r="P56" s="9" t="n">
        <f aca="false">'Low scenario'!AG59</f>
        <v>5537921590.16675</v>
      </c>
      <c r="Q56" s="9" t="n">
        <f aca="false">P56/$B$14*100</f>
        <v>108.069151564596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5879987047.74055</v>
      </c>
      <c r="F57" s="9" t="n">
        <f aca="false">E57/$B$14*100</f>
        <v>114.744349683181</v>
      </c>
      <c r="G57" s="10" t="n">
        <f aca="false">AVERAGE(E55:E58)/AVERAGE(E51:E54)-1</f>
        <v>0.0264784135705098</v>
      </c>
      <c r="H57" s="2" t="n">
        <f aca="false">H56</f>
        <v>52</v>
      </c>
      <c r="K57" s="9" t="n">
        <f aca="false">'High scenario'!AG60</f>
        <v>6198966995.89988</v>
      </c>
      <c r="L57" s="9" t="n">
        <f aca="false">K57/$B$14*100</f>
        <v>120.969048209955</v>
      </c>
      <c r="M57" s="10" t="n">
        <f aca="false">AVERAGE(K55:K58)/AVERAGE(K51:K54)-1</f>
        <v>0.0308462572305435</v>
      </c>
      <c r="O57" s="7" t="n">
        <f aca="false">O53+1</f>
        <v>2026</v>
      </c>
      <c r="P57" s="9" t="n">
        <f aca="false">'Low scenario'!AG60</f>
        <v>5563192460.33839</v>
      </c>
      <c r="Q57" s="9" t="n">
        <f aca="false">P57/$B$14*100</f>
        <v>108.562297134514</v>
      </c>
      <c r="R57" s="10" t="n">
        <f aca="false">AVERAGE(P55:P58)/AVERAGE(P51:P54)-1</f>
        <v>0.023806796110543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5954021024.39568</v>
      </c>
      <c r="F58" s="9" t="n">
        <f aca="false">E58/$B$14*100</f>
        <v>116.189077441386</v>
      </c>
      <c r="G58" s="7"/>
      <c r="H58" s="2" t="n">
        <f aca="false">H57</f>
        <v>52</v>
      </c>
      <c r="K58" s="9" t="n">
        <f aca="false">'High scenario'!AG61</f>
        <v>6266948409.48016</v>
      </c>
      <c r="L58" s="9" t="n">
        <f aca="false">K58/$B$14*100</f>
        <v>122.295663902894</v>
      </c>
      <c r="M58" s="7"/>
      <c r="O58" s="7" t="n">
        <f aca="false">O54+1</f>
        <v>2026</v>
      </c>
      <c r="P58" s="9" t="n">
        <f aca="false">'Low scenario'!AG61</f>
        <v>5584913044.40185</v>
      </c>
      <c r="Q58" s="9" t="n">
        <f aca="false">P58/$B$14*100</f>
        <v>108.986161043204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6000237419.64128</v>
      </c>
      <c r="F59" s="6" t="n">
        <f aca="false">E59/$B$14*100</f>
        <v>117.090962118019</v>
      </c>
      <c r="G59" s="7"/>
      <c r="H59" s="2" t="n">
        <f aca="false">H58</f>
        <v>52</v>
      </c>
      <c r="K59" s="6" t="n">
        <f aca="false">'High scenario'!AG62</f>
        <v>6362621802.14028</v>
      </c>
      <c r="L59" s="6" t="n">
        <f aca="false">K59/$B$14*100</f>
        <v>124.162671624788</v>
      </c>
      <c r="M59" s="7"/>
      <c r="O59" s="5" t="n">
        <f aca="false">O55+1</f>
        <v>2027</v>
      </c>
      <c r="P59" s="6" t="n">
        <f aca="false">'Low scenario'!AG62</f>
        <v>5581914675.96954</v>
      </c>
      <c r="Q59" s="6" t="n">
        <f aca="false">P59/$B$14*100</f>
        <v>108.92764971774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6049390534.40092</v>
      </c>
      <c r="F60" s="9" t="n">
        <f aca="false">E60/$B$14*100</f>
        <v>118.050155079194</v>
      </c>
      <c r="G60" s="7"/>
      <c r="H60" s="2" t="n">
        <f aca="false">H59</f>
        <v>52</v>
      </c>
      <c r="K60" s="9" t="n">
        <f aca="false">'High scenario'!AG63</f>
        <v>6406314926.21964</v>
      </c>
      <c r="L60" s="9" t="n">
        <f aca="false">K60/$B$14*100</f>
        <v>125.015316208425</v>
      </c>
      <c r="M60" s="7"/>
      <c r="O60" s="7" t="n">
        <f aca="false">O56+1</f>
        <v>2027</v>
      </c>
      <c r="P60" s="9" t="n">
        <f aca="false">'Low scenario'!AG63</f>
        <v>5614806979.72532</v>
      </c>
      <c r="Q60" s="9" t="n">
        <f aca="false">P60/$B$14*100</f>
        <v>109.56952290103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6106184507.26823</v>
      </c>
      <c r="F61" s="9" t="n">
        <f aca="false">E61/$B$14*100</f>
        <v>119.158454711434</v>
      </c>
      <c r="G61" s="10" t="n">
        <f aca="false">AVERAGE(E59:E62)/AVERAGE(E55:E58)-1</f>
        <v>0.0376454457541286</v>
      </c>
      <c r="H61" s="2" t="n">
        <f aca="false">H60</f>
        <v>52</v>
      </c>
      <c r="K61" s="9" t="n">
        <f aca="false">'High scenario'!AG64</f>
        <v>6472363473.88093</v>
      </c>
      <c r="L61" s="9" t="n">
        <f aca="false">K61/$B$14*100</f>
        <v>126.304213205541</v>
      </c>
      <c r="M61" s="10" t="n">
        <f aca="false">AVERAGE(K59:K62)/AVERAGE(K55:K58)-1</f>
        <v>0.0407399493425804</v>
      </c>
      <c r="O61" s="7" t="n">
        <f aca="false">O57+1</f>
        <v>2027</v>
      </c>
      <c r="P61" s="9" t="n">
        <f aca="false">'Low scenario'!AG64</f>
        <v>5691995978.94648</v>
      </c>
      <c r="Q61" s="9" t="n">
        <f aca="false">P61/$B$14*100</f>
        <v>111.075818994273</v>
      </c>
      <c r="R61" s="10" t="n">
        <f aca="false">AVERAGE(P59:P62)/AVERAGE(P55:P58)-1</f>
        <v>0.0185081164438914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6165918621.85424</v>
      </c>
      <c r="F62" s="9" t="n">
        <f aca="false">E62/$B$14*100</f>
        <v>120.324129410446</v>
      </c>
      <c r="G62" s="7"/>
      <c r="H62" s="2" t="n">
        <f aca="false">H61</f>
        <v>52</v>
      </c>
      <c r="K62" s="9" t="n">
        <f aca="false">'High scenario'!AG65</f>
        <v>6534441247.89293</v>
      </c>
      <c r="L62" s="9" t="n">
        <f aca="false">K62/$B$14*100</f>
        <v>127.51562298433</v>
      </c>
      <c r="M62" s="7"/>
      <c r="O62" s="7" t="n">
        <f aca="false">O58+1</f>
        <v>2027</v>
      </c>
      <c r="P62" s="9" t="n">
        <f aca="false">'Low scenario'!AG65</f>
        <v>5725334949.91029</v>
      </c>
      <c r="Q62" s="9" t="n">
        <f aca="false">P62/$B$14*100</f>
        <v>111.726408614843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6231402097.3873</v>
      </c>
      <c r="F63" s="6" t="n">
        <f aca="false">E63/$B$14*100</f>
        <v>121.601999370708</v>
      </c>
      <c r="G63" s="7"/>
      <c r="H63" s="2" t="n">
        <f aca="false">H62</f>
        <v>52</v>
      </c>
      <c r="K63" s="6" t="n">
        <f aca="false">'High scenario'!AG66</f>
        <v>6568402671.91233</v>
      </c>
      <c r="L63" s="6" t="n">
        <f aca="false">K63/$B$14*100</f>
        <v>128.178359395445</v>
      </c>
      <c r="M63" s="7"/>
      <c r="O63" s="5" t="n">
        <f aca="false">O59+1</f>
        <v>2028</v>
      </c>
      <c r="P63" s="6" t="n">
        <f aca="false">'Low scenario'!AG66</f>
        <v>5765218670.43531</v>
      </c>
      <c r="Q63" s="6" t="n">
        <f aca="false">P63/$B$14*100</f>
        <v>112.504715018825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6260391635.02644</v>
      </c>
      <c r="F64" s="9" t="n">
        <f aca="false">E64/$B$14*100</f>
        <v>122.167712461062</v>
      </c>
      <c r="G64" s="7"/>
      <c r="H64" s="2" t="n">
        <f aca="false">H63</f>
        <v>52</v>
      </c>
      <c r="K64" s="9" t="n">
        <f aca="false">'High scenario'!AG67</f>
        <v>6642350082.70115</v>
      </c>
      <c r="L64" s="9" t="n">
        <f aca="false">K64/$B$14*100</f>
        <v>129.621397873732</v>
      </c>
      <c r="M64" s="7"/>
      <c r="O64" s="7" t="n">
        <f aca="false">O60+1</f>
        <v>2028</v>
      </c>
      <c r="P64" s="9" t="n">
        <f aca="false">'Low scenario'!AG67</f>
        <v>5799848958.91018</v>
      </c>
      <c r="Q64" s="9" t="n">
        <f aca="false">P64/$B$14*100</f>
        <v>113.180503910557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6304161477.84504</v>
      </c>
      <c r="F65" s="9" t="n">
        <f aca="false">E65/$B$14*100</f>
        <v>123.021854163957</v>
      </c>
      <c r="G65" s="10" t="n">
        <f aca="false">AVERAGE(E63:E66)/AVERAGE(E59:E62)-1</f>
        <v>0.0344202612007565</v>
      </c>
      <c r="H65" s="2" t="n">
        <f aca="false">H64</f>
        <v>52</v>
      </c>
      <c r="K65" s="9" t="n">
        <f aca="false">'High scenario'!AG68</f>
        <v>6691926738.8561</v>
      </c>
      <c r="L65" s="9" t="n">
        <f aca="false">K65/$B$14*100</f>
        <v>130.588855986102</v>
      </c>
      <c r="M65" s="10" t="n">
        <f aca="false">AVERAGE(K63:K66)/AVERAGE(K59:K62)-1</f>
        <v>0.0342706327594331</v>
      </c>
      <c r="O65" s="7" t="n">
        <f aca="false">O61+1</f>
        <v>2028</v>
      </c>
      <c r="P65" s="9" t="n">
        <f aca="false">'Low scenario'!AG68</f>
        <v>5811948057.07269</v>
      </c>
      <c r="Q65" s="9" t="n">
        <f aca="false">P65/$B$14*100</f>
        <v>113.416610408605</v>
      </c>
      <c r="R65" s="10" t="n">
        <f aca="false">AVERAGE(P63:P66)/AVERAGE(P59:P62)-1</f>
        <v>0.0264797150526368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6362936209.64297</v>
      </c>
      <c r="F66" s="9" t="n">
        <f aca="false">E66/$B$14*100</f>
        <v>124.168807094839</v>
      </c>
      <c r="G66" s="7"/>
      <c r="H66" s="2" t="n">
        <f aca="false">H65</f>
        <v>52</v>
      </c>
      <c r="K66" s="9" t="n">
        <f aca="false">'High scenario'!AG69</f>
        <v>6756412926.00383</v>
      </c>
      <c r="L66" s="9" t="n">
        <f aca="false">K66/$B$14*100</f>
        <v>131.847264473695</v>
      </c>
      <c r="M66" s="7"/>
      <c r="O66" s="7" t="n">
        <f aca="false">O62+1</f>
        <v>2028</v>
      </c>
      <c r="P66" s="9" t="n">
        <f aca="false">'Low scenario'!AG69</f>
        <v>5835850566.75773</v>
      </c>
      <c r="Q66" s="9" t="n">
        <f aca="false">P66/$B$14*100</f>
        <v>113.883053260832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6403566582.08486</v>
      </c>
      <c r="F67" s="6" t="n">
        <f aca="false">E67/$B$14*100</f>
        <v>124.961683954155</v>
      </c>
      <c r="G67" s="7"/>
      <c r="H67" s="2" t="n">
        <f aca="false">H66</f>
        <v>52</v>
      </c>
      <c r="K67" s="6" t="n">
        <f aca="false">'High scenario'!AG70</f>
        <v>6842602488.93772</v>
      </c>
      <c r="L67" s="6" t="n">
        <f aca="false">K67/$B$14*100</f>
        <v>133.529201060975</v>
      </c>
      <c r="M67" s="7"/>
      <c r="O67" s="5" t="n">
        <f aca="false">O63+1</f>
        <v>2029</v>
      </c>
      <c r="P67" s="6" t="n">
        <f aca="false">'Low scenario'!AG70</f>
        <v>5866617107.33786</v>
      </c>
      <c r="Q67" s="6" t="n">
        <f aca="false">P67/$B$14*100</f>
        <v>114.483443476356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6433177497.91044</v>
      </c>
      <c r="F68" s="9" t="n">
        <f aca="false">E68/$B$14*100</f>
        <v>125.539522859639</v>
      </c>
      <c r="G68" s="7"/>
      <c r="H68" s="2" t="n">
        <f aca="false">H67</f>
        <v>52</v>
      </c>
      <c r="K68" s="9" t="n">
        <f aca="false">'High scenario'!AG71</f>
        <v>6885147625.31583</v>
      </c>
      <c r="L68" s="9" t="n">
        <f aca="false">K68/$B$14*100</f>
        <v>134.359443366996</v>
      </c>
      <c r="M68" s="7"/>
      <c r="O68" s="7" t="n">
        <f aca="false">O64+1</f>
        <v>2029</v>
      </c>
      <c r="P68" s="9" t="n">
        <f aca="false">'Low scenario'!AG71</f>
        <v>5898694236.75261</v>
      </c>
      <c r="Q68" s="9" t="n">
        <f aca="false">P68/$B$14*100</f>
        <v>115.109409031129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6446969703.49016</v>
      </c>
      <c r="F69" s="9" t="n">
        <f aca="false">E69/$B$14*100</f>
        <v>125.80866931304</v>
      </c>
      <c r="G69" s="10" t="n">
        <f aca="false">AVERAGE(E67:E70)/AVERAGE(E63:E66)-1</f>
        <v>0.0238199902046881</v>
      </c>
      <c r="H69" s="2" t="n">
        <f aca="false">H68</f>
        <v>52</v>
      </c>
      <c r="K69" s="9" t="n">
        <f aca="false">'High scenario'!AG72</f>
        <v>6925400358.42111</v>
      </c>
      <c r="L69" s="9" t="n">
        <f aca="false">K69/$B$14*100</f>
        <v>135.144950825709</v>
      </c>
      <c r="M69" s="10" t="n">
        <f aca="false">AVERAGE(K67:K70)/AVERAGE(K63:K66)-1</f>
        <v>0.0370795721620039</v>
      </c>
      <c r="O69" s="7" t="n">
        <f aca="false">O65+1</f>
        <v>2029</v>
      </c>
      <c r="P69" s="9" t="n">
        <f aca="false">'Low scenario'!AG72</f>
        <v>5919056429.08993</v>
      </c>
      <c r="Q69" s="9" t="n">
        <f aca="false">P69/$B$14*100</f>
        <v>115.506764756388</v>
      </c>
      <c r="R69" s="10" t="n">
        <f aca="false">AVERAGE(P67:P70)/AVERAGE(P63:P66)-1</f>
        <v>0.0176132564528466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6474462183.59915</v>
      </c>
      <c r="F70" s="9" t="n">
        <f aca="false">E70/$B$14*100</f>
        <v>126.345168241638</v>
      </c>
      <c r="G70" s="7"/>
      <c r="H70" s="2" t="n">
        <f aca="false">H69</f>
        <v>52</v>
      </c>
      <c r="K70" s="9" t="n">
        <f aca="false">'High scenario'!AG73</f>
        <v>6994449687.94014</v>
      </c>
      <c r="L70" s="9" t="n">
        <f aca="false">K70/$B$14*100</f>
        <v>136.49240624481</v>
      </c>
      <c r="M70" s="7"/>
      <c r="O70" s="7" t="n">
        <f aca="false">O66+1</f>
        <v>2029</v>
      </c>
      <c r="P70" s="9" t="n">
        <f aca="false">'Low scenario'!AG73</f>
        <v>5937352646.31832</v>
      </c>
      <c r="Q70" s="9" t="n">
        <f aca="false">P70/$B$14*100</f>
        <v>115.863804241422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6481554833.57361</v>
      </c>
      <c r="F71" s="6" t="n">
        <f aca="false">E71/$B$14*100</f>
        <v>126.483576966393</v>
      </c>
      <c r="G71" s="7"/>
      <c r="H71" s="2" t="n">
        <f aca="false">H70</f>
        <v>52</v>
      </c>
      <c r="K71" s="6" t="n">
        <f aca="false">'High scenario'!AG74</f>
        <v>7063011627.49134</v>
      </c>
      <c r="L71" s="6" t="n">
        <f aca="false">K71/$B$14*100</f>
        <v>137.830350546888</v>
      </c>
      <c r="M71" s="7"/>
      <c r="O71" s="5" t="n">
        <f aca="false">O67+1</f>
        <v>2030</v>
      </c>
      <c r="P71" s="6" t="n">
        <f aca="false">'Low scenario'!AG74</f>
        <v>5952778125.74568</v>
      </c>
      <c r="Q71" s="6" t="n">
        <f aca="false">P71/$B$14*100</f>
        <v>116.164823034674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6538288241.02302</v>
      </c>
      <c r="F72" s="9" t="n">
        <f aca="false">E72/$B$14*100</f>
        <v>127.590694701558</v>
      </c>
      <c r="G72" s="7"/>
      <c r="H72" s="2" t="n">
        <f aca="false">H71</f>
        <v>52</v>
      </c>
      <c r="K72" s="9" t="n">
        <f aca="false">'High scenario'!AG75</f>
        <v>7109015371.09417</v>
      </c>
      <c r="L72" s="9" t="n">
        <f aca="false">K72/$B$14*100</f>
        <v>138.728085456819</v>
      </c>
      <c r="M72" s="7"/>
      <c r="O72" s="7" t="n">
        <f aca="false">O68+1</f>
        <v>2030</v>
      </c>
      <c r="P72" s="9" t="n">
        <f aca="false">'Low scenario'!AG75</f>
        <v>6014244527.97298</v>
      </c>
      <c r="Q72" s="9" t="n">
        <f aca="false">P72/$B$14*100</f>
        <v>117.36430226714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6578949424.16096</v>
      </c>
      <c r="F73" s="9" t="n">
        <f aca="false">E73/$B$14*100</f>
        <v>128.384172812756</v>
      </c>
      <c r="G73" s="10" t="n">
        <f aca="false">AVERAGE(E71:E74)/AVERAGE(E67:E70)-1</f>
        <v>0.016885599583444</v>
      </c>
      <c r="H73" s="2" t="n">
        <f aca="false">H72</f>
        <v>52</v>
      </c>
      <c r="K73" s="9" t="n">
        <f aca="false">'High scenario'!AG76</f>
        <v>7144970820.85492</v>
      </c>
      <c r="L73" s="9" t="n">
        <f aca="false">K73/$B$14*100</f>
        <v>139.429734060271</v>
      </c>
      <c r="M73" s="10" t="n">
        <f aca="false">AVERAGE(K71:K74)/AVERAGE(K67:K70)-1</f>
        <v>0.0310601270289039</v>
      </c>
      <c r="O73" s="7" t="n">
        <f aca="false">O69+1</f>
        <v>2030</v>
      </c>
      <c r="P73" s="9" t="n">
        <f aca="false">'Low scenario'!AG76</f>
        <v>6022873420.48905</v>
      </c>
      <c r="Q73" s="9" t="n">
        <f aca="false">P73/$B$14*100</f>
        <v>117.532689825175</v>
      </c>
      <c r="R73" s="10" t="n">
        <f aca="false">AVERAGE(P71:P74)/AVERAGE(P67:P70)-1</f>
        <v>0.0163862220023465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6594325713.70712</v>
      </c>
      <c r="F74" s="9" t="n">
        <f aca="false">E74/$B$14*100</f>
        <v>128.684231695571</v>
      </c>
      <c r="G74" s="7"/>
      <c r="H74" s="2" t="n">
        <f aca="false">H73</f>
        <v>52</v>
      </c>
      <c r="K74" s="9" t="n">
        <f aca="false">'High scenario'!AG77</f>
        <v>7189340314.20741</v>
      </c>
      <c r="L74" s="9" t="n">
        <f aca="false">K74/$B$14*100</f>
        <v>140.29557757645</v>
      </c>
      <c r="M74" s="7"/>
      <c r="O74" s="7" t="n">
        <f aca="false">O70+1</f>
        <v>2030</v>
      </c>
      <c r="P74" s="9" t="n">
        <f aca="false">'Low scenario'!AG77</f>
        <v>6018895100.16226</v>
      </c>
      <c r="Q74" s="9" t="n">
        <f aca="false">P74/$B$14*100</f>
        <v>117.455055338054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6628548742.13161</v>
      </c>
      <c r="F75" s="6" t="n">
        <f aca="false">E75/$B$14*100</f>
        <v>129.352073156594</v>
      </c>
      <c r="G75" s="7"/>
      <c r="H75" s="2" t="n">
        <f aca="false">H74</f>
        <v>52</v>
      </c>
      <c r="K75" s="6" t="n">
        <f aca="false">'High scenario'!AG78</f>
        <v>7244398202.49419</v>
      </c>
      <c r="L75" s="6" t="n">
        <f aca="false">K75/$B$14*100</f>
        <v>141.36999858029</v>
      </c>
      <c r="M75" s="7"/>
      <c r="O75" s="5" t="n">
        <f aca="false">O71+1</f>
        <v>2031</v>
      </c>
      <c r="P75" s="6" t="n">
        <f aca="false">'Low scenario'!AG78</f>
        <v>6035594414.74339</v>
      </c>
      <c r="Q75" s="6" t="n">
        <f aca="false">P75/$B$14*100</f>
        <v>117.78093224496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6679360468.19454</v>
      </c>
      <c r="F76" s="9" t="n">
        <f aca="false">E76/$B$14*100</f>
        <v>130.343632902565</v>
      </c>
      <c r="G76" s="7"/>
      <c r="H76" s="2" t="n">
        <f aca="false">H75</f>
        <v>52</v>
      </c>
      <c r="K76" s="9" t="n">
        <f aca="false">'High scenario'!AG79</f>
        <v>7268980309.72642</v>
      </c>
      <c r="L76" s="9" t="n">
        <f aca="false">K76/$B$14*100</f>
        <v>141.849703362852</v>
      </c>
      <c r="M76" s="7"/>
      <c r="O76" s="7" t="n">
        <f aca="false">O72+1</f>
        <v>2031</v>
      </c>
      <c r="P76" s="9" t="n">
        <f aca="false">'Low scenario'!AG79</f>
        <v>6062912940.79523</v>
      </c>
      <c r="Q76" s="9" t="n">
        <f aca="false">P76/$B$14*100</f>
        <v>118.314036566563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6736305053.96443</v>
      </c>
      <c r="F77" s="9" t="n">
        <f aca="false">E77/$B$14*100</f>
        <v>131.454871653449</v>
      </c>
      <c r="G77" s="10" t="n">
        <f aca="false">AVERAGE(E75:E78)/AVERAGE(E71:E74)-1</f>
        <v>0.0233998110615443</v>
      </c>
      <c r="H77" s="2" t="n">
        <f aca="false">H76</f>
        <v>52</v>
      </c>
      <c r="K77" s="9" t="n">
        <f aca="false">'High scenario'!AG80</f>
        <v>7336512048.81758</v>
      </c>
      <c r="L77" s="9" t="n">
        <f aca="false">K77/$B$14*100</f>
        <v>143.16754393326</v>
      </c>
      <c r="M77" s="10" t="n">
        <f aca="false">AVERAGE(K75:K78)/AVERAGE(K71:K74)-1</f>
        <v>0.0261558632901531</v>
      </c>
      <c r="O77" s="7" t="n">
        <f aca="false">O73+1</f>
        <v>2031</v>
      </c>
      <c r="P77" s="9" t="n">
        <f aca="false">'Low scenario'!AG80</f>
        <v>6060866437.16079</v>
      </c>
      <c r="Q77" s="9" t="n">
        <f aca="false">P77/$B$14*100</f>
        <v>118.27410030025</v>
      </c>
      <c r="R77" s="10" t="n">
        <f aca="false">AVERAGE(P75:P78)/AVERAGE(P71:P74)-1</f>
        <v>0.0102576102058338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6761817965.45849</v>
      </c>
      <c r="F78" s="9" t="n">
        <f aca="false">E78/$B$14*100</f>
        <v>131.952740511687</v>
      </c>
      <c r="G78" s="7"/>
      <c r="H78" s="2" t="n">
        <f aca="false">H77</f>
        <v>52</v>
      </c>
      <c r="K78" s="9" t="n">
        <f aca="false">'High scenario'!AG81</f>
        <v>7402055455.73623</v>
      </c>
      <c r="L78" s="9" t="n">
        <f aca="false">K78/$B$14*100</f>
        <v>144.446583417844</v>
      </c>
      <c r="M78" s="7"/>
      <c r="O78" s="7" t="n">
        <f aca="false">O74+1</f>
        <v>2031</v>
      </c>
      <c r="P78" s="9" t="n">
        <f aca="false">'Low scenario'!AG81</f>
        <v>6095690203.05053</v>
      </c>
      <c r="Q78" s="9" t="n">
        <f aca="false">P78/$B$14*100</f>
        <v>118.953664785357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6798380708.13098</v>
      </c>
      <c r="F79" s="6" t="n">
        <f aca="false">E79/$B$14*100</f>
        <v>132.666240064751</v>
      </c>
      <c r="G79" s="7"/>
      <c r="H79" s="2" t="n">
        <f aca="false">H78</f>
        <v>52</v>
      </c>
      <c r="K79" s="6" t="n">
        <f aca="false">'High scenario'!AG82</f>
        <v>7464191888.88582</v>
      </c>
      <c r="L79" s="6" t="n">
        <f aca="false">K79/$B$14*100</f>
        <v>145.659137893814</v>
      </c>
      <c r="M79" s="7"/>
      <c r="O79" s="5" t="n">
        <f aca="false">O75+1</f>
        <v>2032</v>
      </c>
      <c r="P79" s="6" t="n">
        <f aca="false">'Low scenario'!AG82</f>
        <v>6117989636.92461</v>
      </c>
      <c r="Q79" s="6" t="n">
        <f aca="false">P79/$B$14*100</f>
        <v>119.388824593944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6835864428.8975</v>
      </c>
      <c r="F80" s="9" t="n">
        <f aca="false">E80/$B$14*100</f>
        <v>133.397711941838</v>
      </c>
      <c r="G80" s="7"/>
      <c r="H80" s="2" t="n">
        <f aca="false">H79</f>
        <v>52</v>
      </c>
      <c r="K80" s="9" t="n">
        <f aca="false">'High scenario'!AG83</f>
        <v>7514281279.49784</v>
      </c>
      <c r="L80" s="9" t="n">
        <f aca="false">K80/$B$14*100</f>
        <v>146.636601705407</v>
      </c>
      <c r="M80" s="7"/>
      <c r="O80" s="7" t="n">
        <f aca="false">O76+1</f>
        <v>2032</v>
      </c>
      <c r="P80" s="9" t="n">
        <f aca="false">'Low scenario'!AG83</f>
        <v>6102927058.78383</v>
      </c>
      <c r="Q80" s="9" t="n">
        <f aca="false">P80/$B$14*100</f>
        <v>119.094887597266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6846882369.37823</v>
      </c>
      <c r="F81" s="9" t="n">
        <f aca="false">E81/$B$14*100</f>
        <v>133.612720309211</v>
      </c>
      <c r="G81" s="10" t="n">
        <f aca="false">AVERAGE(E79:E82)/AVERAGE(E75:E78)-1</f>
        <v>0.0218696111248351</v>
      </c>
      <c r="H81" s="2" t="n">
        <f aca="false">H80</f>
        <v>52</v>
      </c>
      <c r="K81" s="9" t="n">
        <f aca="false">'High scenario'!AG84</f>
        <v>7526577736.63035</v>
      </c>
      <c r="L81" s="9" t="n">
        <f aca="false">K81/$B$14*100</f>
        <v>146.876559543004</v>
      </c>
      <c r="M81" s="10" t="n">
        <f aca="false">AVERAGE(K79:K82)/AVERAGE(K75:K78)-1</f>
        <v>0.0281679063992541</v>
      </c>
      <c r="O81" s="7" t="n">
        <f aca="false">O77+1</f>
        <v>2032</v>
      </c>
      <c r="P81" s="9" t="n">
        <f aca="false">'Low scenario'!AG84</f>
        <v>6102142689.07512</v>
      </c>
      <c r="Q81" s="9" t="n">
        <f aca="false">P81/$B$14*100</f>
        <v>119.079581102302</v>
      </c>
      <c r="R81" s="10" t="n">
        <f aca="false">AVERAGE(P79:P82)/AVERAGE(P75:P78)-1</f>
        <v>0.00942287061725966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6911142224.00678</v>
      </c>
      <c r="F82" s="9" t="n">
        <f aca="false">E82/$B$14*100</f>
        <v>134.86671205617</v>
      </c>
      <c r="G82" s="7"/>
      <c r="H82" s="2" t="n">
        <f aca="false">H81</f>
        <v>52</v>
      </c>
      <c r="K82" s="9" t="n">
        <f aca="false">'High scenario'!AG85</f>
        <v>7570861189.15695</v>
      </c>
      <c r="L82" s="9" t="n">
        <f aca="false">K82/$B$14*100</f>
        <v>147.740724025109</v>
      </c>
      <c r="M82" s="7"/>
      <c r="O82" s="7" t="n">
        <f aca="false">O78+1</f>
        <v>2032</v>
      </c>
      <c r="P82" s="9" t="n">
        <f aca="false">'Low scenario'!AG85</f>
        <v>6160556940.81168</v>
      </c>
      <c r="Q82" s="9" t="n">
        <f aca="false">P82/$B$14*100</f>
        <v>120.219499485339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6957950008.70026</v>
      </c>
      <c r="F83" s="6" t="n">
        <f aca="false">E83/$B$14*100</f>
        <v>135.780137336048</v>
      </c>
      <c r="G83" s="7"/>
      <c r="H83" s="2" t="n">
        <f aca="false">H82</f>
        <v>52</v>
      </c>
      <c r="K83" s="6" t="n">
        <f aca="false">'High scenario'!AG86</f>
        <v>7615451681.83176</v>
      </c>
      <c r="L83" s="6" t="n">
        <f aca="false">K83/$B$14*100</f>
        <v>148.610880207849</v>
      </c>
      <c r="M83" s="7"/>
      <c r="O83" s="5" t="n">
        <f aca="false">O79+1</f>
        <v>2033</v>
      </c>
      <c r="P83" s="6" t="n">
        <f aca="false">'Low scenario'!AG86</f>
        <v>6193547024.11908</v>
      </c>
      <c r="Q83" s="6" t="n">
        <f aca="false">P83/$B$14*100</f>
        <v>120.863280776755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6975210559.73159</v>
      </c>
      <c r="F84" s="9" t="n">
        <f aca="false">E84/$B$14*100</f>
        <v>136.116966428899</v>
      </c>
      <c r="G84" s="7"/>
      <c r="H84" s="2" t="n">
        <f aca="false">H83</f>
        <v>52</v>
      </c>
      <c r="K84" s="9" t="n">
        <f aca="false">'High scenario'!AG87</f>
        <v>7645044405.19401</v>
      </c>
      <c r="L84" s="9" t="n">
        <f aca="false">K84/$B$14*100</f>
        <v>149.188364098542</v>
      </c>
      <c r="M84" s="7"/>
      <c r="O84" s="7" t="n">
        <f aca="false">O80+1</f>
        <v>2033</v>
      </c>
      <c r="P84" s="9" t="n">
        <f aca="false">'Low scenario'!AG87</f>
        <v>6215572903.43529</v>
      </c>
      <c r="Q84" s="9" t="n">
        <f aca="false">P84/$B$14*100</f>
        <v>121.293102335513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6984291312.44851</v>
      </c>
      <c r="F85" s="9" t="n">
        <f aca="false">E85/$B$14*100</f>
        <v>136.294171762291</v>
      </c>
      <c r="G85" s="10" t="n">
        <f aca="false">AVERAGE(E83:E86)/AVERAGE(E79:E82)-1</f>
        <v>0.0192135081614078</v>
      </c>
      <c r="H85" s="2" t="n">
        <f aca="false">H84</f>
        <v>52</v>
      </c>
      <c r="K85" s="9" t="n">
        <f aca="false">'High scenario'!AG88</f>
        <v>7706083516.27474</v>
      </c>
      <c r="L85" s="9" t="n">
        <f aca="false">K85/$B$14*100</f>
        <v>150.379505005713</v>
      </c>
      <c r="M85" s="10" t="n">
        <f aca="false">AVERAGE(K83:K86)/AVERAGE(K79:K82)-1</f>
        <v>0.0221653831423243</v>
      </c>
      <c r="O85" s="7" t="n">
        <f aca="false">O81+1</f>
        <v>2033</v>
      </c>
      <c r="P85" s="9" t="n">
        <f aca="false">'Low scenario'!AG88</f>
        <v>6211253214.83592</v>
      </c>
      <c r="Q85" s="9" t="n">
        <f aca="false">P85/$B$14*100</f>
        <v>121.208806255412</v>
      </c>
      <c r="R85" s="10" t="n">
        <f aca="false">AVERAGE(P83:P86)/AVERAGE(P79:P82)-1</f>
        <v>0.0149008109438173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7001119447.5579</v>
      </c>
      <c r="F86" s="9" t="n">
        <f aca="false">E86/$B$14*100</f>
        <v>136.62256252299</v>
      </c>
      <c r="G86" s="7"/>
      <c r="H86" s="2" t="n">
        <f aca="false">H85</f>
        <v>52</v>
      </c>
      <c r="K86" s="9" t="n">
        <f aca="false">'High scenario'!AG89</f>
        <v>7775976605.7926</v>
      </c>
      <c r="L86" s="9" t="n">
        <f aca="false">K86/$B$14*100</f>
        <v>151.743425884953</v>
      </c>
      <c r="M86" s="7"/>
      <c r="O86" s="7" t="n">
        <f aca="false">O82+1</f>
        <v>2033</v>
      </c>
      <c r="P86" s="9" t="n">
        <f aca="false">'Low scenario'!AG89</f>
        <v>6228068921.2936</v>
      </c>
      <c r="Q86" s="9" t="n">
        <f aca="false">P86/$B$14*100</f>
        <v>121.536954478577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7027450485.82421</v>
      </c>
      <c r="F87" s="6" t="n">
        <f aca="false">E87/$B$14*100</f>
        <v>137.136396624633</v>
      </c>
      <c r="G87" s="7"/>
      <c r="H87" s="2" t="n">
        <f aca="false">H86</f>
        <v>52</v>
      </c>
      <c r="K87" s="6" t="n">
        <f aca="false">'High scenario'!AG90</f>
        <v>7846174509.24707</v>
      </c>
      <c r="L87" s="6" t="n">
        <f aca="false">K87/$B$14*100</f>
        <v>153.113295021672</v>
      </c>
      <c r="M87" s="7"/>
      <c r="O87" s="5" t="n">
        <f aca="false">O83+1</f>
        <v>2034</v>
      </c>
      <c r="P87" s="6" t="n">
        <f aca="false">'Low scenario'!AG90</f>
        <v>6244183378.48521</v>
      </c>
      <c r="Q87" s="6" t="n">
        <f aca="false">P87/$B$14*100</f>
        <v>121.85141825136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7057971248.60078</v>
      </c>
      <c r="F88" s="9" t="n">
        <f aca="false">E88/$B$14*100</f>
        <v>137.731990636695</v>
      </c>
      <c r="G88" s="7"/>
      <c r="H88" s="2" t="n">
        <f aca="false">H87</f>
        <v>52</v>
      </c>
      <c r="K88" s="9" t="n">
        <f aca="false">'High scenario'!AG91</f>
        <v>7896160346.74063</v>
      </c>
      <c r="L88" s="9" t="n">
        <f aca="false">K88/$B$14*100</f>
        <v>154.088738057515</v>
      </c>
      <c r="M88" s="7"/>
      <c r="O88" s="7" t="n">
        <f aca="false">O84+1</f>
        <v>2034</v>
      </c>
      <c r="P88" s="9" t="n">
        <f aca="false">'Low scenario'!AG91</f>
        <v>6265029946.69341</v>
      </c>
      <c r="Q88" s="9" t="n">
        <f aca="false">P88/$B$14*100</f>
        <v>122.258226275384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7065178072.9973</v>
      </c>
      <c r="F89" s="9" t="n">
        <f aca="false">E89/$B$14*100</f>
        <v>137.87262740544</v>
      </c>
      <c r="G89" s="10" t="n">
        <f aca="false">AVERAGE(E87:E90)/AVERAGE(E83:E86)-1</f>
        <v>0.0132299115509371</v>
      </c>
      <c r="H89" s="2" t="n">
        <f aca="false">H88</f>
        <v>52</v>
      </c>
      <c r="K89" s="9" t="n">
        <f aca="false">'High scenario'!AG92</f>
        <v>7944434271.51709</v>
      </c>
      <c r="L89" s="9" t="n">
        <f aca="false">K89/$B$14*100</f>
        <v>155.030774164084</v>
      </c>
      <c r="M89" s="10" t="n">
        <f aca="false">AVERAGE(K87:K90)/AVERAGE(K83:K86)-1</f>
        <v>0.0315062536665935</v>
      </c>
      <c r="O89" s="7" t="n">
        <f aca="false">O85+1</f>
        <v>2034</v>
      </c>
      <c r="P89" s="9" t="n">
        <f aca="false">'Low scenario'!AG92</f>
        <v>6271616042.457</v>
      </c>
      <c r="Q89" s="9" t="n">
        <f aca="false">P89/$B$14*100</f>
        <v>122.386749904638</v>
      </c>
      <c r="R89" s="10" t="n">
        <f aca="false">AVERAGE(P87:P90)/AVERAGE(P83:P86)-1</f>
        <v>0.0086289085202873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7137331750.31974</v>
      </c>
      <c r="F90" s="9" t="n">
        <f aca="false">E90/$B$14*100</f>
        <v>139.280662272591</v>
      </c>
      <c r="G90" s="7"/>
      <c r="H90" s="2" t="n">
        <f aca="false">H89</f>
        <v>52</v>
      </c>
      <c r="K90" s="9" t="n">
        <f aca="false">'High scenario'!AG93</f>
        <v>8024369855.87153</v>
      </c>
      <c r="L90" s="9" t="n">
        <f aca="false">K90/$B$14*100</f>
        <v>156.590668185759</v>
      </c>
      <c r="M90" s="7"/>
      <c r="O90" s="7" t="n">
        <f aca="false">O86+1</f>
        <v>2034</v>
      </c>
      <c r="P90" s="9" t="n">
        <f aca="false">'Low scenario'!AG93</f>
        <v>6282027629.48747</v>
      </c>
      <c r="Q90" s="9" t="n">
        <f aca="false">P90/$B$14*100</f>
        <v>122.589925655415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7226841477.79491</v>
      </c>
      <c r="F91" s="6" t="n">
        <f aca="false">E91/$B$14*100</f>
        <v>141.027389839517</v>
      </c>
      <c r="G91" s="7"/>
      <c r="H91" s="2" t="n">
        <f aca="false">H90</f>
        <v>52</v>
      </c>
      <c r="K91" s="6" t="n">
        <f aca="false">'High scenario'!AG94</f>
        <v>8081474845.83233</v>
      </c>
      <c r="L91" s="6" t="n">
        <f aca="false">K91/$B$14*100</f>
        <v>157.705037126288</v>
      </c>
      <c r="M91" s="7"/>
      <c r="O91" s="5" t="n">
        <f aca="false">O87+1</f>
        <v>2035</v>
      </c>
      <c r="P91" s="6" t="n">
        <f aca="false">'Low scenario'!AG94</f>
        <v>6335711717.14985</v>
      </c>
      <c r="Q91" s="6" t="n">
        <f aca="false">P91/$B$14*100</f>
        <v>123.637537780602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7229039563.40342</v>
      </c>
      <c r="F92" s="9" t="n">
        <f aca="false">E92/$B$14*100</f>
        <v>141.070284135312</v>
      </c>
      <c r="G92" s="7"/>
      <c r="H92" s="2" t="n">
        <f aca="false">H91</f>
        <v>52</v>
      </c>
      <c r="K92" s="9" t="n">
        <f aca="false">'High scenario'!AG95</f>
        <v>8149689088.16699</v>
      </c>
      <c r="L92" s="9" t="n">
        <f aca="false">K92/$B$14*100</f>
        <v>159.036196329918</v>
      </c>
      <c r="M92" s="7"/>
      <c r="O92" s="7" t="n">
        <f aca="false">O88+1</f>
        <v>2035</v>
      </c>
      <c r="P92" s="9" t="n">
        <f aca="false">'Low scenario'!AG95</f>
        <v>6368598052.98159</v>
      </c>
      <c r="Q92" s="9" t="n">
        <f aca="false">P92/$B$14*100</f>
        <v>124.279294503506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7224549312.84426</v>
      </c>
      <c r="F93" s="9" t="n">
        <f aca="false">E93/$B$14*100</f>
        <v>140.982659642921</v>
      </c>
      <c r="G93" s="10" t="n">
        <f aca="false">AVERAGE(E91:E94)/AVERAGE(E87:E90)-1</f>
        <v>0.0231710047387219</v>
      </c>
      <c r="H93" s="2" t="n">
        <f aca="false">H92</f>
        <v>52</v>
      </c>
      <c r="K93" s="9" t="n">
        <f aca="false">'High scenario'!AG96</f>
        <v>8199696767.4146</v>
      </c>
      <c r="L93" s="9" t="n">
        <f aca="false">K93/$B$14*100</f>
        <v>160.012065594228</v>
      </c>
      <c r="M93" s="10" t="n">
        <f aca="false">AVERAGE(K91:K94)/AVERAGE(K87:K90)-1</f>
        <v>0.0320079282472516</v>
      </c>
      <c r="O93" s="7" t="n">
        <f aca="false">O89+1</f>
        <v>2035</v>
      </c>
      <c r="P93" s="9" t="n">
        <f aca="false">'Low scenario'!AG96</f>
        <v>6377165506.57647</v>
      </c>
      <c r="Q93" s="9" t="n">
        <f aca="false">P93/$B$14*100</f>
        <v>124.446483118583</v>
      </c>
      <c r="R93" s="10" t="n">
        <f aca="false">AVERAGE(P91:P94)/AVERAGE(P87:P90)-1</f>
        <v>0.017364728830837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7262960999.87252</v>
      </c>
      <c r="F94" s="9" t="n">
        <f aca="false">E94/$B$14*100</f>
        <v>141.732240213848</v>
      </c>
      <c r="G94" s="7"/>
      <c r="H94" s="2" t="n">
        <f aca="false">H93</f>
        <v>52</v>
      </c>
      <c r="K94" s="9" t="n">
        <f aca="false">'High scenario'!AG97</f>
        <v>8295286143.18094</v>
      </c>
      <c r="L94" s="9" t="n">
        <f aca="false">K94/$B$14*100</f>
        <v>161.877433777844</v>
      </c>
      <c r="M94" s="7"/>
      <c r="O94" s="7" t="n">
        <f aca="false">O90+1</f>
        <v>2035</v>
      </c>
      <c r="P94" s="9" t="n">
        <f aca="false">'Low scenario'!AG97</f>
        <v>6416591435.89626</v>
      </c>
      <c r="Q94" s="9" t="n">
        <f aca="false">P94/$B$14*100</f>
        <v>125.215856007286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7333313371.77291</v>
      </c>
      <c r="F95" s="6" t="n">
        <f aca="false">E95/$B$14*100</f>
        <v>143.105123707781</v>
      </c>
      <c r="G95" s="7"/>
      <c r="H95" s="2" t="n">
        <f aca="false">H94</f>
        <v>52</v>
      </c>
      <c r="K95" s="6" t="n">
        <f aca="false">'High scenario'!AG98</f>
        <v>8349408351.26237</v>
      </c>
      <c r="L95" s="6" t="n">
        <f aca="false">K95/$B$14*100</f>
        <v>162.933595554953</v>
      </c>
      <c r="M95" s="7"/>
      <c r="O95" s="5" t="n">
        <f aca="false">O91+1</f>
        <v>2036</v>
      </c>
      <c r="P95" s="6" t="n">
        <f aca="false">'Low scenario'!AG98</f>
        <v>6419932788.65423</v>
      </c>
      <c r="Q95" s="6" t="n">
        <f aca="false">P95/$B$14*100</f>
        <v>125.281060462017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7345507228.33722</v>
      </c>
      <c r="F96" s="9" t="n">
        <f aca="false">E96/$B$14*100</f>
        <v>143.343079358064</v>
      </c>
      <c r="G96" s="7"/>
      <c r="H96" s="2" t="n">
        <f aca="false">H95</f>
        <v>52</v>
      </c>
      <c r="K96" s="9" t="n">
        <f aca="false">'High scenario'!AG99</f>
        <v>8373276809.55678</v>
      </c>
      <c r="L96" s="9" t="n">
        <f aca="false">K96/$B$14*100</f>
        <v>163.399373915126</v>
      </c>
      <c r="M96" s="7"/>
      <c r="O96" s="7" t="n">
        <f aca="false">O92+1</f>
        <v>2036</v>
      </c>
      <c r="P96" s="9" t="n">
        <f aca="false">'Low scenario'!AG99</f>
        <v>6425051758.13413</v>
      </c>
      <c r="Q96" s="9" t="n">
        <f aca="false">P96/$B$14*100</f>
        <v>125.380954019478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7361822860.70774</v>
      </c>
      <c r="F97" s="9" t="n">
        <f aca="false">E97/$B$14*100</f>
        <v>143.661468941379</v>
      </c>
      <c r="G97" s="10" t="n">
        <f aca="false">AVERAGE(E95:E98)/AVERAGE(E91:E94)-1</f>
        <v>0.0173155457963377</v>
      </c>
      <c r="H97" s="2" t="n">
        <f aca="false">H96</f>
        <v>52</v>
      </c>
      <c r="K97" s="9" t="n">
        <f aca="false">'High scenario'!AG100</f>
        <v>8434333922.76738</v>
      </c>
      <c r="L97" s="9" t="n">
        <f aca="false">K97/$B$14*100</f>
        <v>164.590866122847</v>
      </c>
      <c r="M97" s="10" t="n">
        <f aca="false">AVERAGE(K95:K98)/AVERAGE(K91:K94)-1</f>
        <v>0.0277297512102941</v>
      </c>
      <c r="O97" s="7" t="n">
        <f aca="false">O93+1</f>
        <v>2036</v>
      </c>
      <c r="P97" s="9" t="n">
        <f aca="false">'Low scenario'!AG100</f>
        <v>6451580697.39203</v>
      </c>
      <c r="Q97" s="9" t="n">
        <f aca="false">P97/$B$14*100</f>
        <v>125.89865003789</v>
      </c>
      <c r="R97" s="10" t="n">
        <f aca="false">AVERAGE(P95:P98)/AVERAGE(P91:P94)-1</f>
        <v>0.00870464669644311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7403918511.58728</v>
      </c>
      <c r="F98" s="9" t="n">
        <f aca="false">E98/$B$14*100</f>
        <v>144.482939812903</v>
      </c>
      <c r="G98" s="7"/>
      <c r="H98" s="2" t="n">
        <f aca="false">H97</f>
        <v>52</v>
      </c>
      <c r="K98" s="9" t="n">
        <f aca="false">'High scenario'!AG101</f>
        <v>8476615671.08048</v>
      </c>
      <c r="L98" s="9" t="n">
        <f aca="false">K98/$B$14*100</f>
        <v>165.415968571928</v>
      </c>
      <c r="M98" s="7"/>
      <c r="O98" s="7" t="n">
        <f aca="false">O94+1</f>
        <v>2036</v>
      </c>
      <c r="P98" s="9" t="n">
        <f aca="false">'Low scenario'!AG101</f>
        <v>6423453130.59934</v>
      </c>
      <c r="Q98" s="9" t="n">
        <f aca="false">P98/$B$14*100</f>
        <v>125.349757781225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7438959355.77503</v>
      </c>
      <c r="F99" s="6" t="n">
        <f aca="false">E99/$B$14*100</f>
        <v>145.166740448182</v>
      </c>
      <c r="G99" s="7"/>
      <c r="H99" s="2" t="n">
        <f aca="false">H98</f>
        <v>52</v>
      </c>
      <c r="K99" s="6" t="n">
        <f aca="false">'High scenario'!AG102</f>
        <v>8518894228.80551</v>
      </c>
      <c r="L99" s="6" t="n">
        <f aca="false">K99/$B$14*100</f>
        <v>166.241008758635</v>
      </c>
      <c r="M99" s="7"/>
      <c r="O99" s="5" t="n">
        <f aca="false">O95+1</f>
        <v>2037</v>
      </c>
      <c r="P99" s="6" t="n">
        <f aca="false">'Low scenario'!AG102</f>
        <v>6517099207.25192</v>
      </c>
      <c r="Q99" s="6" t="n">
        <f aca="false">P99/$B$14*100</f>
        <v>127.177203671605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7471107933.47908</v>
      </c>
      <c r="F100" s="9" t="n">
        <f aca="false">E100/$B$14*100</f>
        <v>145.794100272606</v>
      </c>
      <c r="G100" s="7"/>
      <c r="H100" s="2" t="n">
        <f aca="false">H99</f>
        <v>52</v>
      </c>
      <c r="K100" s="9" t="n">
        <f aca="false">'High scenario'!AG103</f>
        <v>8567162777.42176</v>
      </c>
      <c r="L100" s="9" t="n">
        <f aca="false">K100/$B$14*100</f>
        <v>167.182939952726</v>
      </c>
      <c r="M100" s="7"/>
      <c r="O100" s="7" t="n">
        <f aca="false">O96+1</f>
        <v>2037</v>
      </c>
      <c r="P100" s="9" t="n">
        <f aca="false">'Low scenario'!AG103</f>
        <v>6507820396.46528</v>
      </c>
      <c r="Q100" s="9" t="n">
        <f aca="false">P100/$B$14*100</f>
        <v>126.99613335616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7525025567.65236</v>
      </c>
      <c r="F101" s="9" t="n">
        <f aca="false">E101/$B$14*100</f>
        <v>146.846269915063</v>
      </c>
      <c r="G101" s="10" t="n">
        <f aca="false">AVERAGE(E99:E102)/AVERAGE(E95:E98)-1</f>
        <v>0.0181571345134564</v>
      </c>
      <c r="H101" s="2" t="n">
        <f aca="false">H100</f>
        <v>52</v>
      </c>
      <c r="K101" s="9" t="n">
        <f aca="false">'High scenario'!AG104</f>
        <v>8612148484.88523</v>
      </c>
      <c r="L101" s="9" t="n">
        <f aca="false">K101/$B$14*100</f>
        <v>168.060808510263</v>
      </c>
      <c r="M101" s="10" t="n">
        <f aca="false">AVERAGE(K99:K102)/AVERAGE(K95:K98)-1</f>
        <v>0.0219668128284152</v>
      </c>
      <c r="O101" s="7" t="n">
        <f aca="false">O97+1</f>
        <v>2037</v>
      </c>
      <c r="P101" s="9" t="n">
        <f aca="false">'Low scenario'!AG104</f>
        <v>6535358044.17902</v>
      </c>
      <c r="Q101" s="9" t="n">
        <f aca="false">P101/$B$14*100</f>
        <v>127.53351370293</v>
      </c>
      <c r="R101" s="10" t="n">
        <f aca="false">AVERAGE(P99:P102)/AVERAGE(P95:P98)-1</f>
        <v>0.0156713411071616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7544097987.92145</v>
      </c>
      <c r="F102" s="9" t="n">
        <f aca="false">E102/$B$14*100</f>
        <v>147.218456527532</v>
      </c>
      <c r="G102" s="7"/>
      <c r="H102" s="2" t="n">
        <f aca="false">H101</f>
        <v>52</v>
      </c>
      <c r="K102" s="9" t="n">
        <f aca="false">'High scenario'!AG105</f>
        <v>8674253022.94956</v>
      </c>
      <c r="L102" s="9" t="n">
        <f aca="false">K102/$B$14*100</f>
        <v>169.272740573158</v>
      </c>
      <c r="M102" s="7"/>
      <c r="O102" s="7" t="n">
        <f aca="false">O98+1</f>
        <v>2037</v>
      </c>
      <c r="P102" s="9" t="n">
        <f aca="false">'Low scenario'!AG105</f>
        <v>6562807908.11715</v>
      </c>
      <c r="Q102" s="9" t="n">
        <f aca="false">P102/$B$14*100</f>
        <v>128.069181003027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7599742585.20174</v>
      </c>
      <c r="F103" s="6" t="n">
        <f aca="false">E103/$B$14*100</f>
        <v>148.304326798413</v>
      </c>
      <c r="G103" s="7"/>
      <c r="H103" s="2" t="n">
        <f aca="false">H102</f>
        <v>52</v>
      </c>
      <c r="K103" s="6" t="n">
        <f aca="false">'High scenario'!AG106</f>
        <v>8703623886.67815</v>
      </c>
      <c r="L103" s="6" t="n">
        <f aca="false">K103/$B$14*100</f>
        <v>169.845895008841</v>
      </c>
      <c r="M103" s="7"/>
      <c r="O103" s="5" t="n">
        <f aca="false">O99+1</f>
        <v>2038</v>
      </c>
      <c r="P103" s="6" t="n">
        <f aca="false">'Low scenario'!AG106</f>
        <v>6580666262.98026</v>
      </c>
      <c r="Q103" s="6" t="n">
        <f aca="false">P103/$B$14*100</f>
        <v>128.417675871901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7607246936.81027</v>
      </c>
      <c r="F104" s="9" t="n">
        <f aca="false">E104/$B$14*100</f>
        <v>148.450769628665</v>
      </c>
      <c r="G104" s="7"/>
      <c r="H104" s="2" t="n">
        <f aca="false">H103</f>
        <v>52</v>
      </c>
      <c r="K104" s="9" t="n">
        <f aca="false">'High scenario'!AG107</f>
        <v>8751682784.61997</v>
      </c>
      <c r="L104" s="9" t="n">
        <f aca="false">K104/$B$14*100</f>
        <v>170.783734998292</v>
      </c>
      <c r="M104" s="7"/>
      <c r="O104" s="7" t="n">
        <f aca="false">O100+1</f>
        <v>2038</v>
      </c>
      <c r="P104" s="9" t="n">
        <f aca="false">'Low scenario'!AG107</f>
        <v>6601467867.78807</v>
      </c>
      <c r="Q104" s="9" t="n">
        <f aca="false">P104/$B$14*100</f>
        <v>128.823606462676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7627191713.64903</v>
      </c>
      <c r="F105" s="9" t="n">
        <f aca="false">E105/$B$14*100</f>
        <v>148.839979745857</v>
      </c>
      <c r="G105" s="10" t="n">
        <f aca="false">AVERAGE(E103:E106)/AVERAGE(E99:E102)-1</f>
        <v>0.0182210196914261</v>
      </c>
      <c r="H105" s="2" t="n">
        <f aca="false">H104</f>
        <v>52</v>
      </c>
      <c r="K105" s="9" t="n">
        <f aca="false">'High scenario'!AG108</f>
        <v>8792246698.36101</v>
      </c>
      <c r="L105" s="9" t="n">
        <f aca="false">K105/$B$14*100</f>
        <v>171.575314956722</v>
      </c>
      <c r="M105" s="10" t="n">
        <f aca="false">AVERAGE(K103:K106)/AVERAGE(K99:K102)-1</f>
        <v>0.0213734236678331</v>
      </c>
      <c r="O105" s="7" t="n">
        <f aca="false">O101+1</f>
        <v>2038</v>
      </c>
      <c r="P105" s="9" t="n">
        <f aca="false">'Low scenario'!AG108</f>
        <v>6639274584.72779</v>
      </c>
      <c r="Q105" s="9" t="n">
        <f aca="false">P105/$B$14*100</f>
        <v>129.561381412464</v>
      </c>
      <c r="R105" s="10" t="n">
        <f aca="false">AVERAGE(P103:P106)/AVERAGE(P99:P102)-1</f>
        <v>0.0125618315547444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7691261035.88351</v>
      </c>
      <c r="F106" s="9" t="n">
        <f aca="false">E106/$B$14*100</f>
        <v>150.090253369719</v>
      </c>
      <c r="G106" s="7"/>
      <c r="H106" s="2" t="n">
        <f aca="false">H105</f>
        <v>52</v>
      </c>
      <c r="K106" s="9" t="n">
        <f aca="false">'High scenario'!AG109</f>
        <v>8859562262.72899</v>
      </c>
      <c r="L106" s="9" t="n">
        <f aca="false">K106/$B$14*100</f>
        <v>172.88893700967</v>
      </c>
      <c r="M106" s="7"/>
      <c r="O106" s="7" t="n">
        <f aca="false">O102+1</f>
        <v>2038</v>
      </c>
      <c r="P106" s="9" t="n">
        <f aca="false">'Low scenario'!AG109</f>
        <v>6629830640.96206</v>
      </c>
      <c r="Q106" s="9" t="n">
        <f aca="false">P106/$B$14*100</f>
        <v>129.377088627966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7721717668.21257</v>
      </c>
      <c r="F107" s="6" t="n">
        <f aca="false">E107/$B$14*100</f>
        <v>150.684595915334</v>
      </c>
      <c r="G107" s="7"/>
      <c r="H107" s="2" t="n">
        <f aca="false">H106</f>
        <v>52</v>
      </c>
      <c r="K107" s="6" t="n">
        <f aca="false">'High scenario'!AG110</f>
        <v>8911562154.69824</v>
      </c>
      <c r="L107" s="6" t="n">
        <f aca="false">K107/$B$14*100</f>
        <v>173.903683086347</v>
      </c>
      <c r="M107" s="7"/>
      <c r="O107" s="5" t="n">
        <f aca="false">O103+1</f>
        <v>2039</v>
      </c>
      <c r="P107" s="6" t="n">
        <f aca="false">'Low scenario'!AG110</f>
        <v>6674541949.28411</v>
      </c>
      <c r="Q107" s="6" t="n">
        <f aca="false">P107/$B$14*100</f>
        <v>130.249602454143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7761618589.095</v>
      </c>
      <c r="F108" s="9" t="n">
        <f aca="false">E108/$B$14*100</f>
        <v>151.463237973767</v>
      </c>
      <c r="G108" s="7"/>
      <c r="H108" s="2" t="n">
        <f aca="false">H107</f>
        <v>52</v>
      </c>
      <c r="K108" s="9" t="n">
        <f aca="false">'High scenario'!AG111</f>
        <v>8949063899.35844</v>
      </c>
      <c r="L108" s="9" t="n">
        <f aca="false">K108/$B$14*100</f>
        <v>174.635506688692</v>
      </c>
      <c r="M108" s="7"/>
      <c r="O108" s="7" t="n">
        <f aca="false">O104+1</f>
        <v>2039</v>
      </c>
      <c r="P108" s="9" t="n">
        <f aca="false">'Low scenario'!AG111</f>
        <v>6677312147.42476</v>
      </c>
      <c r="Q108" s="9" t="n">
        <f aca="false">P108/$B$14*100</f>
        <v>130.303661175967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7771478056.50832</v>
      </c>
      <c r="F109" s="9" t="n">
        <f aca="false">E109/$B$14*100</f>
        <v>151.655639448019</v>
      </c>
      <c r="G109" s="10" t="n">
        <f aca="false">AVERAGE(E107:E110)/AVERAGE(E103:E106)-1</f>
        <v>0.0175286037164162</v>
      </c>
      <c r="H109" s="2" t="n">
        <f aca="false">H108</f>
        <v>52</v>
      </c>
      <c r="K109" s="9" t="n">
        <f aca="false">'High scenario'!AG112</f>
        <v>9021037855.80312</v>
      </c>
      <c r="L109" s="9" t="n">
        <f aca="false">K109/$B$14*100</f>
        <v>176.040034412872</v>
      </c>
      <c r="M109" s="10" t="n">
        <f aca="false">AVERAGE(K107:K110)/AVERAGE(K103:K106)-1</f>
        <v>0.024507499934685</v>
      </c>
      <c r="O109" s="7" t="n">
        <f aca="false">O105+1</f>
        <v>2039</v>
      </c>
      <c r="P109" s="9" t="n">
        <f aca="false">'Low scenario'!AG112</f>
        <v>6697763426.99907</v>
      </c>
      <c r="Q109" s="9" t="n">
        <f aca="false">P109/$B$14*100</f>
        <v>130.70275538415</v>
      </c>
      <c r="R109" s="10" t="n">
        <f aca="false">AVERAGE(P107:P110)/AVERAGE(P103:P106)-1</f>
        <v>0.0120788129702025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7805696338.5749</v>
      </c>
      <c r="F110" s="9" t="n">
        <f aca="false">E110/$B$14*100</f>
        <v>152.323388286771</v>
      </c>
      <c r="G110" s="7"/>
      <c r="H110" s="2" t="n">
        <f aca="false">H109</f>
        <v>52</v>
      </c>
      <c r="K110" s="9" t="n">
        <f aca="false">'High scenario'!AG113</f>
        <v>9085839356.59605</v>
      </c>
      <c r="L110" s="9" t="n">
        <f aca="false">K110/$B$14*100</f>
        <v>177.304596053333</v>
      </c>
      <c r="M110" s="7"/>
      <c r="O110" s="7" t="n">
        <f aca="false">O106+1</f>
        <v>2039</v>
      </c>
      <c r="P110" s="9" t="n">
        <f aca="false">'Low scenario'!AG113</f>
        <v>6721121405.76695</v>
      </c>
      <c r="Q110" s="9" t="n">
        <f aca="false">P110/$B$14*100</f>
        <v>131.158572048689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7854968706.06751</v>
      </c>
      <c r="F111" s="6" t="n">
        <f aca="false">E111/$B$14*100</f>
        <v>153.284908392068</v>
      </c>
      <c r="G111" s="7"/>
      <c r="H111" s="2" t="n">
        <f aca="false">H110</f>
        <v>52</v>
      </c>
      <c r="K111" s="6" t="n">
        <f aca="false">'High scenario'!AG114</f>
        <v>9160578704.97826</v>
      </c>
      <c r="L111" s="6" t="n">
        <f aca="false">K111/$B$14*100</f>
        <v>178.763088709224</v>
      </c>
      <c r="M111" s="7"/>
      <c r="O111" s="5" t="n">
        <f aca="false">O107+1</f>
        <v>2040</v>
      </c>
      <c r="P111" s="6" t="n">
        <f aca="false">'Low scenario'!AG114</f>
        <v>6687705419.66748</v>
      </c>
      <c r="Q111" s="6" t="n">
        <f aca="false">P111/$B$14*100</f>
        <v>130.506479524866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7880602614.04091</v>
      </c>
      <c r="F112" s="9" t="n">
        <f aca="false">E112/$B$14*100</f>
        <v>153.785138422571</v>
      </c>
      <c r="G112" s="7"/>
      <c r="H112" s="2" t="n">
        <f aca="false">H111</f>
        <v>52</v>
      </c>
      <c r="K112" s="9" t="n">
        <f aca="false">'High scenario'!AG115</f>
        <v>9181896293.27834</v>
      </c>
      <c r="L112" s="9" t="n">
        <f aca="false">K112/$B$14*100</f>
        <v>179.179088402156</v>
      </c>
      <c r="M112" s="7"/>
      <c r="O112" s="7" t="n">
        <f aca="false">O108+1</f>
        <v>2040</v>
      </c>
      <c r="P112" s="9" t="n">
        <f aca="false">'Low scenario'!AG115</f>
        <v>6721196588.51718</v>
      </c>
      <c r="Q112" s="9" t="n">
        <f aca="false">P112/$B$14*100</f>
        <v>131.160039194061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7919320062.24111</v>
      </c>
      <c r="F113" s="9" t="n">
        <f aca="false">E113/$B$14*100</f>
        <v>154.540685735695</v>
      </c>
      <c r="G113" s="10" t="n">
        <f aca="false">AVERAGE(E111:E114)/AVERAGE(E107:E110)-1</f>
        <v>0.0168588198727564</v>
      </c>
      <c r="H113" s="2" t="n">
        <f aca="false">H112</f>
        <v>52</v>
      </c>
      <c r="K113" s="9" t="n">
        <f aca="false">'High scenario'!AG116</f>
        <v>9211211435.34319</v>
      </c>
      <c r="L113" s="9" t="n">
        <f aca="false">K113/$B$14*100</f>
        <v>179.751155463663</v>
      </c>
      <c r="M113" s="10" t="n">
        <f aca="false">AVERAGE(K111:K114)/AVERAGE(K107:K110)-1</f>
        <v>0.0225494106193913</v>
      </c>
      <c r="O113" s="7" t="n">
        <f aca="false">O109+1</f>
        <v>2040</v>
      </c>
      <c r="P113" s="9" t="n">
        <f aca="false">'Low scenario'!AG116</f>
        <v>6707105362.8766</v>
      </c>
      <c r="Q113" s="9" t="n">
        <f aca="false">P113/$B$14*100</f>
        <v>130.885057547122</v>
      </c>
      <c r="R113" s="10" t="n">
        <f aca="false">AVERAGE(P111:P114)/AVERAGE(P107:P110)-1</f>
        <v>0.00279461222438537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7929262824.28574</v>
      </c>
      <c r="F114" s="9" t="n">
        <f aca="false">E114/$B$14*100</f>
        <v>154.734712653714</v>
      </c>
      <c r="G114" s="7"/>
      <c r="H114" s="2" t="n">
        <f aca="false">H113</f>
        <v>52</v>
      </c>
      <c r="K114" s="9" t="n">
        <f aca="false">'High scenario'!AG117</f>
        <v>9224862832.96568</v>
      </c>
      <c r="L114" s="9" t="n">
        <f aca="false">K114/$B$14*100</f>
        <v>180.017554135929</v>
      </c>
      <c r="M114" s="7"/>
      <c r="O114" s="7" t="n">
        <f aca="false">O110+1</f>
        <v>2040</v>
      </c>
      <c r="P114" s="9" t="n">
        <f aca="false">'Low scenario'!AG117</f>
        <v>6729545392.68178</v>
      </c>
      <c r="Q114" s="9" t="n">
        <f aca="false">P114/$B$14*100</f>
        <v>131.322960999283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pane xSplit="1" ySplit="0" topLeftCell="B61" activePane="topRight" state="frozen"/>
      <selection pane="topLeft" activeCell="A61" activeCellId="0" sqref="A61"/>
      <selection pane="topRight" activeCell="D37" activeCellId="0" sqref="D37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-0.0119147510354156</v>
      </c>
      <c r="D26" s="109" t="n">
        <f aca="false">C26</f>
        <v>-0.0119147510354156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-0.0155712919935584</v>
      </c>
      <c r="D27" s="101" t="n">
        <f aca="false">'Central scenario'!BO5+SUM($C108:$J108)-$H108-$F108-SUM($K108:$R108)</f>
        <v>-0.0194042217806141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-0.018618808162389</v>
      </c>
      <c r="D28" s="101" t="n">
        <f aca="false">'Central scenario'!BO6+SUM($C109:$J109)-$H109-$F109-SUM($K109:$R109)</f>
        <v>-0.0264354011324796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-0.00937147165887185</v>
      </c>
      <c r="D29" s="101" t="n">
        <f aca="false">'Central scenario'!BO7+SUM($C110:$J110)-$F110-SUM($K110:$R110)</f>
        <v>-0.0218368767641793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-0.0135421266646262</v>
      </c>
      <c r="D30" s="101" t="n">
        <f aca="false">'Central scenario'!BO8+SUM($C111:$J111)-$F111-SUM($K111:$R111)</f>
        <v>-0.0262573391320809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-0.0226153928221023</v>
      </c>
      <c r="D31" s="101" t="n">
        <f aca="false">'Central scenario'!$BO9+F127</f>
        <v>-0.0340400992319485</v>
      </c>
      <c r="E31" s="103" t="n">
        <f aca="false">'Low scenario'!$AL9+SUM($D$114:$J$114)-SUM($K$114:$Q$114)</f>
        <v>-0.0234505385481058</v>
      </c>
      <c r="F31" s="103" t="n">
        <f aca="false">'Low scenario'!$BO9+F127</f>
        <v>-0.0348258057753758</v>
      </c>
      <c r="G31" s="103" t="n">
        <f aca="false">'High scenario'!$AL9+SUM($D$114:$J$114)-SUM($K$114:$Q$114)</f>
        <v>-0.0223341737425313</v>
      </c>
      <c r="H31" s="103" t="n">
        <f aca="false">'High scenario'!$BO9+F127</f>
        <v>-0.0337530922394755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-0.0138640970213477</v>
      </c>
      <c r="D32" s="101" t="n">
        <f aca="false">'Central scenario'!$BO10+F128</f>
        <v>-0.0258100661522701</v>
      </c>
      <c r="E32" s="103" t="n">
        <f aca="false">'Low scenario'!$AL10+SUM($D$114:$J$114)-SUM($K$114:$Q$114)</f>
        <v>-0.0132003612271312</v>
      </c>
      <c r="F32" s="103" t="n">
        <f aca="false">'Low scenario'!$BO10+F128</f>
        <v>-0.0250834873501448</v>
      </c>
      <c r="G32" s="103" t="n">
        <f aca="false">'High scenario'!$AL10+SUM($D$114:$J$114)-SUM($K$114:$Q$114)</f>
        <v>-0.0117136704557465</v>
      </c>
      <c r="H32" s="103" t="n">
        <f aca="false">'High scenario'!$BO10+F128</f>
        <v>-0.0236348527513442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-0.0205354182279939</v>
      </c>
      <c r="D33" s="101" t="n">
        <f aca="false">'Central scenario'!$BO11+F129</f>
        <v>-0.0327182588495211</v>
      </c>
      <c r="E33" s="103" t="n">
        <f aca="false">'Low scenario'!$AL11+SUM($D$114:$J$114)-SUM($K$114:$Q$114)</f>
        <v>-0.0170972876988206</v>
      </c>
      <c r="F33" s="103" t="n">
        <f aca="false">'Low scenario'!$BO11+F129</f>
        <v>-0.0291333533632528</v>
      </c>
      <c r="G33" s="103" t="n">
        <f aca="false">'High scenario'!$AL11+SUM($D$114:$J$114)-SUM($K$114:$Q$114)</f>
        <v>-0.0181587002796127</v>
      </c>
      <c r="H33" s="103" t="n">
        <f aca="false">'High scenario'!$BO11+F129</f>
        <v>-0.0303542484535569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-0.0231770744249802</v>
      </c>
      <c r="D34" s="101" t="n">
        <f aca="false">'Central scenario'!$BO12+F130</f>
        <v>-0.035433498815382</v>
      </c>
      <c r="E34" s="103" t="n">
        <f aca="false">'Low scenario'!$AL12+SUM($D$114:$J$114)-SUM($K$114:$Q$114)</f>
        <v>-0.0204813190440519</v>
      </c>
      <c r="F34" s="103" t="n">
        <f aca="false">'Low scenario'!$BO12+F130</f>
        <v>-0.0326722799407912</v>
      </c>
      <c r="G34" s="103" t="n">
        <f aca="false">'High scenario'!$AL12+SUM($D$114:$J$114)-SUM($K$114:$Q$114)</f>
        <v>-0.021958420797842</v>
      </c>
      <c r="H34" s="103" t="n">
        <f aca="false">'High scenario'!$BO12+F130</f>
        <v>-0.0342503360941339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-0.0237481474055456</v>
      </c>
      <c r="D35" s="104" t="n">
        <f aca="false">'Central scenario'!$BO13+F131</f>
        <v>-0.0363436045609225</v>
      </c>
      <c r="E35" s="103" t="n">
        <f aca="false">'Low scenario'!$AL13+SUM($D$114:$J$114)-SUM($K$114:$Q$114)</f>
        <v>-0.0228162771089461</v>
      </c>
      <c r="F35" s="103" t="n">
        <f aca="false">'Low scenario'!$BO13+F131</f>
        <v>-0.0353736776707951</v>
      </c>
      <c r="G35" s="103" t="n">
        <f aca="false">'High scenario'!$AL13+SUM($D$114:$J$114)-SUM($K$114:$Q$114)</f>
        <v>-0.0229897183415524</v>
      </c>
      <c r="H35" s="103" t="n">
        <f aca="false">'High scenario'!$BO13+F131</f>
        <v>-0.0355996105127269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-0.0246689498962113</v>
      </c>
      <c r="D36" s="105" t="n">
        <f aca="false">'Central scenario'!$BO14+F132</f>
        <v>-0.0383342943122074</v>
      </c>
      <c r="E36" s="103" t="n">
        <f aca="false">'Low scenario'!$AL14+SUM($D$114:$J$114)-SUM($K$114:$Q$114)</f>
        <v>-0.024443556326185</v>
      </c>
      <c r="F36" s="103" t="n">
        <f aca="false">'Low scenario'!$BO14+F132</f>
        <v>-0.0379111543131666</v>
      </c>
      <c r="G36" s="103" t="n">
        <f aca="false">'High scenario'!$AL14+SUM($D$114:$J$114)-SUM($K$114:$Q$114)</f>
        <v>-0.0231556443759996</v>
      </c>
      <c r="H36" s="103" t="n">
        <f aca="false">'High scenario'!$BO14+F132</f>
        <v>-0.0367731179703403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-0.0250703403496014</v>
      </c>
      <c r="D37" s="106" t="n">
        <f aca="false">'Central scenario'!$BO15+SUM($D$114:$J$114)-SUM($K$114:$Q$114)-$I$114+$I$116</f>
        <v>-0.0387635436758648</v>
      </c>
      <c r="E37" s="103" t="n">
        <f aca="false">'Low scenario'!$AL15+SUM($D$114:$J$114)-SUM($K$114:$Q$114)</f>
        <v>-0.0260924738563209</v>
      </c>
      <c r="F37" s="103" t="n">
        <f aca="false">'Low scenario'!$BO15+SUM($D$114:$J$114)-SUM($K$114:$Q$114)-$I$114+$I$116</f>
        <v>-0.0397664359836031</v>
      </c>
      <c r="G37" s="103" t="n">
        <f aca="false">'High scenario'!$AL15+SUM($D$114:$J$114)-SUM($K$114:$Q$114)</f>
        <v>-0.0265322631415751</v>
      </c>
      <c r="H37" s="103" t="n">
        <f aca="false">'High scenario'!$BO15+SUM($D$114:$J$114)-SUM($K$114:$Q$114)-$I$114+$I$116</f>
        <v>-0.0404713306803518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-0.0246256698755602</v>
      </c>
      <c r="D38" s="106" t="n">
        <f aca="false">'Central scenario'!$BO16+SUM($D$114:$J$114)-SUM($K$114:$Q$114)-$I$114+$I$116</f>
        <v>-0.0395201711929588</v>
      </c>
      <c r="E38" s="103" t="n">
        <f aca="false">'Low scenario'!$AL16+SUM($D$114:$J$114)-SUM($K$114:$Q$114)</f>
        <v>-0.0279155334475153</v>
      </c>
      <c r="F38" s="103" t="n">
        <f aca="false">'Low scenario'!$BO16+SUM($D$114:$J$114)-SUM($K$114:$Q$114)-$I$114+$I$116</f>
        <v>-0.0426911214868782</v>
      </c>
      <c r="G38" s="103" t="n">
        <f aca="false">'High scenario'!$AL16+SUM($D$114:$J$114)-SUM($K$114:$Q$114)</f>
        <v>-0.0272171651063933</v>
      </c>
      <c r="H38" s="103" t="n">
        <f aca="false">'High scenario'!$BO16+SUM($D$114:$J$114)-SUM($K$114:$Q$114)-$I$114+$I$116</f>
        <v>-0.0424812984528637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-0.0220481069060316</v>
      </c>
      <c r="D39" s="106" t="n">
        <f aca="false">'Central scenario'!$BO17+SUM($D$114:$J$114)-SUM($K$114:$Q$114)-$I$114+$I$116</f>
        <v>-0.0381310849852004</v>
      </c>
      <c r="E39" s="103" t="n">
        <f aca="false">'Low scenario'!$AL17+SUM($D$114:$J$114)-SUM($K$114:$Q$114)</f>
        <v>-0.0277235094153799</v>
      </c>
      <c r="F39" s="103" t="n">
        <f aca="false">'Low scenario'!$BO17+SUM($D$114:$J$114)-SUM($K$114:$Q$114)-$I$114+$I$116</f>
        <v>-0.0439237622598979</v>
      </c>
      <c r="G39" s="103" t="n">
        <f aca="false">'High scenario'!$AL17+SUM($D$114:$J$114)-SUM($K$114:$Q$114)</f>
        <v>-0.0278147775102099</v>
      </c>
      <c r="H39" s="103" t="n">
        <f aca="false">'High scenario'!$BO17+SUM($D$114:$J$114)-SUM($K$114:$Q$114)-$I$114+$I$116</f>
        <v>-0.0443030871646242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-0.0212184765794657</v>
      </c>
      <c r="D40" s="105" t="n">
        <f aca="false">'Central scenario'!$BO18+SUM($D$114:$J$114)-SUM($K$114:$Q$114)-$I$114+$I$116</f>
        <v>-0.0383193856366168</v>
      </c>
      <c r="E40" s="103" t="n">
        <f aca="false">'Low scenario'!$AL18+SUM($D$114:$J$114)-SUM($K$114:$Q$114)</f>
        <v>-0.0272444479778286</v>
      </c>
      <c r="F40" s="103" t="n">
        <f aca="false">'Low scenario'!$BO18+SUM($D$114:$J$114)-SUM($K$114:$Q$114)-$I$114+$I$116</f>
        <v>-0.0448311883578376</v>
      </c>
      <c r="G40" s="103" t="n">
        <f aca="false">'High scenario'!$AL18+SUM($D$114:$J$114)-SUM($K$114:$Q$114)</f>
        <v>-0.027248230470821</v>
      </c>
      <c r="H40" s="103" t="n">
        <f aca="false">'High scenario'!$BO18+SUM($D$114:$J$114)-SUM($K$114:$Q$114)-$I$114+$I$116</f>
        <v>-0.0448403242058727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-0.0203042143674341</v>
      </c>
      <c r="D41" s="106" t="n">
        <f aca="false">'Central scenario'!$BO19+SUM($D$114:$J$114)-SUM($K$114:$Q$114)-$I$114+$I$116</f>
        <v>-0.0383299478184091</v>
      </c>
      <c r="E41" s="103" t="n">
        <f aca="false">'Low scenario'!$AL19+SUM($D$114:$J$114)-SUM($K$114:$Q$114)</f>
        <v>-0.026048294065191</v>
      </c>
      <c r="F41" s="103" t="n">
        <f aca="false">'Low scenario'!$BO19+SUM($D$114:$J$114)-SUM($K$114:$Q$114)-$I$114+$I$116</f>
        <v>-0.0444906977631647</v>
      </c>
      <c r="G41" s="103" t="n">
        <f aca="false">'High scenario'!$AL19+SUM($D$114:$J$114)-SUM($K$114:$Q$114)</f>
        <v>-0.0277691826257235</v>
      </c>
      <c r="H41" s="103" t="n">
        <f aca="false">'High scenario'!$BO19+SUM($D$114:$J$114)-SUM($K$114:$Q$114)-$I$114+$I$116</f>
        <v>-0.0461258809273402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-0.0191526873418765</v>
      </c>
      <c r="D42" s="106" t="n">
        <f aca="false">'Central scenario'!$BO20+SUM($D$114:$J$114)-SUM($K$114:$Q$114)-$I$114+$I$116</f>
        <v>-0.038157192569099</v>
      </c>
      <c r="E42" s="103" t="n">
        <f aca="false">'Low scenario'!$AL20+SUM($D$114:$J$114)-SUM($K$114:$Q$114)</f>
        <v>-0.0255665180362264</v>
      </c>
      <c r="F42" s="103" t="n">
        <f aca="false">'Low scenario'!$BO20+SUM($D$114:$J$114)-SUM($K$114:$Q$114)-$I$114+$I$116</f>
        <v>-0.0448316715917644</v>
      </c>
      <c r="G42" s="103" t="n">
        <f aca="false">'High scenario'!$AL20+SUM($D$114:$J$114)-SUM($K$114:$Q$114)</f>
        <v>-0.0279716028441292</v>
      </c>
      <c r="H42" s="103" t="n">
        <f aca="false">'High scenario'!$BO20+SUM($D$114:$J$114)-SUM($K$114:$Q$114)-$I$114+$I$116</f>
        <v>-0.0476000579361572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-0.0171298048658748</v>
      </c>
      <c r="D43" s="106" t="n">
        <f aca="false">'Central scenario'!$BO21+SUM($D$114:$J$114)-SUM($K$114:$Q$114)-$I$114+$I$116</f>
        <v>-0.0369968797001298</v>
      </c>
      <c r="E43" s="103" t="n">
        <f aca="false">'Low scenario'!$AL21+SUM($D$114:$J$114)-SUM($K$114:$Q$114)</f>
        <v>-0.0252373580487082</v>
      </c>
      <c r="F43" s="103" t="n">
        <f aca="false">'Low scenario'!$BO21+SUM($D$114:$J$114)-SUM($K$114:$Q$114)-$I$114+$I$116</f>
        <v>-0.0453870249088508</v>
      </c>
      <c r="G43" s="103" t="n">
        <f aca="false">'High scenario'!$AL21+SUM($D$114:$J$114)-SUM($K$114:$Q$114)</f>
        <v>-0.0271670938591877</v>
      </c>
      <c r="H43" s="103" t="n">
        <f aca="false">'High scenario'!$BO21+SUM($D$114:$J$114)-SUM($K$114:$Q$114)-$I$114+$I$116</f>
        <v>-0.0477858032380895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-0.0158182714633128</v>
      </c>
      <c r="D44" s="105" t="n">
        <f aca="false">'Central scenario'!$BO22+SUM($D$114:$J$114)-SUM($K$114:$Q$114)-$I$114+$I$116</f>
        <v>-0.0366494068729998</v>
      </c>
      <c r="E44" s="103" t="n">
        <f aca="false">'Low scenario'!$AL22+SUM($D$114:$J$114)-SUM($K$114:$Q$114)</f>
        <v>-0.0234689508458327</v>
      </c>
      <c r="F44" s="103" t="n">
        <f aca="false">'Low scenario'!$BO22+SUM($D$114:$J$114)-SUM($K$114:$Q$114)-$I$114+$I$116</f>
        <v>-0.0444299211168744</v>
      </c>
      <c r="G44" s="103" t="n">
        <f aca="false">'High scenario'!$AL22+SUM($D$114:$J$114)-SUM($K$114:$Q$114)</f>
        <v>-0.0269445083875934</v>
      </c>
      <c r="H44" s="103" t="n">
        <f aca="false">'High scenario'!$BO22+SUM($D$114:$J$114)-SUM($K$114:$Q$114)-$I$114+$I$116</f>
        <v>-0.0487814378776209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-0.015157199612293</v>
      </c>
      <c r="D45" s="106" t="n">
        <f aca="false">'Central scenario'!$BO23+SUM($D$114:$J$114)-SUM($K$114:$Q$114)-$I$114+$I$116</f>
        <v>-0.036797927762127</v>
      </c>
      <c r="E45" s="103" t="n">
        <f aca="false">'Low scenario'!$AL23+SUM($D$114:$J$114)-SUM($K$114:$Q$114)</f>
        <v>-0.023308380069438</v>
      </c>
      <c r="F45" s="103" t="n">
        <f aca="false">'Low scenario'!$BO23+SUM($D$114:$J$114)-SUM($K$114:$Q$114)-$I$114+$I$116</f>
        <v>-0.0452824374826299</v>
      </c>
      <c r="G45" s="103" t="n">
        <f aca="false">'High scenario'!$AL23+SUM($D$114:$J$114)-SUM($K$114:$Q$114)</f>
        <v>-0.0262312633848972</v>
      </c>
      <c r="H45" s="103" t="n">
        <f aca="false">'High scenario'!$BO23+SUM($D$114:$J$114)-SUM($K$114:$Q$114)-$I$114+$I$116</f>
        <v>-0.0489588385405413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-0.0138057569578668</v>
      </c>
      <c r="D46" s="106" t="n">
        <f aca="false">'Central scenario'!$BO24+SUM($D$114:$J$114)-SUM($K$114:$Q$114)-$I$114+$I$116</f>
        <v>-0.0359838682688684</v>
      </c>
      <c r="E46" s="103" t="n">
        <f aca="false">'Low scenario'!$AL24+SUM($D$114:$J$114)-SUM($K$114:$Q$114)</f>
        <v>-0.0209681232437789</v>
      </c>
      <c r="F46" s="103" t="n">
        <f aca="false">'Low scenario'!$BO24+SUM($D$114:$J$114)-SUM($K$114:$Q$114)-$I$114+$I$116</f>
        <v>-0.0440752744821619</v>
      </c>
      <c r="G46" s="103" t="n">
        <f aca="false">'High scenario'!$AL24+SUM($D$114:$J$114)-SUM($K$114:$Q$114)</f>
        <v>-0.0252806968366846</v>
      </c>
      <c r="H46" s="103" t="n">
        <f aca="false">'High scenario'!$BO24+SUM($D$114:$J$114)-SUM($K$114:$Q$114)-$I$114+$I$116</f>
        <v>-0.0491046710282393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-0.0125749717746486</v>
      </c>
      <c r="D47" s="106" t="n">
        <f aca="false">'Central scenario'!$BO25+SUM($D$114:$J$114)-SUM($K$114:$Q$114)-$I$114+$I$116</f>
        <v>-0.0355129692435109</v>
      </c>
      <c r="E47" s="103" t="n">
        <f aca="false">'Low scenario'!$AL25+SUM($D$114:$J$114)-SUM($K$114:$Q$114)</f>
        <v>-0.0201106816922169</v>
      </c>
      <c r="F47" s="103" t="n">
        <f aca="false">'Low scenario'!$BO25+SUM($D$114:$J$114)-SUM($K$114:$Q$114)-$I$114+$I$116</f>
        <v>-0.0441507366896683</v>
      </c>
      <c r="G47" s="103" t="n">
        <f aca="false">'High scenario'!$AL25+SUM($D$114:$J$114)-SUM($K$114:$Q$114)</f>
        <v>-0.024676387968862</v>
      </c>
      <c r="H47" s="103" t="n">
        <f aca="false">'High scenario'!$BO25+SUM($D$114:$J$114)-SUM($K$114:$Q$114)-$I$114+$I$116</f>
        <v>-0.0497083153863656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-0.0108248038080054</v>
      </c>
      <c r="D48" s="105" t="n">
        <f aca="false">'Central scenario'!$BO26+SUM($D$114:$J$114)-SUM($K$114:$Q$114)-$I$114+$I$116</f>
        <v>-0.0348425556927128</v>
      </c>
      <c r="E48" s="103" t="n">
        <f aca="false">'Low scenario'!$AL26+SUM($D$114:$J$114)-SUM($K$114:$Q$114)</f>
        <v>-0.017621296391204</v>
      </c>
      <c r="F48" s="103" t="n">
        <f aca="false">'Low scenario'!$BO26+SUM($D$114:$J$114)-SUM($K$114:$Q$114)-$I$114+$I$116</f>
        <v>-0.0427147221009958</v>
      </c>
      <c r="G48" s="103" t="n">
        <f aca="false">'High scenario'!$AL26+SUM($D$114:$J$114)-SUM($K$114:$Q$114)</f>
        <v>-0.0249426821159288</v>
      </c>
      <c r="H48" s="103" t="n">
        <f aca="false">'High scenario'!$BO26+SUM($D$114:$J$114)-SUM($K$114:$Q$114)-$I$114+$I$116</f>
        <v>-0.0512554482811769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-0.00969719091185663</v>
      </c>
      <c r="D49" s="106" t="n">
        <f aca="false">'Central scenario'!$BO27+SUM($D$114:$J$114)-SUM($K$114:$Q$114)-$I$114+$I$116</f>
        <v>-0.0344551180171349</v>
      </c>
      <c r="E49" s="103" t="n">
        <f aca="false">'Low scenario'!$AL27+SUM($D$114:$J$114)-SUM($K$114:$Q$114)</f>
        <v>-0.0169105916326031</v>
      </c>
      <c r="F49" s="103" t="n">
        <f aca="false">'Low scenario'!$BO27+SUM($D$114:$J$114)-SUM($K$114:$Q$114)-$I$114+$I$116</f>
        <v>-0.0427421030975822</v>
      </c>
      <c r="G49" s="103" t="n">
        <f aca="false">'High scenario'!$AL27+SUM($D$114:$J$114)-SUM($K$114:$Q$114)</f>
        <v>-0.0249542919262471</v>
      </c>
      <c r="H49" s="103" t="n">
        <f aca="false">'High scenario'!$BO27+SUM($D$114:$J$114)-SUM($K$114:$Q$114)-$I$114+$I$116</f>
        <v>-0.0525187390367219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-0.00852729816674934</v>
      </c>
      <c r="D50" s="106" t="n">
        <f aca="false">'Central scenario'!$BO28+SUM($D$114:$J$114)-SUM($K$114:$Q$114)-$I$114+$I$116</f>
        <v>-0.0343361839895424</v>
      </c>
      <c r="E50" s="103" t="n">
        <f aca="false">'Low scenario'!$AL28+SUM($D$114:$J$114)-SUM($K$114:$Q$114)</f>
        <v>-0.0154019403549194</v>
      </c>
      <c r="F50" s="103" t="n">
        <f aca="false">'Low scenario'!$BO28+SUM($D$114:$J$114)-SUM($K$114:$Q$114)-$I$114+$I$116</f>
        <v>-0.0420543912325268</v>
      </c>
      <c r="G50" s="103" t="n">
        <f aca="false">'High scenario'!$AL28+SUM($D$114:$J$114)-SUM($K$114:$Q$114)</f>
        <v>-0.0249700651595269</v>
      </c>
      <c r="H50" s="103" t="n">
        <f aca="false">'High scenario'!$BO28+SUM($D$114:$J$114)-SUM($K$114:$Q$114)-$I$114+$I$116</f>
        <v>-0.0540974799753022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-0.00752771015473632</v>
      </c>
      <c r="D51" s="106" t="n">
        <f aca="false">'Central scenario'!$BO29+SUM($D$114:$J$114)-SUM($K$114:$Q$114)-$I$114+$I$116</f>
        <v>-0.0342287567348516</v>
      </c>
      <c r="E51" s="103" t="n">
        <f aca="false">'Low scenario'!$AL29+SUM($D$114:$J$114)-SUM($K$114:$Q$114)</f>
        <v>-0.0145239981548297</v>
      </c>
      <c r="F51" s="103" t="n">
        <f aca="false">'Low scenario'!$BO29+SUM($D$114:$J$114)-SUM($K$114:$Q$114)-$I$114+$I$116</f>
        <v>-0.0422309977953958</v>
      </c>
      <c r="G51" s="103" t="n">
        <f aca="false">'High scenario'!$AL29+SUM($D$114:$J$114)-SUM($K$114:$Q$114)</f>
        <v>-0.0244993373517996</v>
      </c>
      <c r="H51" s="103" t="n">
        <f aca="false">'High scenario'!$BO29+SUM($D$114:$J$114)-SUM($K$114:$Q$114)-$I$114+$I$116</f>
        <v>-0.0547544685674795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  <c r="H119" s="0" t="s">
        <v>169</v>
      </c>
    </row>
    <row r="120" customFormat="false" ht="12.8" hidden="false" customHeight="false" outlineLevel="0" collapsed="false">
      <c r="J120" s="0" t="s">
        <v>170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0.0108295290339839</v>
      </c>
      <c r="D122" s="32" t="n">
        <f aca="false">'Central scenario'!BM4+'Central scenario'!BN4+'Central scenario'!BL4-C122</f>
        <v>0.0830665025814918</v>
      </c>
      <c r="E122" s="32" t="n">
        <f aca="false">'Central scenario'!BK4</f>
        <v>0.0607395187891979</v>
      </c>
      <c r="F122" s="32" t="n">
        <f aca="false">SUM($C107:$J107)-$H107-$F107-SUM($K107:$Q107)</f>
        <v>0.0212417617908622</v>
      </c>
      <c r="G122" s="32" t="n">
        <f aca="false">E122+F122-D122-C122</f>
        <v>-0.0119147510354156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0.0120066425234994</v>
      </c>
      <c r="D123" s="61" t="n">
        <f aca="false">'Central scenario'!BM5+'Central scenario'!BN5+'Central scenario'!BL5-C123</f>
        <v>0.0821410433390249</v>
      </c>
      <c r="E123" s="61" t="n">
        <f aca="false">'Central scenario'!BK5</f>
        <v>0.0611320051364955</v>
      </c>
      <c r="F123" s="61" t="n">
        <f aca="false">SUM($C108:$J108)-$H108-$F108-SUM($K108:$R108)</f>
        <v>0.0136114589454148</v>
      </c>
      <c r="G123" s="61" t="n">
        <f aca="false">E123+F123-D123-C123</f>
        <v>-0.0194042217806141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0.0154323264568133</v>
      </c>
      <c r="D124" s="32" t="n">
        <f aca="false">'Central scenario'!BM6+'Central scenario'!BN6+'Central scenario'!BL6-C124</f>
        <v>0.084924466669661</v>
      </c>
      <c r="E124" s="32" t="n">
        <f aca="false">'Central scenario'!BK6</f>
        <v>0.0628649338766236</v>
      </c>
      <c r="F124" s="32" t="n">
        <f aca="false">SUM($C109:$J109)-$H109-$F109-SUM($K109:$R109)</f>
        <v>0.0110564581173711</v>
      </c>
      <c r="G124" s="32" t="n">
        <f aca="false">E124+F124-D124-C124</f>
        <v>-0.0264354011324796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0.0142170624303096</v>
      </c>
      <c r="D125" s="61" t="n">
        <f aca="false">'Central scenario'!BM7+'Central scenario'!BN7+'Central scenario'!BL7-C125</f>
        <v>0.0822399373724801</v>
      </c>
      <c r="E125" s="61" t="n">
        <f aca="false">'Central scenario'!BK7</f>
        <v>0.0587398562806465</v>
      </c>
      <c r="F125" s="61" t="n">
        <f aca="false">SUM($C110:$J110)-$F110-SUM($K110:$R110)</f>
        <v>0.015880266757964</v>
      </c>
      <c r="G125" s="61" t="n">
        <f aca="false">E125+F125-D125-C125</f>
        <v>-0.0218368767641793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0.0135381023056581</v>
      </c>
      <c r="D126" s="32" t="n">
        <f aca="false">'Central scenario'!BM8+'Central scenario'!BN8+'Central scenario'!BL8-C126</f>
        <v>0.0767398432299661</v>
      </c>
      <c r="E126" s="32" t="n">
        <f aca="false">'Central scenario'!BK8</f>
        <v>0.0515592193109002</v>
      </c>
      <c r="F126" s="32" t="n">
        <f aca="false">SUM($C111:$J111)-$F111-SUM($K111:$R111)</f>
        <v>0.0124613870926432</v>
      </c>
      <c r="G126" s="32" t="n">
        <f aca="false">E126+F126-D126-C126</f>
        <v>-0.0262573391320809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0.014463357517358</v>
      </c>
      <c r="D127" s="61" t="n">
        <f aca="false">'Central scenario'!BM9+'Central scenario'!BN9+'Central scenario'!BL9-C127</f>
        <v>0.0924948670464652</v>
      </c>
      <c r="E127" s="61" t="n">
        <f aca="false">'Central scenario'!BK9</f>
        <v>0.0586018837441637</v>
      </c>
      <c r="F127" s="61" t="n">
        <f aca="false">J127-SUM($K$114:$Q$114)</f>
        <v>0.0143162415877109</v>
      </c>
      <c r="G127" s="61" t="n">
        <f aca="false">E127+F127-D127-C127</f>
        <v>-0.0340400992319485</v>
      </c>
      <c r="H127" s="32" t="n">
        <f aca="false">SUM('Central pensions'!AB35:AB37)/AVERAGE('Central scenario'!AG34:AG37)</f>
        <v>0.0110308754787898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0.0135145094760094</v>
      </c>
      <c r="D128" s="32" t="n">
        <f aca="false">'Central scenario'!BM10+'Central scenario'!BN10+'Central scenario'!BL10-C128</f>
        <v>0.0843441355949427</v>
      </c>
      <c r="E128" s="32" t="n">
        <f aca="false">'Central scenario'!BK10</f>
        <v>0.0579632172434444</v>
      </c>
      <c r="F128" s="32" t="n">
        <f aca="false">J128-SUM($K$114:$Q$114)</f>
        <v>0.0140853616752376</v>
      </c>
      <c r="G128" s="32" t="n">
        <f aca="false">E128+F128-D128-C128</f>
        <v>-0.0258100661522701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0.0148636627053039</v>
      </c>
      <c r="D129" s="61" t="n">
        <f aca="false">'Central scenario'!BM11+'Central scenario'!BN11+'Central scenario'!BL11-C129</f>
        <v>0.0905249304294793</v>
      </c>
      <c r="E129" s="61" t="n">
        <f aca="false">'Central scenario'!BK11</f>
        <v>0.0583092146113745</v>
      </c>
      <c r="F129" s="61" t="n">
        <f aca="false">J129-SUM($K$114:$Q$114)</f>
        <v>0.0143611196738877</v>
      </c>
      <c r="G129" s="61" t="n">
        <f aca="false">E129+F129-D129-C129</f>
        <v>-0.0327182588495211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0.0153005089590233</v>
      </c>
      <c r="D130" s="32" t="n">
        <f aca="false">'Central scenario'!BM12+'Central scenario'!BN12+'Central scenario'!BL12-C130</f>
        <v>0.0935013702592982</v>
      </c>
      <c r="E130" s="32" t="n">
        <f aca="false">'Central scenario'!BK12</f>
        <v>0.0587585495519408</v>
      </c>
      <c r="F130" s="32" t="n">
        <f aca="false">J130-SUM($K$114:$Q$114)</f>
        <v>0.0146098308509987</v>
      </c>
      <c r="G130" s="32" t="n">
        <f aca="false">E130+F130-D130-C130</f>
        <v>-0.035433498815382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0.015436942009968</v>
      </c>
      <c r="D131" s="61" t="n">
        <f aca="false">'Central scenario'!BM13+'Central scenario'!BN13+'Central scenario'!BL13-C131</f>
        <v>0.0958418278017544</v>
      </c>
      <c r="E131" s="61" t="n">
        <f aca="false">'Central scenario'!BK13</f>
        <v>0.0601926197790492</v>
      </c>
      <c r="F131" s="61" t="n">
        <f aca="false">J131-SUM($K$114:$Q$114)</f>
        <v>0.0147425454717507</v>
      </c>
      <c r="G131" s="61" t="n">
        <f aca="false">E131+F131-D131-C131</f>
        <v>-0.0363436045609225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0.0153476377871935</v>
      </c>
      <c r="D132" s="32" t="n">
        <f aca="false">'Central scenario'!BM14+'Central scenario'!BN14+'Central scenario'!BL14-C132</f>
        <v>0.0989094869107209</v>
      </c>
      <c r="E132" s="32" t="n">
        <f aca="false">'Central scenario'!BK14</f>
        <v>0.0610740914509013</v>
      </c>
      <c r="F132" s="32" t="n">
        <f aca="false">J132-SUM($K$114:$Q$114)</f>
        <v>0.0148487389348057</v>
      </c>
      <c r="G132" s="32" t="n">
        <f aca="false">E132+F132-D132-C132</f>
        <v>-0.0383342943122074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0.0154433099621303</v>
      </c>
      <c r="D133" s="61" t="n">
        <f aca="false">'Central scenario'!BM15+'Central scenario'!BN15+'Central scenario'!BL15-C133</f>
        <v>0.101692771617863</v>
      </c>
      <c r="E133" s="61" t="n">
        <f aca="false">'Central scenario'!BK15</f>
        <v>0.0622339220183476</v>
      </c>
      <c r="F133" s="61" t="n">
        <f aca="false">SUM($D$114:$J$114)-SUM($K$114:$Q$114)-$I$114+$I$116</f>
        <v>0.0161386158857814</v>
      </c>
      <c r="G133" s="61" t="n">
        <f aca="false">E133+F133-D133-C133</f>
        <v>-0.0387635436758647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0.0152348203871176</v>
      </c>
      <c r="D134" s="32" t="n">
        <f aca="false">'Central scenario'!BM16+'Central scenario'!BN16+'Central scenario'!BL16-C134</f>
        <v>0.103012886014102</v>
      </c>
      <c r="E134" s="32" t="n">
        <f aca="false">'Central scenario'!BK16</f>
        <v>0.0625889193224795</v>
      </c>
      <c r="F134" s="32" t="n">
        <f aca="false">SUM($D$114:$J$114)-SUM($K$114:$Q$114)-$I$114+$I$116</f>
        <v>0.0161386158857814</v>
      </c>
      <c r="G134" s="32" t="n">
        <f aca="false">E134+F134-D134-C134</f>
        <v>-0.0395201711929588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0.0145940923944828</v>
      </c>
      <c r="D135" s="61" t="n">
        <f aca="false">'Central scenario'!BM17+'Central scenario'!BN17+'Central scenario'!BL17-C135</f>
        <v>0.103139204003477</v>
      </c>
      <c r="E135" s="61" t="n">
        <f aca="false">'Central scenario'!BK17</f>
        <v>0.0634635955269783</v>
      </c>
      <c r="F135" s="61" t="n">
        <f aca="false">SUM($D$114:$J$114)-SUM($K$114:$Q$114)-$I$114+$I$116</f>
        <v>0.0161386158857814</v>
      </c>
      <c r="G135" s="61" t="n">
        <f aca="false">E135+F135-D135-C135</f>
        <v>-0.0381310849852003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0.0143128763674782</v>
      </c>
      <c r="D136" s="32" t="n">
        <f aca="false">'Central scenario'!BM18+'Central scenario'!BN18+'Central scenario'!BL18-C136</f>
        <v>0.103625536815218</v>
      </c>
      <c r="E136" s="32" t="n">
        <f aca="false">'Central scenario'!BK18</f>
        <v>0.0634804116602978</v>
      </c>
      <c r="F136" s="32" t="n">
        <f aca="false">SUM($D$114:$J$114)-SUM($K$114:$Q$114)-$I$114+$I$116</f>
        <v>0.0161386158857814</v>
      </c>
      <c r="G136" s="32" t="n">
        <f aca="false">E136+F136-D136-C136</f>
        <v>-0.0383193856366168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0.0140833596691787</v>
      </c>
      <c r="D137" s="61" t="n">
        <f aca="false">'Central scenario'!BM19+'Central scenario'!BN19+'Central scenario'!BL19-C137</f>
        <v>0.104054279285099</v>
      </c>
      <c r="E137" s="61" t="n">
        <f aca="false">'Central scenario'!BK19</f>
        <v>0.0636690752500876</v>
      </c>
      <c r="F137" s="61" t="n">
        <f aca="false">SUM($D$114:$J$114)-SUM($K$114:$Q$114)-$I$114+$I$116</f>
        <v>0.0161386158857814</v>
      </c>
      <c r="G137" s="61" t="n">
        <f aca="false">E137+F137-D137-C137</f>
        <v>-0.0383299478184091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0.0137536623875719</v>
      </c>
      <c r="D138" s="32" t="n">
        <f aca="false">'Central scenario'!BM20+'Central scenario'!BN20+'Central scenario'!BL20-C138</f>
        <v>0.104580366199238</v>
      </c>
      <c r="E138" s="32" t="n">
        <f aca="false">'Central scenario'!BK20</f>
        <v>0.0640382201319294</v>
      </c>
      <c r="F138" s="32" t="n">
        <f aca="false">SUM($D$114:$J$114)-SUM($K$114:$Q$114)-$I$114+$I$116</f>
        <v>0.0161386158857814</v>
      </c>
      <c r="G138" s="32" t="n">
        <f aca="false">E138+F138-D138-C138</f>
        <v>-0.038157192569099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0.0130686041722378</v>
      </c>
      <c r="D139" s="61" t="n">
        <f aca="false">'Central scenario'!BM21+'Central scenario'!BN21+'Central scenario'!BL21-C139</f>
        <v>0.104208952163144</v>
      </c>
      <c r="E139" s="61" t="n">
        <f aca="false">'Central scenario'!BK21</f>
        <v>0.064142060749471</v>
      </c>
      <c r="F139" s="61" t="n">
        <f aca="false">SUM($D$114:$J$114)-SUM($K$114:$Q$114)-$I$114+$I$116</f>
        <v>0.0161386158857814</v>
      </c>
      <c r="G139" s="61" t="n">
        <f aca="false">E139+F139-D139-C139</f>
        <v>-0.0369968797001298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0.0130787596973785</v>
      </c>
      <c r="D140" s="32" t="n">
        <f aca="false">'Central scenario'!BM22+'Central scenario'!BN22+'Central scenario'!BL22-C140</f>
        <v>0.104276164246981</v>
      </c>
      <c r="E140" s="32" t="n">
        <f aca="false">'Central scenario'!BK22</f>
        <v>0.0645669011855778</v>
      </c>
      <c r="F140" s="32" t="n">
        <f aca="false">SUM($D$114:$J$114)-SUM($K$114:$Q$114)-$I$114+$I$116</f>
        <v>0.0161386158857814</v>
      </c>
      <c r="G140" s="32" t="n">
        <f aca="false">E140+F140-D140-C140</f>
        <v>-0.0366494068729998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0.0130406485474926</v>
      </c>
      <c r="D141" s="61" t="n">
        <f aca="false">'Central scenario'!BM23+'Central scenario'!BN23+'Central scenario'!BL23-C141</f>
        <v>0.10489100162916</v>
      </c>
      <c r="E141" s="61" t="n">
        <f aca="false">'Central scenario'!BK23</f>
        <v>0.0649951065287446</v>
      </c>
      <c r="F141" s="61" t="n">
        <f aca="false">SUM($D$114:$J$114)-SUM($K$114:$Q$114)-$I$114+$I$116</f>
        <v>0.0161386158857814</v>
      </c>
      <c r="G141" s="61" t="n">
        <f aca="false">E141+F141-D141-C141</f>
        <v>-0.036797927762127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0.0128087317606386</v>
      </c>
      <c r="D142" s="32" t="n">
        <f aca="false">'Central scenario'!BM24+'Central scenario'!BN24+'Central scenario'!BL24-C142</f>
        <v>0.104342893838469</v>
      </c>
      <c r="E142" s="32" t="n">
        <f aca="false">'Central scenario'!BK24</f>
        <v>0.0650291414444581</v>
      </c>
      <c r="F142" s="32" t="n">
        <f aca="false">SUM($D$114:$J$114)-SUM($K$114:$Q$114)-$I$114+$I$116</f>
        <v>0.0161386158857814</v>
      </c>
      <c r="G142" s="32" t="n">
        <f aca="false">E142+F142-D142-C142</f>
        <v>-0.0359838682688684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0.0126265901123497</v>
      </c>
      <c r="D143" s="61" t="n">
        <f aca="false">'Central scenario'!BM25+'Central scenario'!BN25+'Central scenario'!BL25-C143</f>
        <v>0.104395252065396</v>
      </c>
      <c r="E143" s="61" t="n">
        <f aca="false">'Central scenario'!BK25</f>
        <v>0.0653702570484538</v>
      </c>
      <c r="F143" s="61" t="n">
        <f aca="false">SUM($D$114:$J$114)-SUM($K$114:$Q$114)-$I$114+$I$116</f>
        <v>0.0161386158857814</v>
      </c>
      <c r="G143" s="61" t="n">
        <f aca="false">E143+F143-D143-C143</f>
        <v>-0.0355129692435109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0.0122033781838937</v>
      </c>
      <c r="D144" s="32" t="n">
        <f aca="false">'Central scenario'!BM26+'Central scenario'!BN26+'Central scenario'!BL26-C144</f>
        <v>0.104701284495469</v>
      </c>
      <c r="E144" s="32" t="n">
        <f aca="false">'Central scenario'!BK26</f>
        <v>0.0659234911008684</v>
      </c>
      <c r="F144" s="32" t="n">
        <f aca="false">SUM($D$114:$J$114)-SUM($K$114:$Q$114)-$I$114+$I$116</f>
        <v>0.0161386158857814</v>
      </c>
      <c r="G144" s="32" t="n">
        <f aca="false">E144+F144-D144-C144</f>
        <v>-0.0348425556927128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0.0119031678207943</v>
      </c>
      <c r="D145" s="61" t="n">
        <f aca="false">'Central scenario'!BM27+'Central scenario'!BN27+'Central scenario'!BL27-C145</f>
        <v>0.104720878749354</v>
      </c>
      <c r="E145" s="61" t="n">
        <f aca="false">'Central scenario'!BK27</f>
        <v>0.0660303126672322</v>
      </c>
      <c r="F145" s="61" t="n">
        <f aca="false">SUM($D$114:$J$114)-SUM($K$114:$Q$114)-$I$114+$I$116</f>
        <v>0.0161386158857814</v>
      </c>
      <c r="G145" s="61" t="n">
        <f aca="false">E145+F145-D145-C145</f>
        <v>-0.0344551180171349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0.0118096098651323</v>
      </c>
      <c r="D146" s="32" t="n">
        <f aca="false">'Central scenario'!BM28+'Central scenario'!BN28+'Central scenario'!BL28-C146</f>
        <v>0.104899474264084</v>
      </c>
      <c r="E146" s="32" t="n">
        <f aca="false">'Central scenario'!BK28</f>
        <v>0.066234284253893</v>
      </c>
      <c r="F146" s="32" t="n">
        <f aca="false">SUM($D$114:$J$114)-SUM($K$114:$Q$114)-$I$114+$I$116</f>
        <v>0.0161386158857814</v>
      </c>
      <c r="G146" s="32" t="n">
        <f aca="false">E146+F146-D146-C146</f>
        <v>-0.0343361839895424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0.0115652734549635</v>
      </c>
      <c r="D147" s="61" t="n">
        <f aca="false">'Central scenario'!BM29+'Central scenario'!BN29+'Central scenario'!BL29-C147</f>
        <v>0.105176937946726</v>
      </c>
      <c r="E147" s="61" t="n">
        <f aca="false">'Central scenario'!BK29</f>
        <v>0.0663748387810568</v>
      </c>
      <c r="F147" s="61" t="n">
        <f aca="false">SUM($D$114:$J$114)-SUM($K$114:$Q$114)-$I$114+$I$116</f>
        <v>0.0161386158857814</v>
      </c>
      <c r="G147" s="61" t="n">
        <f aca="false">E147+F147-D147-C147</f>
        <v>-0.0342287567348516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171</v>
      </c>
      <c r="E148" s="61" t="s">
        <v>172</v>
      </c>
      <c r="F148" s="61" t="s">
        <v>173</v>
      </c>
      <c r="G148" s="61" t="s">
        <v>174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-0.0108295290339839</v>
      </c>
      <c r="D150" s="32" t="n">
        <f aca="false">-D122</f>
        <v>-0.0830665025814918</v>
      </c>
      <c r="E150" s="32" t="n">
        <f aca="false">E122</f>
        <v>0.0607395187891979</v>
      </c>
      <c r="F150" s="32" t="n">
        <f aca="false">F122</f>
        <v>0.0212417617908622</v>
      </c>
      <c r="G150" s="32" t="n">
        <f aca="false">G122</f>
        <v>-0.0119147510354156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-0.0120066425234994</v>
      </c>
      <c r="D151" s="61" t="n">
        <f aca="false">-D123</f>
        <v>-0.0821410433390249</v>
      </c>
      <c r="E151" s="61" t="n">
        <f aca="false">E123</f>
        <v>0.0611320051364955</v>
      </c>
      <c r="F151" s="61" t="n">
        <f aca="false">F123</f>
        <v>0.0136114589454148</v>
      </c>
      <c r="G151" s="61" t="n">
        <f aca="false">G123</f>
        <v>-0.0194042217806141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-0.0154323264568133</v>
      </c>
      <c r="D152" s="32" t="n">
        <f aca="false">-D124</f>
        <v>-0.084924466669661</v>
      </c>
      <c r="E152" s="32" t="n">
        <f aca="false">E124</f>
        <v>0.0628649338766236</v>
      </c>
      <c r="F152" s="32" t="n">
        <f aca="false">F124</f>
        <v>0.0110564581173711</v>
      </c>
      <c r="G152" s="32" t="n">
        <f aca="false">G124</f>
        <v>-0.0264354011324796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-0.0142170624303096</v>
      </c>
      <c r="D153" s="61" t="n">
        <f aca="false">-D125</f>
        <v>-0.0822399373724801</v>
      </c>
      <c r="E153" s="61" t="n">
        <f aca="false">E125</f>
        <v>0.0587398562806465</v>
      </c>
      <c r="F153" s="61" t="n">
        <f aca="false">F125</f>
        <v>0.015880266757964</v>
      </c>
      <c r="G153" s="61" t="n">
        <f aca="false">G125</f>
        <v>-0.0218368767641793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-0.0135381023056581</v>
      </c>
      <c r="D154" s="32" t="n">
        <f aca="false">-D126</f>
        <v>-0.0767398432299661</v>
      </c>
      <c r="E154" s="32" t="n">
        <f aca="false">E126</f>
        <v>0.0515592193109002</v>
      </c>
      <c r="F154" s="32" t="n">
        <f aca="false">F126</f>
        <v>0.0124613870926432</v>
      </c>
      <c r="G154" s="32" t="n">
        <f aca="false">G126</f>
        <v>-0.0262573391320809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-0.014463357517358</v>
      </c>
      <c r="D155" s="61" t="n">
        <f aca="false">-D127</f>
        <v>-0.0924948670464652</v>
      </c>
      <c r="E155" s="61" t="n">
        <f aca="false">E127</f>
        <v>0.0586018837441637</v>
      </c>
      <c r="F155" s="61" t="n">
        <f aca="false">F127</f>
        <v>0.0143162415877109</v>
      </c>
      <c r="G155" s="61" t="n">
        <f aca="false">G127</f>
        <v>-0.0340400992319485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-0.0135145094760094</v>
      </c>
      <c r="D156" s="32" t="n">
        <f aca="false">-D128</f>
        <v>-0.0843441355949427</v>
      </c>
      <c r="E156" s="32" t="n">
        <f aca="false">E128</f>
        <v>0.0579632172434444</v>
      </c>
      <c r="F156" s="32" t="n">
        <f aca="false">F128</f>
        <v>0.0140853616752376</v>
      </c>
      <c r="G156" s="32" t="n">
        <f aca="false">G128</f>
        <v>-0.0258100661522701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-0.0148636627053039</v>
      </c>
      <c r="D157" s="61" t="n">
        <f aca="false">-D129</f>
        <v>-0.0905249304294793</v>
      </c>
      <c r="E157" s="61" t="n">
        <f aca="false">E129</f>
        <v>0.0583092146113745</v>
      </c>
      <c r="F157" s="61" t="n">
        <f aca="false">F129</f>
        <v>0.0143611196738877</v>
      </c>
      <c r="G157" s="61" t="n">
        <f aca="false">G129</f>
        <v>-0.0327182588495211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-0.0153005089590233</v>
      </c>
      <c r="D158" s="32" t="n">
        <f aca="false">-D130</f>
        <v>-0.0935013702592982</v>
      </c>
      <c r="E158" s="32" t="n">
        <f aca="false">E130</f>
        <v>0.0587585495519408</v>
      </c>
      <c r="F158" s="32" t="n">
        <f aca="false">F130</f>
        <v>0.0146098308509987</v>
      </c>
      <c r="G158" s="32" t="n">
        <f aca="false">G130</f>
        <v>-0.035433498815382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-0.015436942009968</v>
      </c>
      <c r="D159" s="61" t="n">
        <f aca="false">-D131</f>
        <v>-0.0958418278017544</v>
      </c>
      <c r="E159" s="61" t="n">
        <f aca="false">E131</f>
        <v>0.0601926197790492</v>
      </c>
      <c r="F159" s="61" t="n">
        <f aca="false">F131</f>
        <v>0.0147425454717507</v>
      </c>
      <c r="G159" s="61" t="n">
        <f aca="false">G131</f>
        <v>-0.0363436045609225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-0.0153476377871935</v>
      </c>
      <c r="D160" s="32" t="n">
        <f aca="false">-D132</f>
        <v>-0.0989094869107209</v>
      </c>
      <c r="E160" s="32" t="n">
        <f aca="false">E132</f>
        <v>0.0610740914509013</v>
      </c>
      <c r="F160" s="32" t="n">
        <f aca="false">F132</f>
        <v>0.0148487389348057</v>
      </c>
      <c r="G160" s="32" t="n">
        <f aca="false">G132</f>
        <v>-0.0383342943122074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-0.0154433099621303</v>
      </c>
      <c r="D161" s="61" t="n">
        <f aca="false">-D133</f>
        <v>-0.101692771617863</v>
      </c>
      <c r="E161" s="61" t="n">
        <f aca="false">E133</f>
        <v>0.0622339220183476</v>
      </c>
      <c r="F161" s="61" t="n">
        <f aca="false">F133</f>
        <v>0.0161386158857814</v>
      </c>
      <c r="G161" s="61" t="n">
        <f aca="false">G133</f>
        <v>-0.0387635436758647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-0.0152348203871176</v>
      </c>
      <c r="D162" s="32" t="n">
        <f aca="false">-D134</f>
        <v>-0.103012886014102</v>
      </c>
      <c r="E162" s="32" t="n">
        <f aca="false">E134</f>
        <v>0.0625889193224795</v>
      </c>
      <c r="F162" s="32" t="n">
        <f aca="false">F134</f>
        <v>0.0161386158857814</v>
      </c>
      <c r="G162" s="32" t="n">
        <f aca="false">G134</f>
        <v>-0.0395201711929588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-0.0145940923944828</v>
      </c>
      <c r="D163" s="61" t="n">
        <f aca="false">-D135</f>
        <v>-0.103139204003477</v>
      </c>
      <c r="E163" s="61" t="n">
        <f aca="false">E135</f>
        <v>0.0634635955269783</v>
      </c>
      <c r="F163" s="61" t="n">
        <f aca="false">F135</f>
        <v>0.0161386158857814</v>
      </c>
      <c r="G163" s="61" t="n">
        <f aca="false">G135</f>
        <v>-0.0381310849852003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-0.0143128763674782</v>
      </c>
      <c r="D164" s="32" t="n">
        <f aca="false">-D136</f>
        <v>-0.103625536815218</v>
      </c>
      <c r="E164" s="32" t="n">
        <f aca="false">E136</f>
        <v>0.0634804116602978</v>
      </c>
      <c r="F164" s="32" t="n">
        <f aca="false">F136</f>
        <v>0.0161386158857814</v>
      </c>
      <c r="G164" s="32" t="n">
        <f aca="false">G136</f>
        <v>-0.0383193856366168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-0.0140833596691787</v>
      </c>
      <c r="D165" s="61" t="n">
        <f aca="false">-D137</f>
        <v>-0.104054279285099</v>
      </c>
      <c r="E165" s="61" t="n">
        <f aca="false">E137</f>
        <v>0.0636690752500876</v>
      </c>
      <c r="F165" s="61" t="n">
        <f aca="false">F137</f>
        <v>0.0161386158857814</v>
      </c>
      <c r="G165" s="61" t="n">
        <f aca="false">G137</f>
        <v>-0.0383299478184091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-0.0137536623875719</v>
      </c>
      <c r="D166" s="32" t="n">
        <f aca="false">-D138</f>
        <v>-0.104580366199238</v>
      </c>
      <c r="E166" s="32" t="n">
        <f aca="false">E138</f>
        <v>0.0640382201319294</v>
      </c>
      <c r="F166" s="32" t="n">
        <f aca="false">F138</f>
        <v>0.0161386158857814</v>
      </c>
      <c r="G166" s="32" t="n">
        <f aca="false">G138</f>
        <v>-0.038157192569099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-0.0130686041722378</v>
      </c>
      <c r="D167" s="61" t="n">
        <f aca="false">-D139</f>
        <v>-0.104208952163144</v>
      </c>
      <c r="E167" s="61" t="n">
        <f aca="false">E139</f>
        <v>0.064142060749471</v>
      </c>
      <c r="F167" s="61" t="n">
        <f aca="false">F139</f>
        <v>0.0161386158857814</v>
      </c>
      <c r="G167" s="61" t="n">
        <f aca="false">G139</f>
        <v>-0.0369968797001298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-0.0130787596973785</v>
      </c>
      <c r="D168" s="32" t="n">
        <f aca="false">-D140</f>
        <v>-0.104276164246981</v>
      </c>
      <c r="E168" s="32" t="n">
        <f aca="false">E140</f>
        <v>0.0645669011855778</v>
      </c>
      <c r="F168" s="32" t="n">
        <f aca="false">F140</f>
        <v>0.0161386158857814</v>
      </c>
      <c r="G168" s="32" t="n">
        <f aca="false">G140</f>
        <v>-0.0366494068729998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-0.0130406485474926</v>
      </c>
      <c r="D169" s="61" t="n">
        <f aca="false">-D141</f>
        <v>-0.10489100162916</v>
      </c>
      <c r="E169" s="61" t="n">
        <f aca="false">E141</f>
        <v>0.0649951065287446</v>
      </c>
      <c r="F169" s="61" t="n">
        <f aca="false">F141</f>
        <v>0.0161386158857814</v>
      </c>
      <c r="G169" s="61" t="n">
        <f aca="false">G141</f>
        <v>-0.036797927762127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-0.0128087317606386</v>
      </c>
      <c r="D170" s="32" t="n">
        <f aca="false">-D142</f>
        <v>-0.104342893838469</v>
      </c>
      <c r="E170" s="32" t="n">
        <f aca="false">E142</f>
        <v>0.0650291414444581</v>
      </c>
      <c r="F170" s="32" t="n">
        <f aca="false">F142</f>
        <v>0.0161386158857814</v>
      </c>
      <c r="G170" s="32" t="n">
        <f aca="false">G142</f>
        <v>-0.0359838682688684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-0.0126265901123497</v>
      </c>
      <c r="D171" s="61" t="n">
        <f aca="false">-D143</f>
        <v>-0.104395252065396</v>
      </c>
      <c r="E171" s="61" t="n">
        <f aca="false">E143</f>
        <v>0.0653702570484538</v>
      </c>
      <c r="F171" s="61" t="n">
        <f aca="false">F143</f>
        <v>0.0161386158857814</v>
      </c>
      <c r="G171" s="61" t="n">
        <f aca="false">G143</f>
        <v>-0.0355129692435109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-0.0122033781838937</v>
      </c>
      <c r="D172" s="32" t="n">
        <f aca="false">-D144</f>
        <v>-0.104701284495469</v>
      </c>
      <c r="E172" s="32" t="n">
        <f aca="false">E144</f>
        <v>0.0659234911008684</v>
      </c>
      <c r="F172" s="32" t="n">
        <f aca="false">F144</f>
        <v>0.0161386158857814</v>
      </c>
      <c r="G172" s="32" t="n">
        <f aca="false">G144</f>
        <v>-0.0348425556927128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-0.0119031678207943</v>
      </c>
      <c r="D173" s="61" t="n">
        <f aca="false">-D145</f>
        <v>-0.104720878749354</v>
      </c>
      <c r="E173" s="61" t="n">
        <f aca="false">E145</f>
        <v>0.0660303126672322</v>
      </c>
      <c r="F173" s="61" t="n">
        <f aca="false">F145</f>
        <v>0.0161386158857814</v>
      </c>
      <c r="G173" s="61" t="n">
        <f aca="false">G145</f>
        <v>-0.0344551180171349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-0.0118096098651323</v>
      </c>
      <c r="D174" s="32" t="n">
        <f aca="false">-D146</f>
        <v>-0.104899474264084</v>
      </c>
      <c r="E174" s="32" t="n">
        <f aca="false">E146</f>
        <v>0.066234284253893</v>
      </c>
      <c r="F174" s="32" t="n">
        <f aca="false">F146</f>
        <v>0.0161386158857814</v>
      </c>
      <c r="G174" s="32" t="n">
        <f aca="false">G146</f>
        <v>-0.0343361839895424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-0.0115652734549635</v>
      </c>
      <c r="D175" s="61" t="n">
        <f aca="false">-D147</f>
        <v>-0.105176937946726</v>
      </c>
      <c r="E175" s="61" t="n">
        <f aca="false">E147</f>
        <v>0.0663748387810568</v>
      </c>
      <c r="F175" s="61" t="n">
        <f aca="false">F147</f>
        <v>0.0161386158857814</v>
      </c>
      <c r="G175" s="61" t="n">
        <f aca="false">G147</f>
        <v>-0.0342287567348516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AA37" activeCellId="0" sqref="AA37"/>
    </sheetView>
  </sheetViews>
  <sheetFormatPr defaultColWidth="9.25390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8.39332657103718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9.57675933703123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9.03660512610082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17752028.6015336</v>
      </c>
      <c r="G14" s="160" t="n">
        <f aca="false">high_v2_m!C2+temporary_pension_bonus_high!B2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SUM(high_v5_m!C2:J2)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20464301.5356196</v>
      </c>
      <c r="G15" s="162" t="n">
        <f aca="false">high_v2_m!C3+temporary_pension_bonus_high!B3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SUM(high_v5_m!C3:J3)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19838660.7787013</v>
      </c>
      <c r="G16" s="162" t="n">
        <f aca="false">high_v2_m!C4+temporary_pension_bonus_high!B4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SUM(high_v5_m!C4:J4)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21428307.4668662</v>
      </c>
      <c r="G17" s="162" t="n">
        <f aca="false">high_v2_m!C5+temporary_pension_bonus_high!B5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SUM(high_v5_m!C5:J5)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18775410.8432988</v>
      </c>
      <c r="G18" s="160" t="n">
        <f aca="false">high_v2_m!C6+temporary_pension_bonus_high!B6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SUM(high_v5_m!C6:J6)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19389829.6064779</v>
      </c>
      <c r="G19" s="162" t="n">
        <f aca="false">high_v2_m!C7+temporary_pension_bonus_high!B7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SUM(high_v5_m!C7:J7)</f>
        <v>2806275.73960396</v>
      </c>
      <c r="O19" s="164" t="n">
        <v>104116643.411142</v>
      </c>
      <c r="P19" s="7" t="n">
        <v>5.91</v>
      </c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18548497.0379554</v>
      </c>
      <c r="G20" s="163" t="n">
        <f aca="false">high_v2_m!E8+temporary_pension_bonus_high!B8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SUM(high_v5_m!C8:J8)</f>
        <v>2465377.23771734</v>
      </c>
      <c r="O20" s="164" t="n">
        <v>90764685.8571572</v>
      </c>
      <c r="P20" s="7" t="n">
        <v>5.43</v>
      </c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20248931.6960952</v>
      </c>
      <c r="G21" s="163" t="n">
        <f aca="false">high_v2_m!E9+temporary_pension_bonus_high!B9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high_v2_m!J9</f>
        <v>27033.2539192594</v>
      </c>
      <c r="K21" s="163" t="n">
        <f aca="false">high_v2_m!K9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SUM(high_v5_m!C9:J9)</f>
        <v>3850141.96622837</v>
      </c>
      <c r="O21" s="164" t="n">
        <v>112083822.294624</v>
      </c>
      <c r="P21" s="7" t="n">
        <v>6.14</v>
      </c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19350287.8126766</v>
      </c>
      <c r="G22" s="161" t="n">
        <f aca="false">high_v2_m!E10+temporary_pension_bonus_high!B10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high_v2_m!J10</f>
        <v>59858.2652538374</v>
      </c>
      <c r="K22" s="161" t="n">
        <f aca="false">high_v2_m!K10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SUM(high_v5_m!C10:J10)</f>
        <v>4283437.70764497</v>
      </c>
      <c r="O22" s="165" t="n">
        <v>99073334.5554007</v>
      </c>
      <c r="P22" s="5" t="n">
        <v>5.69</v>
      </c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20752223.8277471</v>
      </c>
      <c r="G23" s="163" t="n">
        <f aca="false">high_v2_m!E11+temporary_pension_bonus_high!B11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high_v2_m!J11</f>
        <v>107570.824508354</v>
      </c>
      <c r="K23" s="163" t="n">
        <f aca="false">high_v2_m!K11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SUM(high_v5_m!C11:J11)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19953518.5523058</v>
      </c>
      <c r="G24" s="163" t="n">
        <f aca="false">high_v2_m!E12+temporary_pension_bonus_high!B12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high_v2_m!J12</f>
        <v>130282.238877497</v>
      </c>
      <c r="K24" s="163" t="n">
        <f aca="false">high_v2_m!K12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SUM(high_v5_m!C12:J12)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21757288.6952487</v>
      </c>
      <c r="G25" s="163" t="n">
        <f aca="false">high_v2_m!E13+temporary_pension_bonus_high!B13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high_v2_m!J13</f>
        <v>175390.551555699</v>
      </c>
      <c r="K25" s="163" t="n">
        <f aca="false">high_v2_m!K13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SUM(high_v5_m!C13:J13)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20275928.6756804</v>
      </c>
      <c r="G26" s="161" t="n">
        <f aca="false">high_v2_m!E14+temporary_pension_bonus_high!B14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high_v2_m!J14</f>
        <v>188710.554471114</v>
      </c>
      <c r="K26" s="161" t="n">
        <f aca="false">high_v2_m!K14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SUM(high_v5_m!C14:J14)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20370222.2845854</v>
      </c>
      <c r="G27" s="163" t="n">
        <f aca="false">high_v2_m!E15+temporary_pension_bonus_high!B15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high_v2_m!J15</f>
        <v>214222.044124553</v>
      </c>
      <c r="K27" s="163" t="n">
        <f aca="false">high_v2_m!K15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SUM(high_v5_m!C15:J15)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19069373.7065321</v>
      </c>
      <c r="G28" s="163" t="n">
        <f aca="false">high_v2_m!E16+temporary_pension_bonus_high!B16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high_v2_m!J16</f>
        <v>231068.56255891</v>
      </c>
      <c r="K28" s="163" t="n">
        <f aca="false">high_v2_m!K16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SUM(high_v5_m!C16:J16)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17479155.9507605</v>
      </c>
      <c r="G29" s="163" t="n">
        <f aca="false">high_v2_m!E17+temporary_pension_bonus_high!B17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high_v2_m!J17</f>
        <v>231821.977542121</v>
      </c>
      <c r="K29" s="163" t="n">
        <f aca="false">high_v2_m!K17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SUM(high_v5_m!C17:J17)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17310658.0747464</v>
      </c>
      <c r="G30" s="161" t="n">
        <f aca="false">high_v2_m!E18+temporary_pension_bonus_high!B18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high_v2_m!J18</f>
        <v>180769.74721895</v>
      </c>
      <c r="K30" s="161" t="n">
        <f aca="false">high_v2_m!K18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SUM(high_v5_m!C18:J18)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17541734.2835509</v>
      </c>
      <c r="G31" s="163" t="n">
        <f aca="false">high_v2_m!E19+temporary_pension_bonus_high!B19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high_v2_m!J19</f>
        <v>186572.219647412</v>
      </c>
      <c r="K31" s="163" t="n">
        <f aca="false">high_v2_m!K19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SUM(high_v5_m!C19:J19)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18002430.9923024</v>
      </c>
      <c r="G32" s="163" t="n">
        <f aca="false">high_v2_m!E20+temporary_pension_bonus_high!B20</f>
        <v>17284486.1303527</v>
      </c>
      <c r="H32" s="67" t="n">
        <f aca="false">F32-J32</f>
        <v>17802671.3839704</v>
      </c>
      <c r="I32" s="67" t="n">
        <f aca="false">G32-K32</f>
        <v>17090719.3102707</v>
      </c>
      <c r="J32" s="163" t="n">
        <f aca="false">high_v2_m!J20</f>
        <v>199759.608332013</v>
      </c>
      <c r="K32" s="163" t="n">
        <f aca="false">high_v2_m!K20</f>
        <v>193766.820082053</v>
      </c>
      <c r="L32" s="67" t="n">
        <f aca="false">H32-I32</f>
        <v>711952.073699757</v>
      </c>
      <c r="M32" s="67" t="n">
        <f aca="false">J32-K32</f>
        <v>5992.7882499604</v>
      </c>
      <c r="N32" s="163" t="n">
        <f aca="false">SUM(high_v5_m!C20:J20)</f>
        <v>3151590.38644392</v>
      </c>
      <c r="O32" s="7"/>
      <c r="P32" s="7"/>
      <c r="Q32" s="67" t="n">
        <f aca="false">I32*5.5017049523</f>
        <v>94028095.0676853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20270567.7469621</v>
      </c>
      <c r="Y32" s="67" t="n">
        <f aca="false">N32*5.1890047538</f>
        <v>16353617.4972879</v>
      </c>
      <c r="Z32" s="67" t="n">
        <f aca="false">L32*5.5017049523</f>
        <v>3916950.24967421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17673144.0653628</v>
      </c>
      <c r="G33" s="163" t="n">
        <f aca="false">high_v2_m!E21+temporary_pension_bonus_high!B21</f>
        <v>16968724.8112082</v>
      </c>
      <c r="H33" s="67" t="n">
        <f aca="false">F33-J33</f>
        <v>17463226.422548</v>
      </c>
      <c r="I33" s="67" t="n">
        <f aca="false">G33-K33</f>
        <v>16765104.6976778</v>
      </c>
      <c r="J33" s="163" t="n">
        <f aca="false">high_v2_m!J21</f>
        <v>209917.642814777</v>
      </c>
      <c r="K33" s="163" t="n">
        <f aca="false">high_v2_m!K21</f>
        <v>203620.113530334</v>
      </c>
      <c r="L33" s="67" t="n">
        <f aca="false">H33-I33</f>
        <v>698121.724870205</v>
      </c>
      <c r="M33" s="67" t="n">
        <f aca="false">J33-K33</f>
        <v>6297.5292844433</v>
      </c>
      <c r="N33" s="163" t="n">
        <f aca="false">SUM(high_v5_m!C21:J21)</f>
        <v>3305970.27675219</v>
      </c>
      <c r="O33" s="7"/>
      <c r="P33" s="7"/>
      <c r="Q33" s="67" t="n">
        <f aca="false">I33*5.5017049523</f>
        <v>92236659.5410422</v>
      </c>
      <c r="R33" s="67"/>
      <c r="S33" s="67"/>
      <c r="T33" s="7"/>
      <c r="U33" s="7"/>
      <c r="V33" s="67" t="n">
        <f aca="false">K33*5.5017049523</f>
        <v>1120257.78699773</v>
      </c>
      <c r="W33" s="67" t="n">
        <f aca="false">M33*5.5017049523</f>
        <v>34647.148051476</v>
      </c>
      <c r="X33" s="67" t="n">
        <f aca="false">N33*5.1890047538+L33*5.5017049523</f>
        <v>20995555.2330152</v>
      </c>
      <c r="Y33" s="67" t="n">
        <f aca="false">N33*5.1890047538</f>
        <v>17154695.4819886</v>
      </c>
      <c r="Z33" s="67" t="n">
        <f aca="false">L33*5.5017049523</f>
        <v>3840859.75102662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20143463.1594726</v>
      </c>
      <c r="G34" s="161" t="n">
        <f aca="false">high_v2_m!E22+temporary_pension_bonus_high!B22</f>
        <v>19423309.2550622</v>
      </c>
      <c r="H34" s="8" t="n">
        <f aca="false">F34-J34</f>
        <v>19908930.991097</v>
      </c>
      <c r="I34" s="8" t="n">
        <f aca="false">G34-K34</f>
        <v>19195813.0517379</v>
      </c>
      <c r="J34" s="161" t="n">
        <f aca="false">high_v2_m!J22</f>
        <v>234532.168375594</v>
      </c>
      <c r="K34" s="161" t="n">
        <f aca="false">high_v2_m!K22</f>
        <v>227496.203324326</v>
      </c>
      <c r="L34" s="8" t="n">
        <f aca="false">H34-I34</f>
        <v>713117.939359076</v>
      </c>
      <c r="M34" s="8" t="n">
        <f aca="false">J34-K34</f>
        <v>7035.96505126779</v>
      </c>
      <c r="N34" s="161" t="n">
        <f aca="false">SUM(high_v5_m!C22:J22)</f>
        <v>3800149.86655555</v>
      </c>
      <c r="O34" s="5"/>
      <c r="P34" s="5"/>
      <c r="Q34" s="8" t="n">
        <f aca="false">I34*5.5017049523</f>
        <v>105609699.730171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23642360.221255</v>
      </c>
      <c r="Y34" s="8" t="n">
        <f aca="false">N34*5.1890047538</f>
        <v>19718995.7227092</v>
      </c>
      <c r="Z34" s="8" t="n">
        <f aca="false">L34*5.5017049523</f>
        <v>3923364.4985458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18758756.7830596</v>
      </c>
      <c r="G35" s="163" t="n">
        <f aca="false">high_v2_m!E23+temporary_pension_bonus_high!B23</f>
        <v>18019967.972207</v>
      </c>
      <c r="H35" s="67" t="n">
        <f aca="false">F35-J35</f>
        <v>18470811.3777636</v>
      </c>
      <c r="I35" s="67" t="n">
        <f aca="false">G35-K35</f>
        <v>17740660.9290699</v>
      </c>
      <c r="J35" s="163" t="n">
        <f aca="false">high_v2_m!J23</f>
        <v>287945.405295982</v>
      </c>
      <c r="K35" s="163" t="n">
        <f aca="false">high_v2_m!K23</f>
        <v>279307.043137103</v>
      </c>
      <c r="L35" s="67" t="n">
        <f aca="false">H35-I35</f>
        <v>730150.448693775</v>
      </c>
      <c r="M35" s="67" t="n">
        <f aca="false">J35-K35</f>
        <v>8638.3621588794</v>
      </c>
      <c r="N35" s="163" t="n">
        <f aca="false">SUM(high_v5_m!C23:J23)</f>
        <v>2945031.41658614</v>
      </c>
      <c r="O35" s="7"/>
      <c r="P35" s="7"/>
      <c r="Q35" s="67" t="n">
        <f aca="false">I35*5.5017049523</f>
        <v>97603882.0905387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19298854.3602584</v>
      </c>
      <c r="Y35" s="67" t="n">
        <f aca="false">N35*5.1890047538</f>
        <v>15281782.0207558</v>
      </c>
      <c r="Z35" s="67" t="n">
        <f aca="false">L35*5.5017049523</f>
        <v>4017072.33950261</v>
      </c>
      <c r="AA35" s="67" t="n">
        <f aca="false">IFE_cost_high!B23*3</f>
        <v>2034918.22761</v>
      </c>
      <c r="AB35" s="67" t="n">
        <f aca="false">AA35*$AC$13</f>
        <v>18388752.4868165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18654003.3580201</v>
      </c>
      <c r="G36" s="163" t="n">
        <f aca="false">high_v2_m!E24+temporary_pension_bonus_high!B24</f>
        <v>17917860.3071859</v>
      </c>
      <c r="H36" s="67" t="n">
        <f aca="false">F36-J36</f>
        <v>18344510.6476953</v>
      </c>
      <c r="I36" s="67" t="n">
        <f aca="false">G36-K36</f>
        <v>17617652.3781708</v>
      </c>
      <c r="J36" s="163" t="n">
        <f aca="false">high_v2_m!J24</f>
        <v>309492.710324832</v>
      </c>
      <c r="K36" s="163" t="n">
        <f aca="false">high_v2_m!K24</f>
        <v>300207.929015087</v>
      </c>
      <c r="L36" s="67" t="n">
        <f aca="false">H36-I36</f>
        <v>726858.269524425</v>
      </c>
      <c r="M36" s="67" t="n">
        <f aca="false">J36-K36</f>
        <v>9284.78130974498</v>
      </c>
      <c r="N36" s="163" t="n">
        <f aca="false">SUM(high_v5_m!C24:J24)</f>
        <v>2909983.19696201</v>
      </c>
      <c r="O36" s="7"/>
      <c r="P36" s="7"/>
      <c r="Q36" s="67" t="n">
        <f aca="false">I36*5.5017049523</f>
        <v>96927125.3368824</v>
      </c>
      <c r="R36" s="67"/>
      <c r="S36" s="67"/>
      <c r="T36" s="7"/>
      <c r="U36" s="7"/>
      <c r="V36" s="67" t="n">
        <f aca="false">K36*5.5017049523</f>
        <v>1651655.44978203</v>
      </c>
      <c r="W36" s="67" t="n">
        <f aca="false">M36*5.5017049523</f>
        <v>51082.1273128465</v>
      </c>
      <c r="X36" s="67" t="n">
        <f aca="false">N36*5.1890047538+L36*5.5017049523</f>
        <v>19098876.3835767</v>
      </c>
      <c r="Y36" s="67" t="n">
        <f aca="false">N36*5.1890047538</f>
        <v>15099916.642514</v>
      </c>
      <c r="Z36" s="67" t="n">
        <f aca="false">L36*5.5017049523</f>
        <v>3998959.74106274</v>
      </c>
      <c r="AA36" s="67" t="n">
        <f aca="false">IFE_cost_high!B24*3</f>
        <v>2662802.15572</v>
      </c>
      <c r="AB36" s="67" t="n">
        <f aca="false">AA36*$AC$13</f>
        <v>24062691.6101717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18208581.8204117</v>
      </c>
      <c r="G37" s="163" t="n">
        <f aca="false">high_v2_m!E25+temporary_pension_bonus_high!B25</f>
        <v>17488581.6474875</v>
      </c>
      <c r="H37" s="67" t="n">
        <f aca="false">F37-J37</f>
        <v>17885782.5001863</v>
      </c>
      <c r="I37" s="67" t="n">
        <f aca="false">G37-K37</f>
        <v>17175466.3068689</v>
      </c>
      <c r="J37" s="163" t="n">
        <f aca="false">high_v2_m!J25</f>
        <v>322799.320225382</v>
      </c>
      <c r="K37" s="163" t="n">
        <f aca="false">high_v2_m!K25</f>
        <v>313115.34061862</v>
      </c>
      <c r="L37" s="67" t="n">
        <f aca="false">H37-I37</f>
        <v>710316.193317417</v>
      </c>
      <c r="M37" s="67" t="n">
        <f aca="false">J37-K37</f>
        <v>9683.97960676154</v>
      </c>
      <c r="N37" s="163" t="n">
        <f aca="false">SUM(high_v5_m!C25:J25)</f>
        <v>2897256.63421547</v>
      </c>
      <c r="O37" s="7"/>
      <c r="P37" s="7"/>
      <c r="Q37" s="67" t="n">
        <f aca="false">I37*5.5017049523</f>
        <v>94494348.0385625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18941828.566396</v>
      </c>
      <c r="Y37" s="67" t="n">
        <f aca="false">N37*5.1890047538</f>
        <v>15033878.4479227</v>
      </c>
      <c r="Z37" s="67" t="n">
        <f aca="false">L37*5.5017049523</f>
        <v>3907950.11847332</v>
      </c>
      <c r="AA37" s="67" t="n">
        <f aca="false">IFE_cost_high!B25*3</f>
        <v>803943.49023</v>
      </c>
      <c r="AB37" s="67" t="n">
        <f aca="false">AA37*$AC$13</f>
        <v>7264919.8649078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17857324.4051224</v>
      </c>
      <c r="G38" s="161" t="n">
        <f aca="false">high_v2_m!E26+temporary_pension_bonus_high!B26</f>
        <v>17150223.8024475</v>
      </c>
      <c r="H38" s="8" t="n">
        <f aca="false">F38-J38</f>
        <v>17537926.1763616</v>
      </c>
      <c r="I38" s="8" t="n">
        <f aca="false">G38-K38</f>
        <v>16840407.5205495</v>
      </c>
      <c r="J38" s="161" t="n">
        <f aca="false">high_v2_m!J26</f>
        <v>319398.228760845</v>
      </c>
      <c r="K38" s="161" t="n">
        <f aca="false">high_v2_m!K26</f>
        <v>309816.28189802</v>
      </c>
      <c r="L38" s="8" t="n">
        <f aca="false">H38-I38</f>
        <v>697518.655812044</v>
      </c>
      <c r="M38" s="8" t="n">
        <f aca="false">J38-K38</f>
        <v>9581.94686282537</v>
      </c>
      <c r="N38" s="161" t="n">
        <f aca="false">SUM(high_v5_m!C26:J26)</f>
        <v>3403898.70087483</v>
      </c>
      <c r="O38" s="5"/>
      <c r="P38" s="5"/>
      <c r="Q38" s="8" t="n">
        <f aca="false">I38*5.5017049523</f>
        <v>92650953.4545574</v>
      </c>
      <c r="R38" s="8"/>
      <c r="S38" s="8"/>
      <c r="T38" s="5"/>
      <c r="U38" s="5"/>
      <c r="V38" s="8" t="n">
        <f aca="false">K38*5.5017049523</f>
        <v>1704517.77242151</v>
      </c>
      <c r="W38" s="8" t="n">
        <f aca="false">M38*5.5017049523</f>
        <v>52717.0445078818</v>
      </c>
      <c r="X38" s="8" t="n">
        <f aca="false">N38*5.1890047538+L38*5.5017049523</f>
        <v>21500388.3832959</v>
      </c>
      <c r="Y38" s="8" t="n">
        <f aca="false">N38*5.1890047538</f>
        <v>17662846.5402932</v>
      </c>
      <c r="Z38" s="8" t="n">
        <f aca="false">L38*5.5017049523</f>
        <v>3837541.84300276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18464154.7765813</v>
      </c>
      <c r="G39" s="163" t="n">
        <f aca="false">high_v2_m!E27+temporary_pension_bonus_high!B27</f>
        <v>17731820.7142105</v>
      </c>
      <c r="H39" s="67" t="n">
        <f aca="false">F39-J39</f>
        <v>18099344.6065798</v>
      </c>
      <c r="I39" s="67" t="n">
        <f aca="false">G39-K39</f>
        <v>17377954.849309</v>
      </c>
      <c r="J39" s="163" t="n">
        <f aca="false">high_v2_m!J27</f>
        <v>364810.170001455</v>
      </c>
      <c r="K39" s="163" t="n">
        <f aca="false">high_v2_m!K27</f>
        <v>353865.864901412</v>
      </c>
      <c r="L39" s="67" t="n">
        <f aca="false">H39-I39</f>
        <v>721389.757270757</v>
      </c>
      <c r="M39" s="67" t="n">
        <f aca="false">J39-K39</f>
        <v>10944.3051000437</v>
      </c>
      <c r="N39" s="163" t="n">
        <f aca="false">SUM(high_v5_m!C27:J27)</f>
        <v>2957356.99030279</v>
      </c>
      <c r="O39" s="7"/>
      <c r="P39" s="7"/>
      <c r="Q39" s="67" t="n">
        <f aca="false">I39*5.5017049523</f>
        <v>95608380.2552894</v>
      </c>
      <c r="R39" s="67"/>
      <c r="S39" s="67"/>
      <c r="T39" s="7"/>
      <c r="U39" s="7"/>
      <c r="V39" s="67" t="n">
        <f aca="false">K39*5.5017049523</f>
        <v>1946865.58137802</v>
      </c>
      <c r="W39" s="67" t="n">
        <f aca="false">M39*5.5017049523</f>
        <v>60212.3375683923</v>
      </c>
      <c r="X39" s="67" t="n">
        <f aca="false">N39*5.1890047538+L39*5.5017049523</f>
        <v>19314613.0814799</v>
      </c>
      <c r="Y39" s="67" t="n">
        <f aca="false">N39*5.1890047538</f>
        <v>15345739.4813649</v>
      </c>
      <c r="Z39" s="67" t="n">
        <f aca="false">L39*5.5017049523</f>
        <v>3968873.60011502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19162008.5897834</v>
      </c>
      <c r="G40" s="163" t="n">
        <f aca="false">high_v2_m!E28+temporary_pension_bonus_high!B28</f>
        <v>18401028.9362393</v>
      </c>
      <c r="H40" s="67" t="n">
        <f aca="false">F40-J40</f>
        <v>18759550.1390673</v>
      </c>
      <c r="I40" s="67" t="n">
        <f aca="false">G40-K40</f>
        <v>18010644.2390447</v>
      </c>
      <c r="J40" s="163" t="n">
        <f aca="false">high_v2_m!J28</f>
        <v>402458.450716083</v>
      </c>
      <c r="K40" s="163" t="n">
        <f aca="false">high_v2_m!K28</f>
        <v>390384.6971946</v>
      </c>
      <c r="L40" s="67" t="n">
        <f aca="false">H40-I40</f>
        <v>748905.900022596</v>
      </c>
      <c r="M40" s="67" t="n">
        <f aca="false">J40-K40</f>
        <v>12073.7535214825</v>
      </c>
      <c r="N40" s="163" t="n">
        <f aca="false">SUM(high_v5_m!C28:J28)</f>
        <v>3060130.27392662</v>
      </c>
      <c r="O40" s="7"/>
      <c r="P40" s="7"/>
      <c r="Q40" s="67" t="n">
        <f aca="false">I40*5.5017049523</f>
        <v>99089250.6040656</v>
      </c>
      <c r="R40" s="67"/>
      <c r="S40" s="67"/>
      <c r="T40" s="7"/>
      <c r="U40" s="7"/>
      <c r="V40" s="67" t="n">
        <f aca="false">K40*5.5017049523</f>
        <v>2147781.42185767</v>
      </c>
      <c r="W40" s="67" t="n">
        <f aca="false">M40*5.5017049523</f>
        <v>66426.2295419899</v>
      </c>
      <c r="X40" s="67" t="n">
        <f aca="false">N40*5.1890047538+L40*5.5017049523</f>
        <v>19999289.8376135</v>
      </c>
      <c r="Y40" s="67" t="n">
        <f aca="false">N40*5.1890047538</f>
        <v>15879030.5386525</v>
      </c>
      <c r="Z40" s="67" t="n">
        <f aca="false">L40*5.5017049523</f>
        <v>4120259.29896101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20239853.414426</v>
      </c>
      <c r="G41" s="163" t="n">
        <f aca="false">high_v2_m!E29+temporary_pension_bonus_high!B29</f>
        <v>19434065.8537165</v>
      </c>
      <c r="H41" s="67" t="n">
        <f aca="false">F41-J41</f>
        <v>19801100.6198477</v>
      </c>
      <c r="I41" s="67" t="n">
        <f aca="false">G41-K41</f>
        <v>19008475.6429755</v>
      </c>
      <c r="J41" s="163" t="n">
        <f aca="false">high_v2_m!J29</f>
        <v>438752.794578286</v>
      </c>
      <c r="K41" s="163" t="n">
        <f aca="false">high_v2_m!K29</f>
        <v>425590.210740937</v>
      </c>
      <c r="L41" s="67" t="n">
        <f aca="false">H41-I41</f>
        <v>792624.976872221</v>
      </c>
      <c r="M41" s="67" t="n">
        <f aca="false">J41-K41</f>
        <v>13162.5838373487</v>
      </c>
      <c r="N41" s="163" t="n">
        <f aca="false">SUM(high_v5_m!C29:J29)</f>
        <v>3283252.00948417</v>
      </c>
      <c r="O41" s="7"/>
      <c r="P41" s="7"/>
      <c r="Q41" s="67" t="n">
        <f aca="false">I41*5.5017049523</f>
        <v>104579024.580632</v>
      </c>
      <c r="R41" s="67"/>
      <c r="S41" s="67"/>
      <c r="T41" s="7"/>
      <c r="U41" s="7"/>
      <c r="V41" s="67" t="n">
        <f aca="false">K41*5.5017049523</f>
        <v>2341471.77008382</v>
      </c>
      <c r="W41" s="67" t="n">
        <f aca="false">M41*5.5017049523</f>
        <v>72416.6526830051</v>
      </c>
      <c r="X41" s="67" t="n">
        <f aca="false">N41*5.1890047538+L41*5.5017049523</f>
        <v>21397599.0457114</v>
      </c>
      <c r="Y41" s="67" t="n">
        <f aca="false">N41*5.1890047538</f>
        <v>17036810.2851368</v>
      </c>
      <c r="Z41" s="67" t="n">
        <f aca="false">L41*5.5017049523</f>
        <v>4360788.76057457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21200046.2154711</v>
      </c>
      <c r="G42" s="161" t="n">
        <f aca="false">high_v2_m!E30+temporary_pension_bonus_high!B30</f>
        <v>20354856.7404855</v>
      </c>
      <c r="H42" s="8" t="n">
        <f aca="false">F42-J42</f>
        <v>20708902.8600009</v>
      </c>
      <c r="I42" s="8" t="n">
        <f aca="false">G42-K42</f>
        <v>19878447.6856795</v>
      </c>
      <c r="J42" s="161" t="n">
        <f aca="false">high_v2_m!J30</f>
        <v>491143.355470179</v>
      </c>
      <c r="K42" s="161" t="n">
        <f aca="false">high_v2_m!K30</f>
        <v>476409.054806074</v>
      </c>
      <c r="L42" s="8" t="n">
        <f aca="false">H42-I42</f>
        <v>830455.174321402</v>
      </c>
      <c r="M42" s="8" t="n">
        <f aca="false">J42-K42</f>
        <v>14734.3006641055</v>
      </c>
      <c r="N42" s="161" t="n">
        <f aca="false">SUM(high_v5_m!C30:J30)</f>
        <v>4185495.59673292</v>
      </c>
      <c r="O42" s="5"/>
      <c r="P42" s="5"/>
      <c r="Q42" s="8" t="n">
        <f aca="false">I42*5.5017049523</f>
        <v>109365354.076339</v>
      </c>
      <c r="R42" s="8"/>
      <c r="S42" s="8"/>
      <c r="T42" s="5"/>
      <c r="U42" s="5"/>
      <c r="V42" s="8" t="n">
        <f aca="false">K42*5.5017049523</f>
        <v>2621062.05614714</v>
      </c>
      <c r="W42" s="8" t="n">
        <f aca="false">M42*5.5017049523</f>
        <v>81063.7749323861</v>
      </c>
      <c r="X42" s="8" t="n">
        <f aca="false">N42*5.1890047538+L42*5.5017049523</f>
        <v>26287475.8936833</v>
      </c>
      <c r="Y42" s="8" t="n">
        <f aca="false">N42*5.1890047538</f>
        <v>21718556.5484561</v>
      </c>
      <c r="Z42" s="8" t="n">
        <f aca="false">L42*5.5017049523</f>
        <v>4568919.34522722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21908460.7971786</v>
      </c>
      <c r="G43" s="163" t="n">
        <f aca="false">high_v2_m!E31+temporary_pension_bonus_high!B31</f>
        <v>21033696.6656077</v>
      </c>
      <c r="H43" s="67" t="n">
        <f aca="false">F43-J43</f>
        <v>21381427.4062804</v>
      </c>
      <c r="I43" s="67" t="n">
        <f aca="false">G43-K43</f>
        <v>20522474.2764365</v>
      </c>
      <c r="J43" s="163" t="n">
        <f aca="false">high_v2_m!J31</f>
        <v>527033.390898209</v>
      </c>
      <c r="K43" s="163" t="n">
        <f aca="false">high_v2_m!K31</f>
        <v>511222.389171263</v>
      </c>
      <c r="L43" s="67" t="n">
        <f aca="false">H43-I43</f>
        <v>858953.129843898</v>
      </c>
      <c r="M43" s="67" t="n">
        <f aca="false">J43-K43</f>
        <v>15811.0017269463</v>
      </c>
      <c r="N43" s="163" t="n">
        <f aca="false">SUM(high_v5_m!C31:J31)</f>
        <v>3553745.31711693</v>
      </c>
      <c r="O43" s="7"/>
      <c r="P43" s="7"/>
      <c r="Q43" s="67" t="n">
        <f aca="false">I43*5.5017049523</f>
        <v>112908598.36012</v>
      </c>
      <c r="R43" s="67"/>
      <c r="S43" s="67"/>
      <c r="T43" s="7"/>
      <c r="U43" s="7"/>
      <c r="V43" s="67" t="n">
        <f aca="false">K43*5.5017049523</f>
        <v>2812594.75023018</v>
      </c>
      <c r="W43" s="67" t="n">
        <f aca="false">M43*5.5017049523</f>
        <v>86987.4665019645</v>
      </c>
      <c r="X43" s="67" t="n">
        <f aca="false">N43*5.1890047538+L43*5.5017049523</f>
        <v>23166108.03257</v>
      </c>
      <c r="Y43" s="67" t="n">
        <f aca="false">N43*5.1890047538</f>
        <v>18440401.3443143</v>
      </c>
      <c r="Z43" s="67" t="n">
        <f aca="false">L43*5.5017049523</f>
        <v>4725706.68825576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22514175.0703582</v>
      </c>
      <c r="G44" s="163" t="n">
        <f aca="false">high_v2_m!E32+temporary_pension_bonus_high!B32</f>
        <v>21612706.7113615</v>
      </c>
      <c r="H44" s="67" t="n">
        <f aca="false">F44-J44</f>
        <v>21956434.1674323</v>
      </c>
      <c r="I44" s="67" t="n">
        <f aca="false">G44-K44</f>
        <v>21071698.0355233</v>
      </c>
      <c r="J44" s="163" t="n">
        <f aca="false">high_v2_m!J32</f>
        <v>557740.902925905</v>
      </c>
      <c r="K44" s="163" t="n">
        <f aca="false">high_v2_m!K32</f>
        <v>541008.675838128</v>
      </c>
      <c r="L44" s="67" t="n">
        <f aca="false">H44-I44</f>
        <v>884736.131908905</v>
      </c>
      <c r="M44" s="67" t="n">
        <f aca="false">J44-K44</f>
        <v>16732.2270877771</v>
      </c>
      <c r="N44" s="163" t="n">
        <f aca="false">SUM(high_v5_m!C32:J32)</f>
        <v>3653115.88064416</v>
      </c>
      <c r="O44" s="7"/>
      <c r="P44" s="7"/>
      <c r="Q44" s="67" t="n">
        <f aca="false">I44*5.5017049523</f>
        <v>115930265.435409</v>
      </c>
      <c r="R44" s="67"/>
      <c r="S44" s="67"/>
      <c r="T44" s="7"/>
      <c r="U44" s="7"/>
      <c r="V44" s="67" t="n">
        <f aca="false">K44*5.5017049523</f>
        <v>2976470.11109589</v>
      </c>
      <c r="W44" s="67" t="n">
        <f aca="false">M44*5.5017049523</f>
        <v>92055.7766318315</v>
      </c>
      <c r="X44" s="67" t="n">
        <f aca="false">N44*5.1890047538+L44*5.5017049523</f>
        <v>23823592.8292468</v>
      </c>
      <c r="Y44" s="67" t="n">
        <f aca="false">N44*5.1890047538</f>
        <v>18956035.6708448</v>
      </c>
      <c r="Z44" s="67" t="n">
        <f aca="false">L44*5.5017049523</f>
        <v>4867557.15840197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23222761.4033373</v>
      </c>
      <c r="G45" s="163" t="n">
        <f aca="false">high_v2_m!E33+temporary_pension_bonus_high!B33</f>
        <v>22289970.11297</v>
      </c>
      <c r="H45" s="67" t="n">
        <f aca="false">F45-J45</f>
        <v>22638646.858854</v>
      </c>
      <c r="I45" s="67" t="n">
        <f aca="false">G45-K45</f>
        <v>21723379.0048212</v>
      </c>
      <c r="J45" s="163" t="n">
        <f aca="false">high_v2_m!J33</f>
        <v>584114.544483314</v>
      </c>
      <c r="K45" s="163" t="n">
        <f aca="false">high_v2_m!K33</f>
        <v>566591.108148814</v>
      </c>
      <c r="L45" s="67" t="n">
        <f aca="false">H45-I45</f>
        <v>915267.854032833</v>
      </c>
      <c r="M45" s="67" t="n">
        <f aca="false">J45-K45</f>
        <v>17523.4363344994</v>
      </c>
      <c r="N45" s="163" t="n">
        <f aca="false">SUM(high_v5_m!C33:J33)</f>
        <v>3797566.18745311</v>
      </c>
      <c r="O45" s="7"/>
      <c r="P45" s="7"/>
      <c r="Q45" s="67" t="n">
        <f aca="false">I45*5.5017049523</f>
        <v>119515621.851514</v>
      </c>
      <c r="R45" s="67"/>
      <c r="S45" s="67"/>
      <c r="T45" s="7"/>
      <c r="U45" s="7"/>
      <c r="V45" s="67" t="n">
        <f aca="false">K45*5.5017049523</f>
        <v>3117217.10563148</v>
      </c>
      <c r="W45" s="67" t="n">
        <f aca="false">M45*5.5017049523</f>
        <v>96408.7764628291</v>
      </c>
      <c r="X45" s="67" t="n">
        <f aca="false">N45*5.1890047538+L45*5.5017049523</f>
        <v>24741122.6847777</v>
      </c>
      <c r="Y45" s="67" t="n">
        <f aca="false">N45*5.1890047538</f>
        <v>19705588.9995643</v>
      </c>
      <c r="Z45" s="67" t="n">
        <f aca="false">L45*5.5017049523</f>
        <v>5035533.68521343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23686259.4827911</v>
      </c>
      <c r="G46" s="161" t="n">
        <f aca="false">high_v2_m!E34+temporary_pension_bonus_high!B34</f>
        <v>22733608.3035636</v>
      </c>
      <c r="H46" s="8" t="n">
        <f aca="false">F46-J46</f>
        <v>23068409.3271821</v>
      </c>
      <c r="I46" s="8" t="n">
        <f aca="false">G46-K46</f>
        <v>22134293.6526229</v>
      </c>
      <c r="J46" s="161" t="n">
        <f aca="false">high_v2_m!J34</f>
        <v>617850.155609029</v>
      </c>
      <c r="K46" s="161" t="n">
        <f aca="false">high_v2_m!K34</f>
        <v>599314.650940758</v>
      </c>
      <c r="L46" s="8" t="n">
        <f aca="false">H46-I46</f>
        <v>934115.674559191</v>
      </c>
      <c r="M46" s="8" t="n">
        <f aca="false">J46-K46</f>
        <v>18535.5046682708</v>
      </c>
      <c r="N46" s="161" t="n">
        <f aca="false">SUM(high_v5_m!C34:J34)</f>
        <v>4640661.35697546</v>
      </c>
      <c r="O46" s="5"/>
      <c r="P46" s="5"/>
      <c r="Q46" s="8" t="n">
        <f aca="false">I46*5.5017049523</f>
        <v>121776353.004298</v>
      </c>
      <c r="R46" s="8"/>
      <c r="S46" s="8"/>
      <c r="T46" s="5"/>
      <c r="U46" s="5"/>
      <c r="V46" s="8" t="n">
        <f aca="false">K46*5.5017049523</f>
        <v>3297252.38306671</v>
      </c>
      <c r="W46" s="8" t="n">
        <f aca="false">M46*5.5017049523</f>
        <v>101976.877826805</v>
      </c>
      <c r="X46" s="8" t="n">
        <f aca="false">N46*5.1890047538+L46*5.5017049523</f>
        <v>29219642.674865</v>
      </c>
      <c r="Y46" s="8" t="n">
        <f aca="false">N46*5.1890047538</f>
        <v>24080413.8421216</v>
      </c>
      <c r="Z46" s="8" t="n">
        <f aca="false">L46*5.5017049523</f>
        <v>5139228.83274336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24178089.2719684</v>
      </c>
      <c r="G47" s="163" t="n">
        <f aca="false">high_v2_m!E35+temporary_pension_bonus_high!B35</f>
        <v>23205137.393327</v>
      </c>
      <c r="H47" s="67" t="n">
        <f aca="false">F47-J47</f>
        <v>23541221.5935431</v>
      </c>
      <c r="I47" s="67" t="n">
        <f aca="false">G47-K47</f>
        <v>22587375.7452544</v>
      </c>
      <c r="J47" s="163" t="n">
        <f aca="false">high_v2_m!J35</f>
        <v>636867.678425388</v>
      </c>
      <c r="K47" s="163" t="n">
        <f aca="false">high_v2_m!K35</f>
        <v>617761.648072626</v>
      </c>
      <c r="L47" s="67" t="n">
        <f aca="false">H47-I47</f>
        <v>953845.848288655</v>
      </c>
      <c r="M47" s="67" t="n">
        <f aca="false">J47-K47</f>
        <v>19106.0303527617</v>
      </c>
      <c r="N47" s="163" t="n">
        <f aca="false">SUM(high_v5_m!C35:J35)</f>
        <v>3974337.48975949</v>
      </c>
      <c r="O47" s="7"/>
      <c r="P47" s="7"/>
      <c r="Q47" s="67" t="n">
        <f aca="false">I47*5.5017049523</f>
        <v>124269076.997127</v>
      </c>
      <c r="R47" s="67"/>
      <c r="S47" s="67"/>
      <c r="T47" s="7"/>
      <c r="U47" s="7"/>
      <c r="V47" s="67" t="n">
        <f aca="false">K47*5.5017049523</f>
        <v>3398742.31854218</v>
      </c>
      <c r="W47" s="67" t="n">
        <f aca="false">M47*5.5017049523</f>
        <v>105115.741810583</v>
      </c>
      <c r="X47" s="67" t="n">
        <f aca="false">N47*5.1890047538+L47*5.5017049523</f>
        <v>25870634.5548281</v>
      </c>
      <c r="Y47" s="67" t="n">
        <f aca="false">N47*5.1890047538</f>
        <v>20622856.1275676</v>
      </c>
      <c r="Z47" s="67" t="n">
        <f aca="false">L47*5.5017049523</f>
        <v>5247778.42726049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24555280.6991576</v>
      </c>
      <c r="G48" s="163" t="n">
        <f aca="false">high_v2_m!E36+temporary_pension_bonus_high!B36</f>
        <v>23565471.5896156</v>
      </c>
      <c r="H48" s="67" t="n">
        <f aca="false">F48-J48</f>
        <v>23897558.1045427</v>
      </c>
      <c r="I48" s="67" t="n">
        <f aca="false">G48-K48</f>
        <v>22927480.6728391</v>
      </c>
      <c r="J48" s="163" t="n">
        <f aca="false">high_v2_m!J36</f>
        <v>657722.594614924</v>
      </c>
      <c r="K48" s="163" t="n">
        <f aca="false">high_v2_m!K36</f>
        <v>637990.916776476</v>
      </c>
      <c r="L48" s="67" t="n">
        <f aca="false">H48-I48</f>
        <v>970077.431703564</v>
      </c>
      <c r="M48" s="67" t="n">
        <f aca="false">J48-K48</f>
        <v>19731.6778384477</v>
      </c>
      <c r="N48" s="163" t="n">
        <f aca="false">SUM(high_v5_m!C36:J36)</f>
        <v>3955059.15380088</v>
      </c>
      <c r="O48" s="7"/>
      <c r="P48" s="7"/>
      <c r="Q48" s="67" t="n">
        <f aca="false">I48*5.5017049523</f>
        <v>126140233.961522</v>
      </c>
      <c r="R48" s="67"/>
      <c r="S48" s="67"/>
      <c r="T48" s="7"/>
      <c r="U48" s="7"/>
      <c r="V48" s="67" t="n">
        <f aca="false">K48*5.5017049523</f>
        <v>3510037.78635156</v>
      </c>
      <c r="W48" s="67" t="n">
        <f aca="false">M48*5.5017049523</f>
        <v>108557.869680976</v>
      </c>
      <c r="X48" s="67" t="n">
        <f aca="false">N48*5.1890047538+L48*5.5017049523</f>
        <v>25859900.5607509</v>
      </c>
      <c r="Y48" s="67" t="n">
        <f aca="false">N48*5.1890047538</f>
        <v>20522820.750633</v>
      </c>
      <c r="Z48" s="67" t="n">
        <f aca="false">L48*5.5017049523</f>
        <v>5337079.81011796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24915437.1041135</v>
      </c>
      <c r="G49" s="163" t="n">
        <f aca="false">high_v2_m!E37+temporary_pension_bonus_high!B37</f>
        <v>23910227.2001002</v>
      </c>
      <c r="H49" s="67" t="n">
        <f aca="false">F49-J49</f>
        <v>24220648.9907124</v>
      </c>
      <c r="I49" s="67" t="n">
        <f aca="false">G49-K49</f>
        <v>23236282.7301011</v>
      </c>
      <c r="J49" s="163" t="n">
        <f aca="false">high_v2_m!J37</f>
        <v>694788.113401154</v>
      </c>
      <c r="K49" s="163" t="n">
        <f aca="false">high_v2_m!K37</f>
        <v>673944.46999912</v>
      </c>
      <c r="L49" s="67" t="n">
        <f aca="false">H49-I49</f>
        <v>984366.260611307</v>
      </c>
      <c r="M49" s="67" t="n">
        <f aca="false">J49-K49</f>
        <v>20843.6434020348</v>
      </c>
      <c r="N49" s="163" t="n">
        <f aca="false">SUM(high_v5_m!C37:J37)</f>
        <v>4070467.16947267</v>
      </c>
      <c r="O49" s="7"/>
      <c r="P49" s="7"/>
      <c r="Q49" s="67" t="n">
        <f aca="false">I49*5.5017049523</f>
        <v>127839171.76924</v>
      </c>
      <c r="R49" s="67"/>
      <c r="S49" s="67"/>
      <c r="T49" s="7"/>
      <c r="U49" s="7"/>
      <c r="V49" s="67" t="n">
        <f aca="false">K49*5.5017049523</f>
        <v>3707843.62816935</v>
      </c>
      <c r="W49" s="67" t="n">
        <f aca="false">M49*5.5017049523</f>
        <v>114675.57612895</v>
      </c>
      <c r="X49" s="67" t="n">
        <f aca="false">N49*5.1890047538+L49*5.5017049523</f>
        <v>26537366.2234628</v>
      </c>
      <c r="Y49" s="67" t="n">
        <f aca="false">N49*5.1890047538</f>
        <v>21121673.4925805</v>
      </c>
      <c r="Z49" s="67" t="n">
        <f aca="false">L49*5.5017049523</f>
        <v>5415692.73088226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25254632.0058418</v>
      </c>
      <c r="G50" s="161" t="n">
        <f aca="false">high_v2_m!E38+temporary_pension_bonus_high!B38</f>
        <v>24234752.1399859</v>
      </c>
      <c r="H50" s="8" t="n">
        <f aca="false">F50-J50</f>
        <v>24512259.4907455</v>
      </c>
      <c r="I50" s="8" t="n">
        <f aca="false">G50-K50</f>
        <v>23514650.8003424</v>
      </c>
      <c r="J50" s="161" t="n">
        <f aca="false">high_v2_m!J38</f>
        <v>742372.515096365</v>
      </c>
      <c r="K50" s="161" t="n">
        <f aca="false">high_v2_m!K38</f>
        <v>720101.339643474</v>
      </c>
      <c r="L50" s="8" t="n">
        <f aca="false">H50-I50</f>
        <v>997608.690403055</v>
      </c>
      <c r="M50" s="8" t="n">
        <f aca="false">J50-K50</f>
        <v>22271.1754528909</v>
      </c>
      <c r="N50" s="161" t="n">
        <f aca="false">SUM(high_v5_m!C38:J38)</f>
        <v>4966352.63621031</v>
      </c>
      <c r="O50" s="5"/>
      <c r="P50" s="5"/>
      <c r="Q50" s="8" t="n">
        <f aca="false">I50*5.5017049523</f>
        <v>129370670.759849</v>
      </c>
      <c r="R50" s="8"/>
      <c r="S50" s="8"/>
      <c r="T50" s="5"/>
      <c r="U50" s="5"/>
      <c r="V50" s="8" t="n">
        <f aca="false">K50*5.5017049523</f>
        <v>3961785.10647437</v>
      </c>
      <c r="W50" s="8" t="n">
        <f aca="false">M50*5.5017049523</f>
        <v>122529.436282712</v>
      </c>
      <c r="X50" s="8" t="n">
        <f aca="false">N50*5.1890047538+L50*5.5017049523</f>
        <v>31258976.1107905</v>
      </c>
      <c r="Y50" s="8" t="n">
        <f aca="false">N50*5.1890047538</f>
        <v>25770427.4383425</v>
      </c>
      <c r="Z50" s="8" t="n">
        <f aca="false">L50*5.5017049523</f>
        <v>5488548.67244801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25658297.7415953</v>
      </c>
      <c r="G51" s="163" t="n">
        <f aca="false">high_v2_m!E39+temporary_pension_bonus_high!B39</f>
        <v>24620310.7691297</v>
      </c>
      <c r="H51" s="67" t="n">
        <f aca="false">F51-J51</f>
        <v>24893100.4803167</v>
      </c>
      <c r="I51" s="67" t="n">
        <f aca="false">G51-K51</f>
        <v>23878069.4256894</v>
      </c>
      <c r="J51" s="163" t="n">
        <f aca="false">high_v2_m!J39</f>
        <v>765197.261278577</v>
      </c>
      <c r="K51" s="163" t="n">
        <f aca="false">high_v2_m!K39</f>
        <v>742241.34344022</v>
      </c>
      <c r="L51" s="67" t="n">
        <f aca="false">H51-I51</f>
        <v>1015031.05462725</v>
      </c>
      <c r="M51" s="67" t="n">
        <f aca="false">J51-K51</f>
        <v>22955.9178383572</v>
      </c>
      <c r="N51" s="163" t="n">
        <f aca="false">SUM(high_v5_m!C39:J39)</f>
        <v>4127277.5576259</v>
      </c>
      <c r="O51" s="7"/>
      <c r="P51" s="7"/>
      <c r="Q51" s="67" t="n">
        <f aca="false">I51*5.5017049523</f>
        <v>131370092.810679</v>
      </c>
      <c r="R51" s="67"/>
      <c r="S51" s="67"/>
      <c r="T51" s="7"/>
      <c r="U51" s="7"/>
      <c r="V51" s="67" t="n">
        <f aca="false">K51*5.5017049523</f>
        <v>4083592.87500686</v>
      </c>
      <c r="W51" s="67" t="n">
        <f aca="false">M51*5.5017049523</f>
        <v>126296.686855881</v>
      </c>
      <c r="X51" s="67" t="n">
        <f aca="false">N51*5.1890047538+L51*5.5017049523</f>
        <v>27000864.2467539</v>
      </c>
      <c r="Y51" s="67" t="n">
        <f aca="false">N51*5.1890047538</f>
        <v>21416462.8667729</v>
      </c>
      <c r="Z51" s="67" t="n">
        <f aca="false">L51*5.5017049523</f>
        <v>5584401.37998104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26051380.3413664</v>
      </c>
      <c r="G52" s="163" t="n">
        <f aca="false">high_v2_m!E40+temporary_pension_bonus_high!B40</f>
        <v>24996056.8467589</v>
      </c>
      <c r="H52" s="67" t="n">
        <f aca="false">F52-J52</f>
        <v>25260683.6610355</v>
      </c>
      <c r="I52" s="67" t="n">
        <f aca="false">G52-K52</f>
        <v>24229081.0668379</v>
      </c>
      <c r="J52" s="163" t="n">
        <f aca="false">high_v2_m!J40</f>
        <v>790696.680330933</v>
      </c>
      <c r="K52" s="163" t="n">
        <f aca="false">high_v2_m!K40</f>
        <v>766975.779921005</v>
      </c>
      <c r="L52" s="67" t="n">
        <f aca="false">H52-I52</f>
        <v>1031602.59419756</v>
      </c>
      <c r="M52" s="67" t="n">
        <f aca="false">J52-K52</f>
        <v>23720.9004099278</v>
      </c>
      <c r="N52" s="163" t="n">
        <f aca="false">SUM(high_v5_m!C40:J40)</f>
        <v>4183387.39886697</v>
      </c>
      <c r="O52" s="7"/>
      <c r="P52" s="7"/>
      <c r="Q52" s="67" t="n">
        <f aca="false">I52*5.5017049523</f>
        <v>133301255.2951</v>
      </c>
      <c r="R52" s="67"/>
      <c r="S52" s="67"/>
      <c r="T52" s="7"/>
      <c r="U52" s="7"/>
      <c r="V52" s="67" t="n">
        <f aca="false">K52*5.5017049523</f>
        <v>4219674.44668555</v>
      </c>
      <c r="W52" s="67" t="n">
        <f aca="false">M52*5.5017049523</f>
        <v>130505.395258315</v>
      </c>
      <c r="X52" s="67" t="n">
        <f aca="false">N52*5.1890047538+L52*5.5017049523</f>
        <v>27383190.20101</v>
      </c>
      <c r="Y52" s="67" t="n">
        <f aca="false">N52*5.1890047538</f>
        <v>21707617.0997077</v>
      </c>
      <c r="Z52" s="67" t="n">
        <f aca="false">L52*5.5017049523</f>
        <v>5675573.10130226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26488011.6366454</v>
      </c>
      <c r="G53" s="163" t="n">
        <f aca="false">high_v2_m!E41+temporary_pension_bonus_high!B41</f>
        <v>25413696.9068794</v>
      </c>
      <c r="H53" s="67" t="n">
        <f aca="false">F53-J53</f>
        <v>25599363.0462054</v>
      </c>
      <c r="I53" s="67" t="n">
        <f aca="false">G53-K53</f>
        <v>24551707.7741526</v>
      </c>
      <c r="J53" s="163" t="n">
        <f aca="false">high_v2_m!J41</f>
        <v>888648.590439971</v>
      </c>
      <c r="K53" s="163" t="n">
        <f aca="false">high_v2_m!K41</f>
        <v>861989.132726772</v>
      </c>
      <c r="L53" s="67" t="n">
        <f aca="false">H53-I53</f>
        <v>1047655.27205277</v>
      </c>
      <c r="M53" s="67" t="n">
        <f aca="false">J53-K53</f>
        <v>26659.4577131991</v>
      </c>
      <c r="N53" s="163" t="n">
        <f aca="false">SUM(high_v5_m!C41:J41)</f>
        <v>4297772.06653658</v>
      </c>
      <c r="O53" s="7"/>
      <c r="P53" s="7"/>
      <c r="Q53" s="67" t="n">
        <f aca="false">I53*5.5017049523</f>
        <v>135076252.248478</v>
      </c>
      <c r="R53" s="67"/>
      <c r="S53" s="67"/>
      <c r="T53" s="7"/>
      <c r="U53" s="7"/>
      <c r="V53" s="67" t="n">
        <f aca="false">K53*5.5017049523</f>
        <v>4742409.88035166</v>
      </c>
      <c r="W53" s="67" t="n">
        <f aca="false">M53*5.5017049523</f>
        <v>146672.47052634</v>
      </c>
      <c r="X53" s="67" t="n">
        <f aca="false">N53*5.1890047538+L53*5.5017049523</f>
        <v>28065049.8825631</v>
      </c>
      <c r="Y53" s="67" t="n">
        <f aca="false">N53*5.1890047538</f>
        <v>22301159.6840072</v>
      </c>
      <c r="Z53" s="67" t="n">
        <f aca="false">L53*5.5017049523</f>
        <v>5763890.19855592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26782715.1610433</v>
      </c>
      <c r="G54" s="161" t="n">
        <f aca="false">high_v2_m!E42+temporary_pension_bonus_high!B42</f>
        <v>25696207.6487403</v>
      </c>
      <c r="H54" s="8" t="n">
        <f aca="false">F54-J54</f>
        <v>25807260.1906703</v>
      </c>
      <c r="I54" s="8" t="n">
        <f aca="false">G54-K54</f>
        <v>24750016.3274785</v>
      </c>
      <c r="J54" s="161" t="n">
        <f aca="false">high_v2_m!J42</f>
        <v>975454.970372998</v>
      </c>
      <c r="K54" s="161" t="n">
        <f aca="false">high_v2_m!K42</f>
        <v>946191.321261808</v>
      </c>
      <c r="L54" s="8" t="n">
        <f aca="false">H54-I54</f>
        <v>1057243.86319185</v>
      </c>
      <c r="M54" s="8" t="n">
        <f aca="false">J54-K54</f>
        <v>29263.6491111902</v>
      </c>
      <c r="N54" s="161" t="n">
        <f aca="false">SUM(high_v5_m!C42:J42)</f>
        <v>5223186.45068483</v>
      </c>
      <c r="O54" s="5"/>
      <c r="P54" s="5"/>
      <c r="Q54" s="8" t="n">
        <f aca="false">I54*5.5017049523</f>
        <v>136167287.398394</v>
      </c>
      <c r="R54" s="8"/>
      <c r="S54" s="8"/>
      <c r="T54" s="5"/>
      <c r="U54" s="5"/>
      <c r="V54" s="8" t="n">
        <f aca="false">K54*5.5017049523</f>
        <v>5205665.47800937</v>
      </c>
      <c r="W54" s="8" t="n">
        <f aca="false">M54*5.5017049523</f>
        <v>160999.963237405</v>
      </c>
      <c r="X54" s="8" t="n">
        <f aca="false">N54*5.1890047538+L54*5.5017049523</f>
        <v>32919783.1204987</v>
      </c>
      <c r="Y54" s="8" t="n">
        <f aca="false">N54*5.1890047538</f>
        <v>27103139.3225873</v>
      </c>
      <c r="Z54" s="8" t="n">
        <f aca="false">L54*5.5017049523</f>
        <v>5816643.79791137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27158494.1227619</v>
      </c>
      <c r="G55" s="163" t="n">
        <f aca="false">high_v2_m!E43+temporary_pension_bonus_high!B43</f>
        <v>26053996.5451001</v>
      </c>
      <c r="H55" s="67" t="n">
        <f aca="false">F55-J55</f>
        <v>26086171.5897347</v>
      </c>
      <c r="I55" s="67" t="n">
        <f aca="false">G55-K55</f>
        <v>25013843.6880637</v>
      </c>
      <c r="J55" s="163" t="n">
        <f aca="false">high_v2_m!J43</f>
        <v>1072322.53302725</v>
      </c>
      <c r="K55" s="163" t="n">
        <f aca="false">high_v2_m!K43</f>
        <v>1040152.85703644</v>
      </c>
      <c r="L55" s="67" t="n">
        <f aca="false">H55-I55</f>
        <v>1072327.90167097</v>
      </c>
      <c r="M55" s="67" t="n">
        <f aca="false">J55-K55</f>
        <v>32169.6759908176</v>
      </c>
      <c r="N55" s="163" t="n">
        <f aca="false">SUM(high_v5_m!C43:J43)</f>
        <v>4363310.16770551</v>
      </c>
      <c r="O55" s="7"/>
      <c r="P55" s="7"/>
      <c r="Q55" s="67" t="n">
        <f aca="false">I55*5.5017049523</f>
        <v>137618787.694678</v>
      </c>
      <c r="R55" s="67"/>
      <c r="S55" s="67"/>
      <c r="T55" s="7"/>
      <c r="U55" s="7"/>
      <c r="V55" s="67" t="n">
        <f aca="false">K55*5.5017049523</f>
        <v>5722614.12470636</v>
      </c>
      <c r="W55" s="67" t="n">
        <f aca="false">M55*5.5017049523</f>
        <v>176988.065712568</v>
      </c>
      <c r="X55" s="67" t="n">
        <f aca="false">N55*5.1890047538+L55*5.5017049523</f>
        <v>28540868.9296404</v>
      </c>
      <c r="Y55" s="67" t="n">
        <f aca="false">N55*5.1890047538</f>
        <v>22641237.2025278</v>
      </c>
      <c r="Z55" s="67" t="n">
        <f aca="false">L55*5.5017049523</f>
        <v>5899631.72711266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27550020.166948</v>
      </c>
      <c r="G56" s="163" t="n">
        <f aca="false">high_v2_m!E44+temporary_pension_bonus_high!B44</f>
        <v>26428674.382022</v>
      </c>
      <c r="H56" s="67" t="n">
        <f aca="false">F56-J56</f>
        <v>26361656.8576713</v>
      </c>
      <c r="I56" s="67" t="n">
        <f aca="false">G56-K56</f>
        <v>25275961.9720236</v>
      </c>
      <c r="J56" s="163" t="n">
        <f aca="false">high_v2_m!J44</f>
        <v>1188363.30927671</v>
      </c>
      <c r="K56" s="163" t="n">
        <f aca="false">high_v2_m!K44</f>
        <v>1152712.40999841</v>
      </c>
      <c r="L56" s="67" t="n">
        <f aca="false">H56-I56</f>
        <v>1085694.88564765</v>
      </c>
      <c r="M56" s="67" t="n">
        <f aca="false">J56-K56</f>
        <v>35650.8992783013</v>
      </c>
      <c r="N56" s="163" t="n">
        <f aca="false">SUM(high_v5_m!C44:J44)</f>
        <v>4343885.22282716</v>
      </c>
      <c r="O56" s="7"/>
      <c r="P56" s="7"/>
      <c r="Q56" s="67" t="n">
        <f aca="false">I56*5.5017049523</f>
        <v>139060885.155629</v>
      </c>
      <c r="R56" s="67"/>
      <c r="S56" s="67"/>
      <c r="T56" s="7"/>
      <c r="U56" s="7"/>
      <c r="V56" s="67" t="n">
        <f aca="false">K56*5.5017049523</f>
        <v>6341883.5746659</v>
      </c>
      <c r="W56" s="67" t="n">
        <f aca="false">M56*5.5017049523</f>
        <v>196140.729113379</v>
      </c>
      <c r="X56" s="67" t="n">
        <f aca="false">N56*5.1890047538+L56*5.5017049523</f>
        <v>28513614.0002662</v>
      </c>
      <c r="Y56" s="67" t="n">
        <f aca="false">N56*5.1890047538</f>
        <v>22540441.0712117</v>
      </c>
      <c r="Z56" s="67" t="n">
        <f aca="false">L56*5.5017049523</f>
        <v>5973172.92905448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27869806.5141663</v>
      </c>
      <c r="G57" s="163" t="n">
        <f aca="false">high_v2_m!E45+temporary_pension_bonus_high!B45</f>
        <v>26733153.7769437</v>
      </c>
      <c r="H57" s="67" t="n">
        <f aca="false">F57-J57</f>
        <v>26591541.7667646</v>
      </c>
      <c r="I57" s="67" t="n">
        <f aca="false">G57-K57</f>
        <v>25493236.971964</v>
      </c>
      <c r="J57" s="163" t="n">
        <f aca="false">high_v2_m!J45</f>
        <v>1278264.74740176</v>
      </c>
      <c r="K57" s="163" t="n">
        <f aca="false">high_v2_m!K45</f>
        <v>1239916.80497971</v>
      </c>
      <c r="L57" s="67" t="n">
        <f aca="false">H57-I57</f>
        <v>1098304.79480054</v>
      </c>
      <c r="M57" s="67" t="n">
        <f aca="false">J57-K57</f>
        <v>38347.9424220528</v>
      </c>
      <c r="N57" s="163" t="n">
        <f aca="false">SUM(high_v5_m!C45:J45)</f>
        <v>4342050.92058031</v>
      </c>
      <c r="O57" s="7"/>
      <c r="P57" s="7"/>
      <c r="Q57" s="67" t="n">
        <f aca="false">I57*5.5017049523</f>
        <v>140256268.098812</v>
      </c>
      <c r="R57" s="67"/>
      <c r="S57" s="67"/>
      <c r="T57" s="7"/>
      <c r="U57" s="7"/>
      <c r="V57" s="67" t="n">
        <f aca="false">K57*5.5017049523</f>
        <v>6821656.42639686</v>
      </c>
      <c r="W57" s="67" t="n">
        <f aca="false">M57*5.5017049523</f>
        <v>210979.064733923</v>
      </c>
      <c r="X57" s="67" t="n">
        <f aca="false">N57*5.1890047538+L57*5.5017049523</f>
        <v>28573471.7968218</v>
      </c>
      <c r="Y57" s="67" t="n">
        <f aca="false">N57*5.1890047538</f>
        <v>22530922.8681329</v>
      </c>
      <c r="Z57" s="67" t="n">
        <f aca="false">L57*5.5017049523</f>
        <v>6042548.92868896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28659739.5505806</v>
      </c>
      <c r="G58" s="161" t="n">
        <f aca="false">high_v2_m!E46+temporary_pension_bonus_high!B46</f>
        <v>27490626.7661438</v>
      </c>
      <c r="H58" s="8" t="n">
        <f aca="false">F58-J58</f>
        <v>27188493.7064089</v>
      </c>
      <c r="I58" s="8" t="n">
        <f aca="false">G58-K58</f>
        <v>26063518.2972972</v>
      </c>
      <c r="J58" s="161" t="n">
        <f aca="false">high_v2_m!J46</f>
        <v>1471245.84417174</v>
      </c>
      <c r="K58" s="161" t="n">
        <f aca="false">high_v2_m!K46</f>
        <v>1427108.46884659</v>
      </c>
      <c r="L58" s="8" t="n">
        <f aca="false">H58-I58</f>
        <v>1124975.40911169</v>
      </c>
      <c r="M58" s="8" t="n">
        <f aca="false">J58-K58</f>
        <v>44137.3753251522</v>
      </c>
      <c r="N58" s="161" t="n">
        <f aca="false">SUM(high_v5_m!C46:J46)</f>
        <v>5305734.05788053</v>
      </c>
      <c r="O58" s="5"/>
      <c r="P58" s="5"/>
      <c r="Q58" s="8" t="n">
        <f aca="false">I58*5.5017049523</f>
        <v>143393787.690602</v>
      </c>
      <c r="R58" s="8"/>
      <c r="S58" s="8"/>
      <c r="T58" s="5"/>
      <c r="U58" s="5"/>
      <c r="V58" s="8" t="n">
        <f aca="false">K58*5.5017049523</f>
        <v>7851529.73052255</v>
      </c>
      <c r="W58" s="8" t="n">
        <f aca="false">M58*5.5017049523</f>
        <v>242830.816407914</v>
      </c>
      <c r="X58" s="8" t="n">
        <f aca="false">N58*5.1890047538+L58*5.5017049523</f>
        <v>33720762.0282661</v>
      </c>
      <c r="Y58" s="8" t="n">
        <f aca="false">N58*5.1890047538</f>
        <v>27531479.2487406</v>
      </c>
      <c r="Z58" s="8" t="n">
        <f aca="false">L58*5.5017049523</f>
        <v>6189282.77952552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29531417.4069996</v>
      </c>
      <c r="G59" s="163" t="n">
        <f aca="false">high_v2_m!E47+temporary_pension_bonus_high!B47</f>
        <v>28326985.0709604</v>
      </c>
      <c r="H59" s="67" t="n">
        <f aca="false">F59-J59</f>
        <v>27958192.6018177</v>
      </c>
      <c r="I59" s="67" t="n">
        <f aca="false">G59-K59</f>
        <v>26800957.0099339</v>
      </c>
      <c r="J59" s="163" t="n">
        <f aca="false">high_v2_m!J47</f>
        <v>1573224.8051819</v>
      </c>
      <c r="K59" s="163" t="n">
        <f aca="false">high_v2_m!K47</f>
        <v>1526028.06102644</v>
      </c>
      <c r="L59" s="67" t="n">
        <f aca="false">H59-I59</f>
        <v>1157235.59188376</v>
      </c>
      <c r="M59" s="67" t="n">
        <f aca="false">J59-K59</f>
        <v>47196.744155457</v>
      </c>
      <c r="N59" s="163" t="n">
        <f aca="false">SUM(high_v5_m!C47:J47)</f>
        <v>4598537.4311701</v>
      </c>
      <c r="O59" s="7"/>
      <c r="P59" s="7"/>
      <c r="Q59" s="67" t="n">
        <f aca="false">I59*5.5017049523</f>
        <v>147450957.907933</v>
      </c>
      <c r="R59" s="67"/>
      <c r="S59" s="67"/>
      <c r="T59" s="7"/>
      <c r="U59" s="7"/>
      <c r="V59" s="67" t="n">
        <f aca="false">K59*5.5017049523</f>
        <v>8395756.14069794</v>
      </c>
      <c r="W59" s="67" t="n">
        <f aca="false">M59*5.5017049523</f>
        <v>259662.561052514</v>
      </c>
      <c r="X59" s="67" t="n">
        <f aca="false">N59*5.1890047538+L59*5.5017049523</f>
        <v>30228601.3777136</v>
      </c>
      <c r="Y59" s="67" t="n">
        <f aca="false">N59*5.1890047538</f>
        <v>23861832.5908689</v>
      </c>
      <c r="Z59" s="67" t="n">
        <f aca="false">L59*5.5017049523</f>
        <v>6366768.7868447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30020808.5280686</v>
      </c>
      <c r="G60" s="163" t="n">
        <f aca="false">high_v2_m!E48+temporary_pension_bonus_high!B48</f>
        <v>28795164.1676508</v>
      </c>
      <c r="H60" s="67" t="n">
        <f aca="false">F60-J60</f>
        <v>28341630.675554</v>
      </c>
      <c r="I60" s="67" t="n">
        <f aca="false">G60-K60</f>
        <v>27166361.6507115</v>
      </c>
      <c r="J60" s="163" t="n">
        <f aca="false">high_v2_m!J48</f>
        <v>1679177.85251468</v>
      </c>
      <c r="K60" s="163" t="n">
        <f aca="false">high_v2_m!K48</f>
        <v>1628802.51693923</v>
      </c>
      <c r="L60" s="67" t="n">
        <f aca="false">H60-I60</f>
        <v>1175269.02484244</v>
      </c>
      <c r="M60" s="67" t="n">
        <f aca="false">J60-K60</f>
        <v>50375.3355754402</v>
      </c>
      <c r="N60" s="163" t="n">
        <f aca="false">SUM(high_v5_m!C48:J48)</f>
        <v>4645986.07734802</v>
      </c>
      <c r="O60" s="7"/>
      <c r="P60" s="7"/>
      <c r="Q60" s="67" t="n">
        <f aca="false">I60*5.5017049523</f>
        <v>149461306.429692</v>
      </c>
      <c r="R60" s="67"/>
      <c r="S60" s="67"/>
      <c r="T60" s="7"/>
      <c r="U60" s="7"/>
      <c r="V60" s="67" t="n">
        <f aca="false">K60*5.5017049523</f>
        <v>8961190.87376329</v>
      </c>
      <c r="W60" s="67" t="n">
        <f aca="false">M60*5.5017049523</f>
        <v>277150.233209174</v>
      </c>
      <c r="X60" s="67" t="n">
        <f aca="false">N60*5.1890047538+L60*5.5017049523</f>
        <v>30574027.2557079</v>
      </c>
      <c r="Y60" s="67" t="n">
        <f aca="false">N60*5.1890047538</f>
        <v>24108043.8414475</v>
      </c>
      <c r="Z60" s="67" t="n">
        <f aca="false">L60*5.5017049523</f>
        <v>6465983.41426043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30407003.2026101</v>
      </c>
      <c r="G61" s="163" t="n">
        <f aca="false">high_v2_m!E49+temporary_pension_bonus_high!B49</f>
        <v>29165642.2122437</v>
      </c>
      <c r="H61" s="67" t="n">
        <f aca="false">F61-J61</f>
        <v>28663424.4773858</v>
      </c>
      <c r="I61" s="67" t="n">
        <f aca="false">G61-K61</f>
        <v>27474370.8487762</v>
      </c>
      <c r="J61" s="163" t="n">
        <f aca="false">high_v2_m!J49</f>
        <v>1743578.72522425</v>
      </c>
      <c r="K61" s="163" t="n">
        <f aca="false">high_v2_m!K49</f>
        <v>1691271.36346752</v>
      </c>
      <c r="L61" s="67" t="n">
        <f aca="false">H61-I61</f>
        <v>1189053.62860959</v>
      </c>
      <c r="M61" s="67" t="n">
        <f aca="false">J61-K61</f>
        <v>52307.3617567276</v>
      </c>
      <c r="N61" s="163" t="n">
        <f aca="false">SUM(high_v5_m!C49:J49)</f>
        <v>4626948.57662174</v>
      </c>
      <c r="O61" s="7"/>
      <c r="P61" s="7"/>
      <c r="Q61" s="67" t="n">
        <f aca="false">I61*5.5017049523</f>
        <v>151155882.160039</v>
      </c>
      <c r="R61" s="67"/>
      <c r="S61" s="67"/>
      <c r="T61" s="7"/>
      <c r="U61" s="7"/>
      <c r="V61" s="67" t="n">
        <f aca="false">K61*5.5017049523</f>
        <v>9304876.03607245</v>
      </c>
      <c r="W61" s="67" t="n">
        <f aca="false">M61*5.5017049523</f>
        <v>287779.671218736</v>
      </c>
      <c r="X61" s="67" t="n">
        <f aca="false">N61*5.1890047538+L61*5.5017049523</f>
        <v>30551080.39675</v>
      </c>
      <c r="Y61" s="67" t="n">
        <f aca="false">N61*5.1890047538</f>
        <v>24009258.1596783</v>
      </c>
      <c r="Z61" s="67" t="n">
        <f aca="false">L61*5.5017049523</f>
        <v>6541822.23707167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30898600.5396862</v>
      </c>
      <c r="G62" s="161" t="n">
        <f aca="false">high_v2_m!E50+temporary_pension_bonus_high!B50</f>
        <v>29636117.771895</v>
      </c>
      <c r="H62" s="8" t="n">
        <f aca="false">F62-J62</f>
        <v>29029202.3365445</v>
      </c>
      <c r="I62" s="8" t="n">
        <f aca="false">G62-K62</f>
        <v>27822801.5148475</v>
      </c>
      <c r="J62" s="161" t="n">
        <f aca="false">high_v2_m!J50</f>
        <v>1869398.2031417</v>
      </c>
      <c r="K62" s="161" t="n">
        <f aca="false">high_v2_m!K50</f>
        <v>1813316.25704745</v>
      </c>
      <c r="L62" s="8" t="n">
        <f aca="false">H62-I62</f>
        <v>1206400.82169695</v>
      </c>
      <c r="M62" s="8" t="n">
        <f aca="false">J62-K62</f>
        <v>56081.946094251</v>
      </c>
      <c r="N62" s="161" t="n">
        <f aca="false">SUM(high_v5_m!C50:J50)</f>
        <v>5605702.96412573</v>
      </c>
      <c r="O62" s="5"/>
      <c r="P62" s="5"/>
      <c r="Q62" s="8" t="n">
        <f aca="false">I62*5.5017049523</f>
        <v>153072844.881097</v>
      </c>
      <c r="R62" s="8"/>
      <c r="S62" s="8"/>
      <c r="T62" s="5"/>
      <c r="U62" s="5"/>
      <c r="V62" s="8" t="n">
        <f aca="false">K62*5.5017049523</f>
        <v>9976331.03148406</v>
      </c>
      <c r="W62" s="8" t="n">
        <f aca="false">M62*5.5017049523</f>
        <v>308546.320561362</v>
      </c>
      <c r="X62" s="8" t="n">
        <f aca="false">N62*5.1890047538+L62*5.5017049523</f>
        <v>35725280.7044281</v>
      </c>
      <c r="Y62" s="8" t="n">
        <f aca="false">N62*5.1890047538</f>
        <v>29088019.3292392</v>
      </c>
      <c r="Z62" s="8" t="n">
        <f aca="false">L62*5.5017049523</f>
        <v>6637261.37518889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31425233.2055162</v>
      </c>
      <c r="G63" s="163" t="n">
        <f aca="false">high_v2_m!E51+temporary_pension_bonus_high!B51</f>
        <v>30141192.5953449</v>
      </c>
      <c r="H63" s="67" t="n">
        <f aca="false">F63-J63</f>
        <v>29403692.565696</v>
      </c>
      <c r="I63" s="67" t="n">
        <f aca="false">G63-K63</f>
        <v>28180298.1747193</v>
      </c>
      <c r="J63" s="163" t="n">
        <f aca="false">high_v2_m!J51</f>
        <v>2021540.63982021</v>
      </c>
      <c r="K63" s="163" t="n">
        <f aca="false">high_v2_m!K51</f>
        <v>1960894.42062561</v>
      </c>
      <c r="L63" s="67" t="n">
        <f aca="false">H63-I63</f>
        <v>1223394.39097665</v>
      </c>
      <c r="M63" s="67" t="n">
        <f aca="false">J63-K63</f>
        <v>60646.2191946069</v>
      </c>
      <c r="N63" s="163" t="n">
        <f aca="false">SUM(high_v5_m!C51:J51)</f>
        <v>4839696.17161269</v>
      </c>
      <c r="O63" s="7"/>
      <c r="P63" s="7"/>
      <c r="Q63" s="67" t="n">
        <f aca="false">I63*5.5017049523</f>
        <v>155039686.025144</v>
      </c>
      <c r="R63" s="67"/>
      <c r="S63" s="67"/>
      <c r="T63" s="7"/>
      <c r="U63" s="7"/>
      <c r="V63" s="67" t="n">
        <f aca="false">K63*5.5017049523</f>
        <v>10788262.5448933</v>
      </c>
      <c r="W63" s="67" t="n">
        <f aca="false">M63*5.5017049523</f>
        <v>333657.60448124</v>
      </c>
      <c r="X63" s="67" t="n">
        <f aca="false">N63*5.1890047538+L63*5.5017049523</f>
        <v>31843961.4208981</v>
      </c>
      <c r="Y63" s="67" t="n">
        <f aca="false">N63*5.1890047538</f>
        <v>25113206.4414459</v>
      </c>
      <c r="Z63" s="67" t="n">
        <f aca="false">L63*5.5017049523</f>
        <v>6730754.97945225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31917332.0230409</v>
      </c>
      <c r="G64" s="163" t="n">
        <f aca="false">high_v2_m!E52+temporary_pension_bonus_high!B52</f>
        <v>30612112.5237151</v>
      </c>
      <c r="H64" s="67" t="n">
        <f aca="false">F64-J64</f>
        <v>29779321.6544308</v>
      </c>
      <c r="I64" s="67" t="n">
        <f aca="false">G64-K64</f>
        <v>28538242.4661633</v>
      </c>
      <c r="J64" s="163" t="n">
        <f aca="false">high_v2_m!J52</f>
        <v>2138010.36861011</v>
      </c>
      <c r="K64" s="163" t="n">
        <f aca="false">high_v2_m!K52</f>
        <v>2073870.05755181</v>
      </c>
      <c r="L64" s="67" t="n">
        <f aca="false">H64-I64</f>
        <v>1241079.18826746</v>
      </c>
      <c r="M64" s="67" t="n">
        <f aca="false">J64-K64</f>
        <v>64140.3110583036</v>
      </c>
      <c r="N64" s="163" t="n">
        <f aca="false">SUM(high_v5_m!C52:J52)</f>
        <v>4890689.31319892</v>
      </c>
      <c r="O64" s="7"/>
      <c r="P64" s="7"/>
      <c r="Q64" s="67" t="n">
        <f aca="false">I64*5.5017049523</f>
        <v>157008989.906029</v>
      </c>
      <c r="R64" s="67"/>
      <c r="S64" s="67"/>
      <c r="T64" s="7"/>
      <c r="U64" s="7"/>
      <c r="V64" s="67" t="n">
        <f aca="false">K64*5.5017049523</f>
        <v>11409821.1660595</v>
      </c>
      <c r="W64" s="67" t="n">
        <f aca="false">M64*5.5017049523</f>
        <v>352881.066991531</v>
      </c>
      <c r="X64" s="67" t="n">
        <f aca="false">N64*5.1890047538+L64*5.5017049523</f>
        <v>32205861.6118356</v>
      </c>
      <c r="Y64" s="67" t="n">
        <f aca="false">N64*5.1890047538</f>
        <v>25377810.0955481</v>
      </c>
      <c r="Z64" s="67" t="n">
        <f aca="false">L64*5.5017049523</f>
        <v>6828051.51628754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32375514.9643491</v>
      </c>
      <c r="G65" s="163" t="n">
        <f aca="false">high_v2_m!E53+temporary_pension_bonus_high!B53</f>
        <v>31050034.8383433</v>
      </c>
      <c r="H65" s="67" t="n">
        <f aca="false">F65-J65</f>
        <v>30121763.8333393</v>
      </c>
      <c r="I65" s="67" t="n">
        <f aca="false">G65-K65</f>
        <v>28863896.2412637</v>
      </c>
      <c r="J65" s="163" t="n">
        <f aca="false">high_v2_m!J53</f>
        <v>2253751.13100987</v>
      </c>
      <c r="K65" s="163" t="n">
        <f aca="false">high_v2_m!K53</f>
        <v>2186138.59707958</v>
      </c>
      <c r="L65" s="67" t="n">
        <f aca="false">H65-I65</f>
        <v>1257867.59207554</v>
      </c>
      <c r="M65" s="67" t="n">
        <f aca="false">J65-K65</f>
        <v>67612.5339302965</v>
      </c>
      <c r="N65" s="163" t="n">
        <f aca="false">SUM(high_v5_m!C53:J53)</f>
        <v>4854102.30386335</v>
      </c>
      <c r="O65" s="7"/>
      <c r="P65" s="7"/>
      <c r="Q65" s="67" t="n">
        <f aca="false">I65*5.5017049523</f>
        <v>158800640.893234</v>
      </c>
      <c r="R65" s="67"/>
      <c r="S65" s="67"/>
      <c r="T65" s="7"/>
      <c r="U65" s="7"/>
      <c r="V65" s="67" t="n">
        <f aca="false">K65*5.5017049523</f>
        <v>12027489.5459669</v>
      </c>
      <c r="W65" s="67" t="n">
        <f aca="false">M65*5.5017049523</f>
        <v>371984.212761864</v>
      </c>
      <c r="X65" s="67" t="n">
        <f aca="false">N65*5.1890047538+L65*5.5017049523</f>
        <v>32108376.2908381</v>
      </c>
      <c r="Y65" s="67" t="n">
        <f aca="false">N65*5.1890047538</f>
        <v>25187959.9301784</v>
      </c>
      <c r="Z65" s="67" t="n">
        <f aca="false">L65*5.5017049523</f>
        <v>6920416.36065968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32831021.5427781</v>
      </c>
      <c r="G66" s="161" t="n">
        <f aca="false">high_v2_m!E54+temporary_pension_bonus_high!B54</f>
        <v>31485953.5213706</v>
      </c>
      <c r="H66" s="8" t="n">
        <f aca="false">F66-J66</f>
        <v>30491862.1032216</v>
      </c>
      <c r="I66" s="8" t="n">
        <f aca="false">G66-K66</f>
        <v>29216968.8650007</v>
      </c>
      <c r="J66" s="161" t="n">
        <f aca="false">high_v2_m!J54</f>
        <v>2339159.43955657</v>
      </c>
      <c r="K66" s="161" t="n">
        <f aca="false">high_v2_m!K54</f>
        <v>2268984.65636987</v>
      </c>
      <c r="L66" s="8" t="n">
        <f aca="false">H66-I66</f>
        <v>1274893.23822084</v>
      </c>
      <c r="M66" s="8" t="n">
        <f aca="false">J66-K66</f>
        <v>70174.7831866974</v>
      </c>
      <c r="N66" s="161" t="n">
        <f aca="false">SUM(high_v5_m!C54:J54)</f>
        <v>5938030.67052957</v>
      </c>
      <c r="O66" s="5"/>
      <c r="P66" s="5"/>
      <c r="Q66" s="8" t="n">
        <f aca="false">I66*5.5017049523</f>
        <v>160743142.29577</v>
      </c>
      <c r="R66" s="8"/>
      <c r="S66" s="8"/>
      <c r="T66" s="5"/>
      <c r="U66" s="5"/>
      <c r="V66" s="8" t="n">
        <f aca="false">K66*5.5017049523</f>
        <v>12483284.1206428</v>
      </c>
      <c r="W66" s="8" t="n">
        <f aca="false">M66*5.5017049523</f>
        <v>386080.952184832</v>
      </c>
      <c r="X66" s="8" t="n">
        <f aca="false">N66*5.1890047538+L66*5.5017049523</f>
        <v>37826555.8199615</v>
      </c>
      <c r="Y66" s="8" t="n">
        <f aca="false">N66*5.1890047538</f>
        <v>30812469.3775882</v>
      </c>
      <c r="Z66" s="8" t="n">
        <f aca="false">L66*5.5017049523</f>
        <v>7014086.44237336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33141453.8649664</v>
      </c>
      <c r="G67" s="163" t="n">
        <f aca="false">high_v2_m!E55+temporary_pension_bonus_high!B55</f>
        <v>31783159.6854939</v>
      </c>
      <c r="H67" s="67" t="n">
        <f aca="false">F67-J67</f>
        <v>30704575.906161</v>
      </c>
      <c r="I67" s="67" t="n">
        <f aca="false">G67-K67</f>
        <v>29419388.0654526</v>
      </c>
      <c r="J67" s="163" t="n">
        <f aca="false">high_v2_m!J55</f>
        <v>2436877.95880544</v>
      </c>
      <c r="K67" s="163" t="n">
        <f aca="false">high_v2_m!K55</f>
        <v>2363771.62004128</v>
      </c>
      <c r="L67" s="67" t="n">
        <f aca="false">H67-I67</f>
        <v>1285187.84070837</v>
      </c>
      <c r="M67" s="67" t="n">
        <f aca="false">J67-K67</f>
        <v>73106.3387641632</v>
      </c>
      <c r="N67" s="163" t="n">
        <f aca="false">SUM(high_v5_m!C55:J55)</f>
        <v>5066841.19752051</v>
      </c>
      <c r="O67" s="7"/>
      <c r="P67" s="7"/>
      <c r="Q67" s="67" t="n">
        <f aca="false">I67*5.5017049523</f>
        <v>161856793.013336</v>
      </c>
      <c r="R67" s="67"/>
      <c r="S67" s="67"/>
      <c r="T67" s="7"/>
      <c r="U67" s="7"/>
      <c r="V67" s="67" t="n">
        <f aca="false">K67*5.5017049523</f>
        <v>13004774.0280873</v>
      </c>
      <c r="W67" s="67" t="n">
        <f aca="false">M67*5.5017049523</f>
        <v>402209.506023318</v>
      </c>
      <c r="X67" s="67" t="n">
        <f aca="false">N67*5.1890047538+L67*5.5017049523</f>
        <v>33362587.3685446</v>
      </c>
      <c r="Y67" s="67" t="n">
        <f aca="false">N67*5.1890047538</f>
        <v>26291863.0606836</v>
      </c>
      <c r="Z67" s="67" t="n">
        <f aca="false">L67*5.5017049523</f>
        <v>7070724.30786097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33603104.1279327</v>
      </c>
      <c r="G68" s="163" t="n">
        <f aca="false">high_v2_m!E56+temporary_pension_bonus_high!B56</f>
        <v>32224886.8872412</v>
      </c>
      <c r="H68" s="67" t="n">
        <f aca="false">F68-J68</f>
        <v>31035430.2752193</v>
      </c>
      <c r="I68" s="67" t="n">
        <f aca="false">G68-K68</f>
        <v>29734243.2501093</v>
      </c>
      <c r="J68" s="163" t="n">
        <f aca="false">high_v2_m!J56</f>
        <v>2567673.85271336</v>
      </c>
      <c r="K68" s="163" t="n">
        <f aca="false">high_v2_m!K56</f>
        <v>2490643.63713196</v>
      </c>
      <c r="L68" s="67" t="n">
        <f aca="false">H68-I68</f>
        <v>1301187.02511005</v>
      </c>
      <c r="M68" s="67" t="n">
        <f aca="false">J68-K68</f>
        <v>77030.2155814008</v>
      </c>
      <c r="N68" s="163" t="n">
        <f aca="false">SUM(high_v5_m!C56:J56)</f>
        <v>5071336.97667768</v>
      </c>
      <c r="O68" s="7"/>
      <c r="P68" s="7"/>
      <c r="Q68" s="67" t="n">
        <f aca="false">I68*5.5017049523</f>
        <v>163589033.342019</v>
      </c>
      <c r="R68" s="67"/>
      <c r="S68" s="67"/>
      <c r="T68" s="7"/>
      <c r="U68" s="7"/>
      <c r="V68" s="67" t="n">
        <f aca="false">K68*5.5017049523</f>
        <v>13702786.4328234</v>
      </c>
      <c r="W68" s="67" t="n">
        <f aca="false">M68*5.5017049523</f>
        <v>423797.518540929</v>
      </c>
      <c r="X68" s="67" t="n">
        <f aca="false">N68*5.1890047538+L68*5.5017049523</f>
        <v>33473938.7800186</v>
      </c>
      <c r="Y68" s="67" t="n">
        <f aca="false">N68*5.1890047538</f>
        <v>26315191.6801022</v>
      </c>
      <c r="Z68" s="67" t="n">
        <f aca="false">L68*5.5017049523</f>
        <v>7158747.09991645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34121959.0257057</v>
      </c>
      <c r="G69" s="163" t="n">
        <f aca="false">high_v2_m!E57+temporary_pension_bonus_high!B57</f>
        <v>32721500.6407367</v>
      </c>
      <c r="H69" s="67" t="n">
        <f aca="false">F69-J69</f>
        <v>31416147.6540353</v>
      </c>
      <c r="I69" s="67" t="n">
        <f aca="false">G69-K69</f>
        <v>30096863.6102163</v>
      </c>
      <c r="J69" s="163" t="n">
        <f aca="false">high_v2_m!J57</f>
        <v>2705811.37167044</v>
      </c>
      <c r="K69" s="163" t="n">
        <f aca="false">high_v2_m!K57</f>
        <v>2624637.03052033</v>
      </c>
      <c r="L69" s="67" t="n">
        <f aca="false">H69-I69</f>
        <v>1319284.04381894</v>
      </c>
      <c r="M69" s="67" t="n">
        <f aca="false">J69-K69</f>
        <v>81174.3411501129</v>
      </c>
      <c r="N69" s="163" t="n">
        <f aca="false">SUM(high_v5_m!C57:J57)</f>
        <v>5081497.8041713</v>
      </c>
      <c r="O69" s="7"/>
      <c r="P69" s="7"/>
      <c r="Q69" s="67" t="n">
        <f aca="false">I69*5.5017049523</f>
        <v>165584063.573025</v>
      </c>
      <c r="R69" s="67"/>
      <c r="S69" s="67"/>
      <c r="T69" s="7"/>
      <c r="U69" s="7"/>
      <c r="V69" s="67" t="n">
        <f aca="false">K69*5.5017049523</f>
        <v>14439978.5488037</v>
      </c>
      <c r="W69" s="67" t="n">
        <f aca="false">M69*5.5017049523</f>
        <v>446597.274705266</v>
      </c>
      <c r="X69" s="67" t="n">
        <f aca="false">N69*5.1890047538+L69*5.5017049523</f>
        <v>33626227.8196382</v>
      </c>
      <c r="Y69" s="67" t="n">
        <f aca="false">N69*5.1890047538</f>
        <v>26367916.2622691</v>
      </c>
      <c r="Z69" s="67" t="n">
        <f aca="false">L69*5.5017049523</f>
        <v>7258311.55736903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34539991.9546588</v>
      </c>
      <c r="G70" s="161" t="n">
        <f aca="false">high_v2_m!E58+temporary_pension_bonus_high!B58</f>
        <v>33122275.3364472</v>
      </c>
      <c r="H70" s="8" t="n">
        <f aca="false">F70-J70</f>
        <v>31747756.5944737</v>
      </c>
      <c r="I70" s="8" t="n">
        <f aca="false">G70-K70</f>
        <v>30413807.0370676</v>
      </c>
      <c r="J70" s="161" t="n">
        <f aca="false">high_v2_m!J58</f>
        <v>2792235.36018508</v>
      </c>
      <c r="K70" s="161" t="n">
        <f aca="false">high_v2_m!K58</f>
        <v>2708468.29937953</v>
      </c>
      <c r="L70" s="8" t="n">
        <f aca="false">H70-I70</f>
        <v>1333949.55740603</v>
      </c>
      <c r="M70" s="8" t="n">
        <f aca="false">J70-K70</f>
        <v>83767.0608055531</v>
      </c>
      <c r="N70" s="161" t="n">
        <f aca="false">SUM(high_v5_m!C58:J58)</f>
        <v>6199149.1864068</v>
      </c>
      <c r="O70" s="5"/>
      <c r="P70" s="5"/>
      <c r="Q70" s="8" t="n">
        <f aca="false">I70*5.5017049523</f>
        <v>167327792.794132</v>
      </c>
      <c r="R70" s="8"/>
      <c r="S70" s="8"/>
      <c r="T70" s="5"/>
      <c r="U70" s="5"/>
      <c r="V70" s="8" t="n">
        <f aca="false">K70*5.5017049523</f>
        <v>14901193.4558439</v>
      </c>
      <c r="W70" s="8" t="n">
        <f aca="false">M70*5.5017049523</f>
        <v>460861.653273527</v>
      </c>
      <c r="X70" s="8" t="n">
        <f aca="false">N70*5.1890047538+L70*5.5017049523</f>
        <v>39506411.4838795</v>
      </c>
      <c r="Y70" s="8" t="n">
        <f aca="false">N70*5.1890047538</f>
        <v>32167414.5977803</v>
      </c>
      <c r="Z70" s="8" t="n">
        <f aca="false">L70*5.5017049523</f>
        <v>7338996.88609917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34798142.2772441</v>
      </c>
      <c r="G71" s="163" t="n">
        <f aca="false">high_v2_m!E59+temporary_pension_bonus_high!B59</f>
        <v>33370462.8471061</v>
      </c>
      <c r="H71" s="67" t="n">
        <f aca="false">F71-J71</f>
        <v>31909908.1708463</v>
      </c>
      <c r="I71" s="67" t="n">
        <f aca="false">G71-K71</f>
        <v>30568875.7639003</v>
      </c>
      <c r="J71" s="163" t="n">
        <f aca="false">high_v2_m!J59</f>
        <v>2888234.10639772</v>
      </c>
      <c r="K71" s="163" t="n">
        <f aca="false">high_v2_m!K59</f>
        <v>2801587.08320579</v>
      </c>
      <c r="L71" s="67" t="n">
        <f aca="false">H71-I71</f>
        <v>1341032.40694601</v>
      </c>
      <c r="M71" s="67" t="n">
        <f aca="false">J71-K71</f>
        <v>86647.0231919317</v>
      </c>
      <c r="N71" s="163" t="n">
        <f aca="false">SUM(high_v5_m!C59:J59)</f>
        <v>5162972.78854499</v>
      </c>
      <c r="O71" s="7"/>
      <c r="P71" s="7"/>
      <c r="Q71" s="67" t="n">
        <f aca="false">I71*5.5017049523</f>
        <v>168180935.176494</v>
      </c>
      <c r="R71" s="67"/>
      <c r="S71" s="67"/>
      <c r="T71" s="7"/>
      <c r="U71" s="7"/>
      <c r="V71" s="67" t="n">
        <f aca="false">K71*5.5017049523</f>
        <v>15413505.529973</v>
      </c>
      <c r="W71" s="67" t="n">
        <f aca="false">M71*5.5017049523</f>
        <v>476706.356597103</v>
      </c>
      <c r="X71" s="67" t="n">
        <f aca="false">N71*5.1890047538+L71*5.5017049523</f>
        <v>34168654.9779897</v>
      </c>
      <c r="Y71" s="67" t="n">
        <f aca="false">N71*5.1890047538</f>
        <v>26790690.3435</v>
      </c>
      <c r="Z71" s="67" t="n">
        <f aca="false">L71*5.5017049523</f>
        <v>7377964.63448966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35295439.7574246</v>
      </c>
      <c r="G72" s="163" t="n">
        <f aca="false">high_v2_m!E60+temporary_pension_bonus_high!B60</f>
        <v>33847171.4198292</v>
      </c>
      <c r="H72" s="67" t="n">
        <f aca="false">F72-J72</f>
        <v>32282310.10264</v>
      </c>
      <c r="I72" s="67" t="n">
        <f aca="false">G72-K72</f>
        <v>30924435.6546881</v>
      </c>
      <c r="J72" s="163" t="n">
        <f aca="false">high_v2_m!J60</f>
        <v>3013129.65478462</v>
      </c>
      <c r="K72" s="163" t="n">
        <f aca="false">high_v2_m!K60</f>
        <v>2922735.76514109</v>
      </c>
      <c r="L72" s="67" t="n">
        <f aca="false">H72-I72</f>
        <v>1357874.44795184</v>
      </c>
      <c r="M72" s="67" t="n">
        <f aca="false">J72-K72</f>
        <v>90393.8896435383</v>
      </c>
      <c r="N72" s="163" t="n">
        <f aca="false">SUM(high_v5_m!C60:J60)</f>
        <v>5163293.39240028</v>
      </c>
      <c r="O72" s="7"/>
      <c r="P72" s="7"/>
      <c r="Q72" s="67" t="n">
        <f aca="false">I72*5.5017049523</f>
        <v>170137120.78848</v>
      </c>
      <c r="R72" s="67"/>
      <c r="S72" s="67"/>
      <c r="T72" s="7"/>
      <c r="U72" s="7"/>
      <c r="V72" s="67" t="n">
        <f aca="false">K72*5.5017049523</f>
        <v>16080029.833341</v>
      </c>
      <c r="W72" s="67" t="n">
        <f aca="false">M72*5.5017049523</f>
        <v>497320.510309514</v>
      </c>
      <c r="X72" s="67" t="n">
        <f aca="false">N72*5.1890047538+L72*5.5017049523</f>
        <v>34262978.5333274</v>
      </c>
      <c r="Y72" s="67" t="n">
        <f aca="false">N72*5.1890047538</f>
        <v>26792353.9584292</v>
      </c>
      <c r="Z72" s="67" t="n">
        <f aca="false">L72*5.5017049523</f>
        <v>7470624.57489828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35734249.3580431</v>
      </c>
      <c r="G73" s="163" t="n">
        <f aca="false">high_v2_m!E61+temporary_pension_bonus_high!B61</f>
        <v>34268712.1655252</v>
      </c>
      <c r="H73" s="67" t="n">
        <f aca="false">F73-J73</f>
        <v>32618988.2275036</v>
      </c>
      <c r="I73" s="67" t="n">
        <f aca="false">G73-K73</f>
        <v>31246908.8689019</v>
      </c>
      <c r="J73" s="163" t="n">
        <f aca="false">high_v2_m!J61</f>
        <v>3115261.13053952</v>
      </c>
      <c r="K73" s="163" t="n">
        <f aca="false">high_v2_m!K61</f>
        <v>3021803.29662334</v>
      </c>
      <c r="L73" s="67" t="n">
        <f aca="false">H73-I73</f>
        <v>1372079.35860172</v>
      </c>
      <c r="M73" s="67" t="n">
        <f aca="false">J73-K73</f>
        <v>93457.8339161859</v>
      </c>
      <c r="N73" s="163" t="n">
        <f aca="false">SUM(high_v5_m!C61:J61)</f>
        <v>5241446.74476781</v>
      </c>
      <c r="O73" s="7"/>
      <c r="P73" s="7"/>
      <c r="Q73" s="67" t="n">
        <f aca="false">I73*5.5017049523</f>
        <v>171911273.268104</v>
      </c>
      <c r="R73" s="67"/>
      <c r="S73" s="67"/>
      <c r="T73" s="7"/>
      <c r="U73" s="7"/>
      <c r="V73" s="67" t="n">
        <f aca="false">K73*5.5017049523</f>
        <v>16625070.1619091</v>
      </c>
      <c r="W73" s="67" t="n">
        <f aca="false">M73*5.5017049523</f>
        <v>514177.427687911</v>
      </c>
      <c r="X73" s="67" t="n">
        <f aca="false">N73*5.1890047538+L73*5.5017049523</f>
        <v>34746667.8775574</v>
      </c>
      <c r="Y73" s="67" t="n">
        <f aca="false">N73*5.1890047538</f>
        <v>27197892.0753897</v>
      </c>
      <c r="Z73" s="67" t="n">
        <f aca="false">L73*5.5017049523</f>
        <v>7548775.80216767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36198534.8285899</v>
      </c>
      <c r="G74" s="161" t="n">
        <f aca="false">high_v2_m!E62+temporary_pension_bonus_high!B62</f>
        <v>34712093.1508278</v>
      </c>
      <c r="H74" s="8" t="n">
        <f aca="false">F74-J74</f>
        <v>33029854.7042829</v>
      </c>
      <c r="I74" s="8" t="n">
        <f aca="false">G74-K74</f>
        <v>31638473.4302499</v>
      </c>
      <c r="J74" s="161" t="n">
        <f aca="false">high_v2_m!J62</f>
        <v>3168680.12430703</v>
      </c>
      <c r="K74" s="161" t="n">
        <f aca="false">high_v2_m!K62</f>
        <v>3073619.72057782</v>
      </c>
      <c r="L74" s="8" t="n">
        <f aca="false">H74-I74</f>
        <v>1391381.27403296</v>
      </c>
      <c r="M74" s="8" t="n">
        <f aca="false">J74-K74</f>
        <v>95060.4037292111</v>
      </c>
      <c r="N74" s="161" t="n">
        <f aca="false">SUM(high_v5_m!C62:J62)</f>
        <v>6433811.16232968</v>
      </c>
      <c r="O74" s="5"/>
      <c r="P74" s="5"/>
      <c r="Q74" s="8" t="n">
        <f aca="false">I74*5.5017049523</f>
        <v>174065545.954418</v>
      </c>
      <c r="R74" s="8"/>
      <c r="S74" s="8"/>
      <c r="T74" s="5"/>
      <c r="U74" s="5"/>
      <c r="V74" s="8" t="n">
        <f aca="false">K74*5.5017049523</f>
        <v>16910148.8381899</v>
      </c>
      <c r="W74" s="8" t="n">
        <f aca="false">M74*5.5017049523</f>
        <v>522994.293964638</v>
      </c>
      <c r="X74" s="8" t="n">
        <f aca="false">N74*5.1890047538+L74*5.5017049523</f>
        <v>41040045.9522648</v>
      </c>
      <c r="Y74" s="8" t="n">
        <f aca="false">N74*5.1890047538</f>
        <v>33385076.7063802</v>
      </c>
      <c r="Z74" s="8" t="n">
        <f aca="false">L74*5.5017049523</f>
        <v>7654969.24588463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36490638.6180027</v>
      </c>
      <c r="G75" s="163" t="n">
        <f aca="false">high_v2_m!E63+temporary_pension_bonus_high!B63</f>
        <v>34992958.9560521</v>
      </c>
      <c r="H75" s="67" t="n">
        <f aca="false">F75-J75</f>
        <v>33249882.7107709</v>
      </c>
      <c r="I75" s="67" t="n">
        <f aca="false">G75-K75</f>
        <v>31849425.7260373</v>
      </c>
      <c r="J75" s="163" t="n">
        <f aca="false">high_v2_m!J63</f>
        <v>3240755.90723175</v>
      </c>
      <c r="K75" s="163" t="n">
        <f aca="false">high_v2_m!K63</f>
        <v>3143533.2300148</v>
      </c>
      <c r="L75" s="67" t="n">
        <f aca="false">H75-I75</f>
        <v>1400456.98473365</v>
      </c>
      <c r="M75" s="67" t="n">
        <f aca="false">J75-K75</f>
        <v>97222.6772169522</v>
      </c>
      <c r="N75" s="163" t="n">
        <f aca="false">SUM(high_v5_m!C63:J63)</f>
        <v>5340371.10286479</v>
      </c>
      <c r="O75" s="7"/>
      <c r="P75" s="7"/>
      <c r="Q75" s="67" t="n">
        <f aca="false">I75*5.5017049523</f>
        <v>175226143.24485</v>
      </c>
      <c r="R75" s="67"/>
      <c r="S75" s="67"/>
      <c r="T75" s="7"/>
      <c r="U75" s="7"/>
      <c r="V75" s="67" t="n">
        <f aca="false">K75*5.5017049523</f>
        <v>17294792.3392921</v>
      </c>
      <c r="W75" s="67" t="n">
        <f aca="false">M75*5.5017049523</f>
        <v>534890.48472037</v>
      </c>
      <c r="X75" s="67" t="n">
        <f aca="false">N75*5.1890047538+L75*5.5017049523</f>
        <v>35416112.1682138</v>
      </c>
      <c r="Y75" s="67" t="n">
        <f aca="false">N75*5.1890047538</f>
        <v>27711211.0398216</v>
      </c>
      <c r="Z75" s="67" t="n">
        <f aca="false">L75*5.5017049523</f>
        <v>7704901.12839224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36957560.3531535</v>
      </c>
      <c r="G76" s="163" t="n">
        <f aca="false">high_v2_m!E64+temporary_pension_bonus_high!B64</f>
        <v>35438324.502557</v>
      </c>
      <c r="H76" s="67" t="n">
        <f aca="false">F76-J76</f>
        <v>33615580.681533</v>
      </c>
      <c r="I76" s="67" t="n">
        <f aca="false">G76-K76</f>
        <v>32196604.2210852</v>
      </c>
      <c r="J76" s="163" t="n">
        <f aca="false">high_v2_m!J64</f>
        <v>3341979.67162047</v>
      </c>
      <c r="K76" s="163" t="n">
        <f aca="false">high_v2_m!K64</f>
        <v>3241720.28147186</v>
      </c>
      <c r="L76" s="67" t="n">
        <f aca="false">H76-I76</f>
        <v>1418976.46044785</v>
      </c>
      <c r="M76" s="67" t="n">
        <f aca="false">J76-K76</f>
        <v>100259.390148614</v>
      </c>
      <c r="N76" s="163" t="n">
        <f aca="false">SUM(high_v5_m!C64:J64)</f>
        <v>5373846.17164835</v>
      </c>
      <c r="O76" s="7"/>
      <c r="P76" s="7"/>
      <c r="Q76" s="67" t="n">
        <f aca="false">I76*5.5017049523</f>
        <v>177136216.890387</v>
      </c>
      <c r="R76" s="67"/>
      <c r="S76" s="67"/>
      <c r="T76" s="7"/>
      <c r="U76" s="7"/>
      <c r="V76" s="67" t="n">
        <f aca="false">K76*5.5017049523</f>
        <v>17834988.5265451</v>
      </c>
      <c r="W76" s="67" t="n">
        <f aca="false">M76*5.5017049523</f>
        <v>551597.583295208</v>
      </c>
      <c r="X76" s="67" t="n">
        <f aca="false">N76*5.1890047538+L76*5.5017049523</f>
        <v>35691703.1505162</v>
      </c>
      <c r="Y76" s="67" t="n">
        <f aca="false">N76*5.1890047538</f>
        <v>27884913.3308732</v>
      </c>
      <c r="Z76" s="67" t="n">
        <f aca="false">L76*5.5017049523</f>
        <v>7806789.81964305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37289473.8252783</v>
      </c>
      <c r="G77" s="163" t="n">
        <f aca="false">high_v2_m!E65+temporary_pension_bonus_high!B65</f>
        <v>35756315.6747655</v>
      </c>
      <c r="H77" s="67" t="n">
        <f aca="false">F77-J77</f>
        <v>33874820.8583015</v>
      </c>
      <c r="I77" s="67" t="n">
        <f aca="false">G77-K77</f>
        <v>32444102.2967979</v>
      </c>
      <c r="J77" s="163" t="n">
        <f aca="false">high_v2_m!J65</f>
        <v>3414652.96697689</v>
      </c>
      <c r="K77" s="163" t="n">
        <f aca="false">high_v2_m!K65</f>
        <v>3312213.37796758</v>
      </c>
      <c r="L77" s="67" t="n">
        <f aca="false">H77-I77</f>
        <v>1430718.56150358</v>
      </c>
      <c r="M77" s="67" t="n">
        <f aca="false">J77-K77</f>
        <v>102439.589009306</v>
      </c>
      <c r="N77" s="163" t="n">
        <f aca="false">SUM(high_v5_m!C65:J65)</f>
        <v>5378357.96566849</v>
      </c>
      <c r="O77" s="7"/>
      <c r="P77" s="7"/>
      <c r="Q77" s="67" t="n">
        <f aca="false">I77*5.5017049523</f>
        <v>178497878.279221</v>
      </c>
      <c r="R77" s="67"/>
      <c r="S77" s="67"/>
      <c r="T77" s="7"/>
      <c r="U77" s="7"/>
      <c r="V77" s="67" t="n">
        <f aca="false">K77*5.5017049523</f>
        <v>18222820.7446386</v>
      </c>
      <c r="W77" s="67" t="n">
        <f aca="false">M77*5.5017049523</f>
        <v>563592.394164078</v>
      </c>
      <c r="X77" s="67" t="n">
        <f aca="false">N77*5.1890047538+L77*5.5017049523</f>
        <v>35779716.4466637</v>
      </c>
      <c r="Y77" s="67" t="n">
        <f aca="false">N77*5.1890047538</f>
        <v>27908325.0514919</v>
      </c>
      <c r="Z77" s="67" t="n">
        <f aca="false">L77*5.5017049523</f>
        <v>7871391.39517179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37727933.1454344</v>
      </c>
      <c r="G78" s="161" t="n">
        <f aca="false">high_v2_m!E66+temporary_pension_bonus_high!B66</f>
        <v>36177373.521177</v>
      </c>
      <c r="H78" s="8" t="n">
        <f aca="false">F78-J78</f>
        <v>34116178.8265394</v>
      </c>
      <c r="I78" s="8" t="n">
        <f aca="false">G78-K78</f>
        <v>32673971.8318488</v>
      </c>
      <c r="J78" s="161" t="n">
        <f aca="false">high_v2_m!J66</f>
        <v>3611754.31889502</v>
      </c>
      <c r="K78" s="161" t="n">
        <f aca="false">high_v2_m!K66</f>
        <v>3503401.68932817</v>
      </c>
      <c r="L78" s="8" t="n">
        <f aca="false">H78-I78</f>
        <v>1442206.9946906</v>
      </c>
      <c r="M78" s="8" t="n">
        <f aca="false">J78-K78</f>
        <v>108352.62956685</v>
      </c>
      <c r="N78" s="161" t="n">
        <f aca="false">SUM(high_v5_m!C66:J66)</f>
        <v>6583358.16775654</v>
      </c>
      <c r="O78" s="5"/>
      <c r="P78" s="5"/>
      <c r="Q78" s="8" t="n">
        <f aca="false">I78*5.5017049523</f>
        <v>179762552.638593</v>
      </c>
      <c r="R78" s="8"/>
      <c r="S78" s="8"/>
      <c r="T78" s="5"/>
      <c r="U78" s="5"/>
      <c r="V78" s="8" t="n">
        <f aca="false">K78*5.5017049523</f>
        <v>19274682.424073</v>
      </c>
      <c r="W78" s="8" t="n">
        <f aca="false">M78*5.5017049523</f>
        <v>596124.198682667</v>
      </c>
      <c r="X78" s="8" t="n">
        <f aca="false">N78*5.1890047538+L78*5.5017049523</f>
        <v>42095674.1933877</v>
      </c>
      <c r="Y78" s="8" t="n">
        <f aca="false">N78*5.1890047538</f>
        <v>34161076.8284567</v>
      </c>
      <c r="Z78" s="8" t="n">
        <f aca="false">L78*5.5017049523</f>
        <v>7934597.36493096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38194505.8805898</v>
      </c>
      <c r="G79" s="163" t="n">
        <f aca="false">high_v2_m!E67+temporary_pension_bonus_high!B67</f>
        <v>36623881.113589</v>
      </c>
      <c r="H79" s="67" t="n">
        <f aca="false">F79-J79</f>
        <v>34473037.2973688</v>
      </c>
      <c r="I79" s="67" t="n">
        <f aca="false">G79-K79</f>
        <v>33014056.5878647</v>
      </c>
      <c r="J79" s="163" t="n">
        <f aca="false">high_v2_m!J67</f>
        <v>3721468.58322091</v>
      </c>
      <c r="K79" s="163" t="n">
        <f aca="false">high_v2_m!K67</f>
        <v>3609824.52572428</v>
      </c>
      <c r="L79" s="67" t="n">
        <f aca="false">H79-I79</f>
        <v>1458980.7095041</v>
      </c>
      <c r="M79" s="67" t="n">
        <f aca="false">J79-K79</f>
        <v>111644.057496628</v>
      </c>
      <c r="N79" s="163" t="n">
        <f aca="false">SUM(high_v5_m!C67:J67)</f>
        <v>5486175.53873931</v>
      </c>
      <c r="O79" s="7"/>
      <c r="P79" s="7"/>
      <c r="Q79" s="67" t="n">
        <f aca="false">I79*5.5017049523</f>
        <v>181633598.624968</v>
      </c>
      <c r="R79" s="67"/>
      <c r="S79" s="67"/>
      <c r="T79" s="7"/>
      <c r="U79" s="7"/>
      <c r="V79" s="67" t="n">
        <f aca="false">K79*5.5017049523</f>
        <v>19860189.4701113</v>
      </c>
      <c r="W79" s="67" t="n">
        <f aca="false">M79*5.5017049523</f>
        <v>614232.664024063</v>
      </c>
      <c r="X79" s="67" t="n">
        <f aca="false">N79*5.1890047538+L79*5.5017049523</f>
        <v>36494672.3454884</v>
      </c>
      <c r="Y79" s="67" t="n">
        <f aca="false">N79*5.1890047538</f>
        <v>28467790.9506995</v>
      </c>
      <c r="Z79" s="67" t="n">
        <f aca="false">L79*5.5017049523</f>
        <v>8026881.39478886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38664742.0041138</v>
      </c>
      <c r="G80" s="163" t="n">
        <f aca="false">high_v2_m!E68+temporary_pension_bonus_high!B68</f>
        <v>37075804.9629616</v>
      </c>
      <c r="H80" s="67" t="n">
        <f aca="false">F80-J80</f>
        <v>34763761.8268185</v>
      </c>
      <c r="I80" s="67" t="n">
        <f aca="false">G80-K80</f>
        <v>33291854.1909852</v>
      </c>
      <c r="J80" s="163" t="n">
        <f aca="false">high_v2_m!J68</f>
        <v>3900980.17729531</v>
      </c>
      <c r="K80" s="163" t="n">
        <f aca="false">high_v2_m!K68</f>
        <v>3783950.77197645</v>
      </c>
      <c r="L80" s="67" t="n">
        <f aca="false">H80-I80</f>
        <v>1471907.6358333</v>
      </c>
      <c r="M80" s="67" t="n">
        <f aca="false">J80-K80</f>
        <v>117029.40531886</v>
      </c>
      <c r="N80" s="163" t="n">
        <f aca="false">SUM(high_v5_m!C68:J68)</f>
        <v>5431695.99462344</v>
      </c>
      <c r="O80" s="7"/>
      <c r="P80" s="7"/>
      <c r="Q80" s="67" t="n">
        <f aca="false">I80*5.5017049523</f>
        <v>183161959.073793</v>
      </c>
      <c r="R80" s="67"/>
      <c r="S80" s="67"/>
      <c r="T80" s="7"/>
      <c r="U80" s="7"/>
      <c r="V80" s="67" t="n">
        <f aca="false">K80*5.5017049523</f>
        <v>20818180.7014423</v>
      </c>
      <c r="W80" s="67" t="n">
        <f aca="false">M80*5.5017049523</f>
        <v>643861.258807496</v>
      </c>
      <c r="X80" s="67" t="n">
        <f aca="false">N80*5.1890047538+L80*5.5017049523</f>
        <v>36283097.8666897</v>
      </c>
      <c r="Y80" s="67" t="n">
        <f aca="false">N80*5.1890047538</f>
        <v>28185096.3372974</v>
      </c>
      <c r="Z80" s="67" t="n">
        <f aca="false">L80*5.5017049523</f>
        <v>8098001.52939228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38982794.9249344</v>
      </c>
      <c r="G81" s="163" t="n">
        <f aca="false">high_v2_m!E69+temporary_pension_bonus_high!B69</f>
        <v>37379357.5724912</v>
      </c>
      <c r="H81" s="67" t="n">
        <f aca="false">F81-J81</f>
        <v>35016112.512275</v>
      </c>
      <c r="I81" s="67" t="n">
        <f aca="false">G81-K81</f>
        <v>33531675.6322116</v>
      </c>
      <c r="J81" s="163" t="n">
        <f aca="false">high_v2_m!J69</f>
        <v>3966682.41265937</v>
      </c>
      <c r="K81" s="163" t="n">
        <f aca="false">high_v2_m!K69</f>
        <v>3847681.94027959</v>
      </c>
      <c r="L81" s="67" t="n">
        <f aca="false">H81-I81</f>
        <v>1484436.88006338</v>
      </c>
      <c r="M81" s="67" t="n">
        <f aca="false">J81-K81</f>
        <v>119000.472379781</v>
      </c>
      <c r="N81" s="163" t="n">
        <f aca="false">SUM(high_v5_m!C69:J69)</f>
        <v>5406260.99726484</v>
      </c>
      <c r="O81" s="7"/>
      <c r="P81" s="7"/>
      <c r="Q81" s="67" t="n">
        <f aca="false">I81*5.5017049523</f>
        <v>184481385.884656</v>
      </c>
      <c r="R81" s="67"/>
      <c r="S81" s="67"/>
      <c r="T81" s="7"/>
      <c r="U81" s="7"/>
      <c r="V81" s="67" t="n">
        <f aca="false">K81*5.5017049523</f>
        <v>21168810.7857115</v>
      </c>
      <c r="W81" s="67" t="n">
        <f aca="false">M81*5.5017049523</f>
        <v>654705.488217882</v>
      </c>
      <c r="X81" s="67" t="n">
        <f aca="false">N81*5.1890047538+L81*5.5017049523</f>
        <v>36220047.7495123</v>
      </c>
      <c r="Y81" s="67" t="n">
        <f aca="false">N81*5.1890047538</f>
        <v>28053114.0150908</v>
      </c>
      <c r="Z81" s="67" t="n">
        <f aca="false">L81*5.5017049523</f>
        <v>8166933.73442146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39351377.4939082</v>
      </c>
      <c r="G82" s="161" t="n">
        <f aca="false">high_v2_m!E70+temporary_pension_bonus_high!B70</f>
        <v>37734095.0617338</v>
      </c>
      <c r="H82" s="8" t="n">
        <f aca="false">F82-J82</f>
        <v>35252891.5435755</v>
      </c>
      <c r="I82" s="8" t="n">
        <f aca="false">G82-K82</f>
        <v>33758563.6899111</v>
      </c>
      <c r="J82" s="161" t="n">
        <f aca="false">high_v2_m!J70</f>
        <v>4098485.95033266</v>
      </c>
      <c r="K82" s="161" t="n">
        <f aca="false">high_v2_m!K70</f>
        <v>3975531.37182268</v>
      </c>
      <c r="L82" s="8" t="n">
        <f aca="false">H82-I82</f>
        <v>1494327.85366437</v>
      </c>
      <c r="M82" s="8" t="n">
        <f aca="false">J82-K82</f>
        <v>122954.578509979</v>
      </c>
      <c r="N82" s="161" t="n">
        <f aca="false">SUM(high_v5_m!C70:J70)</f>
        <v>6650938.4487107</v>
      </c>
      <c r="O82" s="5"/>
      <c r="P82" s="5"/>
      <c r="Q82" s="8" t="n">
        <f aca="false">I82*5.5017049523</f>
        <v>185729657.035319</v>
      </c>
      <c r="R82" s="8"/>
      <c r="S82" s="8"/>
      <c r="T82" s="5"/>
      <c r="U82" s="5"/>
      <c r="V82" s="8" t="n">
        <f aca="false">K82*5.5017049523</f>
        <v>21872200.6363808</v>
      </c>
      <c r="W82" s="8" t="n">
        <f aca="false">M82*5.5017049523</f>
        <v>676459.813496313</v>
      </c>
      <c r="X82" s="8" t="n">
        <f aca="false">N82*5.1890047538+L82*5.5017049523</f>
        <v>42733102.1804561</v>
      </c>
      <c r="Y82" s="8" t="n">
        <f aca="false">N82*5.1890047538</f>
        <v>34511751.227591</v>
      </c>
      <c r="Z82" s="8" t="n">
        <f aca="false">L82*5.5017049523</f>
        <v>8221350.95286509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39600817.4721974</v>
      </c>
      <c r="G83" s="163" t="n">
        <f aca="false">high_v2_m!E71+temporary_pension_bonus_high!B71</f>
        <v>37974405.4628301</v>
      </c>
      <c r="H83" s="67" t="n">
        <f aca="false">F83-J83</f>
        <v>35423330.1594694</v>
      </c>
      <c r="I83" s="67" t="n">
        <f aca="false">G83-K83</f>
        <v>33922242.7694839</v>
      </c>
      <c r="J83" s="163" t="n">
        <f aca="false">high_v2_m!J71</f>
        <v>4177487.31272802</v>
      </c>
      <c r="K83" s="163" t="n">
        <f aca="false">high_v2_m!K71</f>
        <v>4052162.69334618</v>
      </c>
      <c r="L83" s="67" t="n">
        <f aca="false">H83-I83</f>
        <v>1501087.38998549</v>
      </c>
      <c r="M83" s="67" t="n">
        <f aca="false">J83-K83</f>
        <v>125324.619381841</v>
      </c>
      <c r="N83" s="163" t="n">
        <f aca="false">SUM(high_v5_m!C71:J71)</f>
        <v>5568763.43935633</v>
      </c>
      <c r="O83" s="7"/>
      <c r="P83" s="7"/>
      <c r="Q83" s="67" t="n">
        <f aca="false">I83*5.5017049523</f>
        <v>186630171.037992</v>
      </c>
      <c r="R83" s="67"/>
      <c r="S83" s="67"/>
      <c r="T83" s="7"/>
      <c r="U83" s="7"/>
      <c r="V83" s="67" t="n">
        <f aca="false">K83*5.5017049523</f>
        <v>22293803.557508</v>
      </c>
      <c r="W83" s="67" t="n">
        <f aca="false">M83*5.5017049523</f>
        <v>689499.079098186</v>
      </c>
      <c r="X83" s="67" t="n">
        <f aca="false">N83*5.1890047538+L83*5.5017049523</f>
        <v>37154879.8869259</v>
      </c>
      <c r="Y83" s="67" t="n">
        <f aca="false">N83*5.1890047538</f>
        <v>28896339.9596076</v>
      </c>
      <c r="Z83" s="67" t="n">
        <f aca="false">L83*5.5017049523</f>
        <v>8258539.92731827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39890642.2298991</v>
      </c>
      <c r="G84" s="163" t="n">
        <f aca="false">high_v2_m!E72+temporary_pension_bonus_high!B72</f>
        <v>38253041.3015671</v>
      </c>
      <c r="H84" s="67" t="n">
        <f aca="false">F84-J84</f>
        <v>35598220.8339496</v>
      </c>
      <c r="I84" s="67" t="n">
        <f aca="false">G84-K84</f>
        <v>34089392.5474961</v>
      </c>
      <c r="J84" s="163" t="n">
        <f aca="false">high_v2_m!J72</f>
        <v>4292421.39594949</v>
      </c>
      <c r="K84" s="163" t="n">
        <f aca="false">high_v2_m!K72</f>
        <v>4163648.75407101</v>
      </c>
      <c r="L84" s="67" t="n">
        <f aca="false">H84-I84</f>
        <v>1508828.28645352</v>
      </c>
      <c r="M84" s="67" t="n">
        <f aca="false">J84-K84</f>
        <v>128772.641878485</v>
      </c>
      <c r="N84" s="163" t="n">
        <f aca="false">SUM(high_v5_m!C72:J72)</f>
        <v>5467287.29052875</v>
      </c>
      <c r="O84" s="7"/>
      <c r="P84" s="7"/>
      <c r="Q84" s="67" t="n">
        <f aca="false">I84*5.5017049523</f>
        <v>187549779.799458</v>
      </c>
      <c r="R84" s="67"/>
      <c r="S84" s="67"/>
      <c r="T84" s="7"/>
      <c r="U84" s="7"/>
      <c r="V84" s="67" t="n">
        <f aca="false">K84*5.5017049523</f>
        <v>22907166.9699102</v>
      </c>
      <c r="W84" s="67" t="n">
        <f aca="false">M84*5.5017049523</f>
        <v>708469.081543614</v>
      </c>
      <c r="X84" s="67" t="n">
        <f aca="false">N84*5.1890047538+L84*5.5017049523</f>
        <v>36670907.7966956</v>
      </c>
      <c r="Y84" s="67" t="n">
        <f aca="false">N84*5.1890047538</f>
        <v>28369779.740944</v>
      </c>
      <c r="Z84" s="67" t="n">
        <f aca="false">L84*5.5017049523</f>
        <v>8301128.05575163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40206304.9639713</v>
      </c>
      <c r="G85" s="163" t="n">
        <f aca="false">high_v2_m!E73+temporary_pension_bonus_high!B73</f>
        <v>38557083.3987007</v>
      </c>
      <c r="H85" s="67" t="n">
        <f aca="false">F85-J85</f>
        <v>35792292.859639</v>
      </c>
      <c r="I85" s="67" t="n">
        <f aca="false">G85-K85</f>
        <v>34275491.6574983</v>
      </c>
      <c r="J85" s="163" t="n">
        <f aca="false">high_v2_m!J73</f>
        <v>4414012.10433229</v>
      </c>
      <c r="K85" s="163" t="n">
        <f aca="false">high_v2_m!K73</f>
        <v>4281591.74120232</v>
      </c>
      <c r="L85" s="67" t="n">
        <f aca="false">H85-I85</f>
        <v>1516801.20214062</v>
      </c>
      <c r="M85" s="67" t="n">
        <f aca="false">J85-K85</f>
        <v>132420.36312997</v>
      </c>
      <c r="N85" s="163" t="n">
        <f aca="false">SUM(high_v5_m!C73:J73)</f>
        <v>5531909.59976393</v>
      </c>
      <c r="O85" s="7"/>
      <c r="P85" s="7"/>
      <c r="Q85" s="67" t="n">
        <f aca="false">I85*5.5017049523</f>
        <v>188573642.194576</v>
      </c>
      <c r="R85" s="67"/>
      <c r="S85" s="67"/>
      <c r="T85" s="7"/>
      <c r="U85" s="7"/>
      <c r="V85" s="67" t="n">
        <f aca="false">K85*5.5017049523</f>
        <v>23556054.4862996</v>
      </c>
      <c r="W85" s="67" t="n">
        <f aca="false">M85*5.5017049523</f>
        <v>728537.767617519</v>
      </c>
      <c r="X85" s="67" t="n">
        <f aca="false">N85*5.1890047538+L85*5.5017049523</f>
        <v>37050097.8962385</v>
      </c>
      <c r="Y85" s="67" t="n">
        <f aca="false">N85*5.1890047538</f>
        <v>28705105.2107669</v>
      </c>
      <c r="Z85" s="67" t="n">
        <f aca="false">L85*5.5017049523</f>
        <v>8344992.68547165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40602445.1499506</v>
      </c>
      <c r="G86" s="161" t="n">
        <f aca="false">high_v2_m!E74+temporary_pension_bonus_high!B74</f>
        <v>38937571.3435368</v>
      </c>
      <c r="H86" s="8" t="n">
        <f aca="false">F86-J86</f>
        <v>36040702.9030877</v>
      </c>
      <c r="I86" s="8" t="n">
        <f aca="false">G86-K86</f>
        <v>34512681.3640798</v>
      </c>
      <c r="J86" s="161" t="n">
        <f aca="false">high_v2_m!J74</f>
        <v>4561742.24686287</v>
      </c>
      <c r="K86" s="161" t="n">
        <f aca="false">high_v2_m!K74</f>
        <v>4424889.97945699</v>
      </c>
      <c r="L86" s="8" t="n">
        <f aca="false">H86-I86</f>
        <v>1528021.53900788</v>
      </c>
      <c r="M86" s="8" t="n">
        <f aca="false">J86-K86</f>
        <v>136852.267405886</v>
      </c>
      <c r="N86" s="161" t="n">
        <f aca="false">SUM(high_v5_m!C74:J74)</f>
        <v>6684610.05336065</v>
      </c>
      <c r="O86" s="5"/>
      <c r="P86" s="5"/>
      <c r="Q86" s="8" t="n">
        <f aca="false">I86*5.5017049523</f>
        <v>189878589.97791</v>
      </c>
      <c r="R86" s="8"/>
      <c r="S86" s="8"/>
      <c r="T86" s="5"/>
      <c r="U86" s="5"/>
      <c r="V86" s="8" t="n">
        <f aca="false">K86*5.5017049523</f>
        <v>24344439.1133611</v>
      </c>
      <c r="W86" s="8" t="n">
        <f aca="false">M86*5.5017049523</f>
        <v>752920.797320448</v>
      </c>
      <c r="X86" s="8" t="n">
        <f aca="false">N86*5.1890047538+L86*5.5017049523</f>
        <v>43093197.0125684</v>
      </c>
      <c r="Y86" s="8" t="n">
        <f aca="false">N86*5.1890047538</f>
        <v>34686473.3441877</v>
      </c>
      <c r="Z86" s="8" t="n">
        <f aca="false">L86*5.5017049523</f>
        <v>8406723.66838072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41025864.70709</v>
      </c>
      <c r="G87" s="163" t="n">
        <f aca="false">high_v2_m!E75+temporary_pension_bonus_high!B75</f>
        <v>39344359.8250076</v>
      </c>
      <c r="H87" s="67" t="n">
        <f aca="false">F87-J87</f>
        <v>36345027.4724933</v>
      </c>
      <c r="I87" s="67" t="n">
        <f aca="false">G87-K87</f>
        <v>34803947.7074487</v>
      </c>
      <c r="J87" s="163" t="n">
        <f aca="false">high_v2_m!J75</f>
        <v>4680837.23459672</v>
      </c>
      <c r="K87" s="163" t="n">
        <f aca="false">high_v2_m!K75</f>
        <v>4540412.11755882</v>
      </c>
      <c r="L87" s="67" t="n">
        <f aca="false">H87-I87</f>
        <v>1541079.76504459</v>
      </c>
      <c r="M87" s="67" t="n">
        <f aca="false">J87-K87</f>
        <v>140425.117037901</v>
      </c>
      <c r="N87" s="163" t="n">
        <f aca="false">SUM(high_v5_m!C75:J75)</f>
        <v>5679455.83541461</v>
      </c>
      <c r="O87" s="7"/>
      <c r="P87" s="7"/>
      <c r="Q87" s="67" t="n">
        <f aca="false">I87*5.5017049523</f>
        <v>191481051.461661</v>
      </c>
      <c r="R87" s="67"/>
      <c r="S87" s="67"/>
      <c r="T87" s="7"/>
      <c r="U87" s="7"/>
      <c r="V87" s="67" t="n">
        <f aca="false">K87*5.5017049523</f>
        <v>24980007.8326563</v>
      </c>
      <c r="W87" s="67" t="n">
        <f aca="false">M87*5.5017049523</f>
        <v>772577.561834726</v>
      </c>
      <c r="X87" s="67" t="n">
        <f aca="false">N87*5.1890047538+L87*5.5017049523</f>
        <v>37949289.5041987</v>
      </c>
      <c r="Y87" s="67" t="n">
        <f aca="false">N87*5.1890047538</f>
        <v>29470723.3289636</v>
      </c>
      <c r="Z87" s="67" t="n">
        <f aca="false">L87*5.5017049523</f>
        <v>8478566.17523515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41322736.5605736</v>
      </c>
      <c r="G88" s="163" t="n">
        <f aca="false">high_v2_m!E76+temporary_pension_bonus_high!B76</f>
        <v>39629921.2302204</v>
      </c>
      <c r="H88" s="67" t="n">
        <f aca="false">F88-J88</f>
        <v>36501316.447071</v>
      </c>
      <c r="I88" s="67" t="n">
        <f aca="false">G88-K88</f>
        <v>34953143.7201229</v>
      </c>
      <c r="J88" s="163" t="n">
        <f aca="false">high_v2_m!J76</f>
        <v>4821420.11350265</v>
      </c>
      <c r="K88" s="163" t="n">
        <f aca="false">high_v2_m!K76</f>
        <v>4676777.51009757</v>
      </c>
      <c r="L88" s="67" t="n">
        <f aca="false">H88-I88</f>
        <v>1548172.72694813</v>
      </c>
      <c r="M88" s="67" t="n">
        <f aca="false">J88-K88</f>
        <v>144642.60340508</v>
      </c>
      <c r="N88" s="163" t="n">
        <f aca="false">SUM(high_v5_m!C76:J76)</f>
        <v>5628195.98021309</v>
      </c>
      <c r="O88" s="7"/>
      <c r="P88" s="7"/>
      <c r="Q88" s="67" t="n">
        <f aca="false">I88*5.5017049523</f>
        <v>192301883.903454</v>
      </c>
      <c r="R88" s="67"/>
      <c r="S88" s="67"/>
      <c r="T88" s="7"/>
      <c r="U88" s="7"/>
      <c r="V88" s="67" t="n">
        <f aca="false">K88*5.5017049523</f>
        <v>25730249.9881091</v>
      </c>
      <c r="W88" s="67" t="n">
        <f aca="false">M88*5.5017049523</f>
        <v>795780.927467292</v>
      </c>
      <c r="X88" s="67" t="n">
        <f aca="false">N88*5.1890047538+L88*5.5017049523</f>
        <v>37722325.2555101</v>
      </c>
      <c r="Y88" s="67" t="n">
        <f aca="false">N88*5.1890047538</f>
        <v>29204735.6966438</v>
      </c>
      <c r="Z88" s="67" t="n">
        <f aca="false">L88*5.5017049523</f>
        <v>8517589.55886635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41683474.9490551</v>
      </c>
      <c r="G89" s="163" t="n">
        <f aca="false">high_v2_m!E77+temporary_pension_bonus_high!B77</f>
        <v>39975832.1686415</v>
      </c>
      <c r="H89" s="67" t="n">
        <f aca="false">F89-J89</f>
        <v>36686846.4875502</v>
      </c>
      <c r="I89" s="67" t="n">
        <f aca="false">G89-K89</f>
        <v>35129102.5609817</v>
      </c>
      <c r="J89" s="163" t="n">
        <f aca="false">high_v2_m!J77</f>
        <v>4996628.46150492</v>
      </c>
      <c r="K89" s="163" t="n">
        <f aca="false">high_v2_m!K77</f>
        <v>4846729.60765978</v>
      </c>
      <c r="L89" s="67" t="n">
        <f aca="false">H89-I89</f>
        <v>1557743.92656842</v>
      </c>
      <c r="M89" s="67" t="n">
        <f aca="false">J89-K89</f>
        <v>149898.853845148</v>
      </c>
      <c r="N89" s="163" t="n">
        <f aca="false">SUM(high_v5_m!C77:J77)</f>
        <v>5723015.24510421</v>
      </c>
      <c r="O89" s="7"/>
      <c r="P89" s="7"/>
      <c r="Q89" s="67" t="n">
        <f aca="false">I89*5.5017049523</f>
        <v>193269957.529608</v>
      </c>
      <c r="R89" s="67"/>
      <c r="S89" s="67"/>
      <c r="T89" s="7"/>
      <c r="U89" s="7"/>
      <c r="V89" s="67" t="n">
        <f aca="false">K89*5.5017049523</f>
        <v>26665276.2849208</v>
      </c>
      <c r="W89" s="67" t="n">
        <f aca="false">M89*5.5017049523</f>
        <v>824699.266543947</v>
      </c>
      <c r="X89" s="67" t="n">
        <f aca="false">N89*5.1890047538+L89*5.5017049523</f>
        <v>38267000.7881323</v>
      </c>
      <c r="Y89" s="67" t="n">
        <f aca="false">N89*5.1890047538</f>
        <v>29696753.3129156</v>
      </c>
      <c r="Z89" s="67" t="n">
        <f aca="false">L89*5.5017049523</f>
        <v>8570247.47521672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42034934.7664072</v>
      </c>
      <c r="G90" s="161" t="n">
        <f aca="false">high_v2_m!E78+temporary_pension_bonus_high!B78</f>
        <v>40314352.4805026</v>
      </c>
      <c r="H90" s="8" t="n">
        <f aca="false">F90-J90</f>
        <v>36905008.2517478</v>
      </c>
      <c r="I90" s="8" t="n">
        <f aca="false">G90-K90</f>
        <v>35338323.761283</v>
      </c>
      <c r="J90" s="161" t="n">
        <f aca="false">high_v2_m!J78</f>
        <v>5129926.51465939</v>
      </c>
      <c r="K90" s="161" t="n">
        <f aca="false">high_v2_m!K78</f>
        <v>4976028.71921961</v>
      </c>
      <c r="L90" s="8" t="n">
        <f aca="false">H90-I90</f>
        <v>1566684.49046475</v>
      </c>
      <c r="M90" s="8" t="n">
        <f aca="false">J90-K90</f>
        <v>153897.795439782</v>
      </c>
      <c r="N90" s="161" t="n">
        <f aca="false">SUM(high_v5_m!C78:J78)</f>
        <v>7087979.57243133</v>
      </c>
      <c r="O90" s="5"/>
      <c r="P90" s="5"/>
      <c r="Q90" s="8" t="n">
        <f aca="false">I90*5.5017049523</f>
        <v>194421030.843432</v>
      </c>
      <c r="R90" s="8"/>
      <c r="S90" s="8"/>
      <c r="T90" s="5"/>
      <c r="U90" s="5"/>
      <c r="V90" s="8" t="n">
        <f aca="false">K90*5.5017049523</f>
        <v>27376641.8473175</v>
      </c>
      <c r="W90" s="8" t="n">
        <f aca="false">M90*5.5017049523</f>
        <v>846700.263319099</v>
      </c>
      <c r="X90" s="8" t="n">
        <f aca="false">N90*5.1890047538+L90*5.5017049523</f>
        <v>45398995.516065</v>
      </c>
      <c r="Y90" s="8" t="n">
        <f aca="false">N90*5.1890047538</f>
        <v>36779559.6961835</v>
      </c>
      <c r="Z90" s="8" t="n">
        <f aca="false">L90*5.5017049523</f>
        <v>8619435.8198815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42340105.0029024</v>
      </c>
      <c r="G91" s="163" t="n">
        <f aca="false">high_v2_m!E79+temporary_pension_bonus_high!B79</f>
        <v>40608287.1332104</v>
      </c>
      <c r="H91" s="67" t="n">
        <f aca="false">F91-J91</f>
        <v>37213977.1862368</v>
      </c>
      <c r="I91" s="67" t="n">
        <f aca="false">G91-K91</f>
        <v>35635943.1510448</v>
      </c>
      <c r="J91" s="163" t="n">
        <f aca="false">high_v2_m!J79</f>
        <v>5126127.81666556</v>
      </c>
      <c r="K91" s="163" t="n">
        <f aca="false">high_v2_m!K79</f>
        <v>4972343.98216559</v>
      </c>
      <c r="L91" s="67" t="n">
        <f aca="false">H91-I91</f>
        <v>1578034.03519206</v>
      </c>
      <c r="M91" s="67" t="n">
        <f aca="false">J91-K91</f>
        <v>153783.834499967</v>
      </c>
      <c r="N91" s="163" t="n">
        <f aca="false">SUM(high_v5_m!C79:J79)</f>
        <v>5865573.97249914</v>
      </c>
      <c r="O91" s="7"/>
      <c r="P91" s="7"/>
      <c r="Q91" s="67" t="n">
        <f aca="false">I91*5.5017049523</f>
        <v>196058444.913984</v>
      </c>
      <c r="R91" s="67"/>
      <c r="S91" s="67"/>
      <c r="T91" s="7"/>
      <c r="U91" s="7"/>
      <c r="V91" s="67" t="n">
        <f aca="false">K91*5.5017049523</f>
        <v>27356369.5112195</v>
      </c>
      <c r="W91" s="67" t="n">
        <f aca="false">M91*5.5017049523</f>
        <v>846073.283852154</v>
      </c>
      <c r="X91" s="67" t="n">
        <f aca="false">N91*5.1890047538+L91*5.5017049523</f>
        <v>39118368.8933777</v>
      </c>
      <c r="Y91" s="67" t="n">
        <f aca="false">N91*5.1890047538</f>
        <v>30436491.2270636</v>
      </c>
      <c r="Z91" s="67" t="n">
        <f aca="false">L91*5.5017049523</f>
        <v>8681877.6663141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42768472.060948</v>
      </c>
      <c r="G92" s="163" t="n">
        <f aca="false">high_v2_m!E80+temporary_pension_bonus_high!B80</f>
        <v>41019555.8174757</v>
      </c>
      <c r="H92" s="67" t="n">
        <f aca="false">F92-J92</f>
        <v>37502583.2577596</v>
      </c>
      <c r="I92" s="67" t="n">
        <f aca="false">G92-K92</f>
        <v>35911643.678383</v>
      </c>
      <c r="J92" s="163" t="n">
        <f aca="false">high_v2_m!J80</f>
        <v>5265888.80318834</v>
      </c>
      <c r="K92" s="163" t="n">
        <f aca="false">high_v2_m!K80</f>
        <v>5107912.13909269</v>
      </c>
      <c r="L92" s="67" t="n">
        <f aca="false">H92-I92</f>
        <v>1590939.57937664</v>
      </c>
      <c r="M92" s="67" t="n">
        <f aca="false">J92-K92</f>
        <v>157976.664095651</v>
      </c>
      <c r="N92" s="163" t="n">
        <f aca="false">SUM(high_v5_m!C80:J80)</f>
        <v>5838515.22765476</v>
      </c>
      <c r="O92" s="7"/>
      <c r="P92" s="7"/>
      <c r="Q92" s="67" t="n">
        <f aca="false">I92*5.5017049523</f>
        <v>197575267.870593</v>
      </c>
      <c r="R92" s="67"/>
      <c r="S92" s="67"/>
      <c r="T92" s="7"/>
      <c r="U92" s="7"/>
      <c r="V92" s="67" t="n">
        <f aca="false">K92*5.5017049523</f>
        <v>28102225.5115596</v>
      </c>
      <c r="W92" s="67" t="n">
        <f aca="false">M92*5.5017049523</f>
        <v>869140.995202879</v>
      </c>
      <c r="X92" s="67" t="n">
        <f aca="false">N92*5.1890047538+L92*5.5017049523</f>
        <v>39048963.4341008</v>
      </c>
      <c r="Y92" s="67" t="n">
        <f aca="false">N92*5.1890047538</f>
        <v>30296083.2714343</v>
      </c>
      <c r="Z92" s="67" t="n">
        <f aca="false">L92*5.5017049523</f>
        <v>8752880.16266653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43143429.6159716</v>
      </c>
      <c r="G93" s="163" t="n">
        <f aca="false">high_v2_m!E81+temporary_pension_bonus_high!B81</f>
        <v>41379627.8326121</v>
      </c>
      <c r="H93" s="67" t="n">
        <f aca="false">F93-J93</f>
        <v>37720823.1661976</v>
      </c>
      <c r="I93" s="67" t="n">
        <f aca="false">G93-K93</f>
        <v>36119699.5763314</v>
      </c>
      <c r="J93" s="163" t="n">
        <f aca="false">high_v2_m!J81</f>
        <v>5422606.4497739</v>
      </c>
      <c r="K93" s="163" t="n">
        <f aca="false">high_v2_m!K81</f>
        <v>5259928.25628068</v>
      </c>
      <c r="L93" s="67" t="n">
        <f aca="false">H93-I93</f>
        <v>1601123.58986627</v>
      </c>
      <c r="M93" s="67" t="n">
        <f aca="false">J93-K93</f>
        <v>162678.193493216</v>
      </c>
      <c r="N93" s="163" t="n">
        <f aca="false">SUM(high_v5_m!C81:J81)</f>
        <v>5889200.19880166</v>
      </c>
      <c r="O93" s="7"/>
      <c r="P93" s="7"/>
      <c r="Q93" s="67" t="n">
        <f aca="false">I93*5.5017049523</f>
        <v>198719930.034691</v>
      </c>
      <c r="R93" s="67"/>
      <c r="S93" s="67"/>
      <c r="T93" s="7"/>
      <c r="U93" s="7"/>
      <c r="V93" s="67" t="n">
        <f aca="false">K93*5.5017049523</f>
        <v>28938573.3363221</v>
      </c>
      <c r="W93" s="67" t="n">
        <f aca="false">M93*5.5017049523</f>
        <v>895007.422772846</v>
      </c>
      <c r="X93" s="67" t="n">
        <f aca="false">N93*5.1890047538+L93*5.5017049523</f>
        <v>39367997.4112734</v>
      </c>
      <c r="Y93" s="67" t="n">
        <f aca="false">N93*5.1890047538</f>
        <v>30559087.8276617</v>
      </c>
      <c r="Z93" s="67" t="n">
        <f aca="false">L93*5.5017049523</f>
        <v>8808909.58361163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43538407.3211194</v>
      </c>
      <c r="G94" s="161" t="n">
        <f aca="false">high_v2_m!E82+temporary_pension_bonus_high!B82</f>
        <v>41759348.902674</v>
      </c>
      <c r="H94" s="8" t="n">
        <f aca="false">F94-J94</f>
        <v>37938737.2916758</v>
      </c>
      <c r="I94" s="8" t="n">
        <f aca="false">G94-K94</f>
        <v>36327668.9741137</v>
      </c>
      <c r="J94" s="161" t="n">
        <f aca="false">high_v2_m!J82</f>
        <v>5599670.02944354</v>
      </c>
      <c r="K94" s="161" t="n">
        <f aca="false">high_v2_m!K82</f>
        <v>5431679.92856023</v>
      </c>
      <c r="L94" s="8" t="n">
        <f aca="false">H94-I94</f>
        <v>1611068.31756213</v>
      </c>
      <c r="M94" s="8" t="n">
        <f aca="false">J94-K94</f>
        <v>167990.100883307</v>
      </c>
      <c r="N94" s="161" t="n">
        <f aca="false">SUM(high_v5_m!C82:J82)</f>
        <v>7263016.43910494</v>
      </c>
      <c r="O94" s="5"/>
      <c r="P94" s="5"/>
      <c r="Q94" s="8" t="n">
        <f aca="false">I94*5.5017049523</f>
        <v>199864116.300396</v>
      </c>
      <c r="R94" s="8"/>
      <c r="S94" s="8"/>
      <c r="T94" s="5"/>
      <c r="U94" s="5"/>
      <c r="V94" s="8" t="n">
        <f aca="false">K94*5.5017049523</f>
        <v>29883500.3622683</v>
      </c>
      <c r="W94" s="8" t="n">
        <f aca="false">M94*5.5017049523</f>
        <v>924231.969967066</v>
      </c>
      <c r="X94" s="8" t="n">
        <f aca="false">N94*5.1890047538+L94*5.5017049523</f>
        <v>46551449.3706683</v>
      </c>
      <c r="Y94" s="8" t="n">
        <f aca="false">N94*5.1890047538</f>
        <v>37687826.8294431</v>
      </c>
      <c r="Z94" s="8" t="n">
        <f aca="false">L94*5.5017049523</f>
        <v>8863622.54122522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43995438.0352097</v>
      </c>
      <c r="G95" s="163" t="n">
        <f aca="false">high_v2_m!E83+temporary_pension_bonus_high!B83</f>
        <v>42199305.908306</v>
      </c>
      <c r="H95" s="67" t="n">
        <f aca="false">F95-J95</f>
        <v>38267290.3353909</v>
      </c>
      <c r="I95" s="67" t="n">
        <f aca="false">G95-K95</f>
        <v>36643002.6394818</v>
      </c>
      <c r="J95" s="163" t="n">
        <f aca="false">high_v2_m!J83</f>
        <v>5728147.69981878</v>
      </c>
      <c r="K95" s="163" t="n">
        <f aca="false">high_v2_m!K83</f>
        <v>5556303.26882421</v>
      </c>
      <c r="L95" s="67" t="n">
        <f aca="false">H95-I95</f>
        <v>1624287.69590911</v>
      </c>
      <c r="M95" s="67" t="n">
        <f aca="false">J95-K95</f>
        <v>171844.430994563</v>
      </c>
      <c r="N95" s="163" t="n">
        <f aca="false">SUM(high_v5_m!C83:J83)</f>
        <v>6036316.39886319</v>
      </c>
      <c r="O95" s="7"/>
      <c r="P95" s="7"/>
      <c r="Q95" s="67" t="n">
        <f aca="false">I95*5.5017049523</f>
        <v>201598989.088779</v>
      </c>
      <c r="R95" s="67"/>
      <c r="S95" s="67"/>
      <c r="T95" s="7"/>
      <c r="U95" s="7"/>
      <c r="V95" s="67" t="n">
        <f aca="false">K95*5.5017049523</f>
        <v>30569141.2105708</v>
      </c>
      <c r="W95" s="67" t="n">
        <f aca="false">M95*5.5017049523</f>
        <v>945437.357027962</v>
      </c>
      <c r="X95" s="67" t="n">
        <f aca="false">N95*5.1890047538+L95*5.5017049523</f>
        <v>40258826.1496851</v>
      </c>
      <c r="Y95" s="67" t="n">
        <f aca="false">N95*5.1890047538</f>
        <v>31322474.489142</v>
      </c>
      <c r="Z95" s="67" t="n">
        <f aca="false">L95*5.5017049523</f>
        <v>8936351.66054308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44562957.739026</v>
      </c>
      <c r="G96" s="163" t="n">
        <f aca="false">high_v2_m!E84+temporary_pension_bonus_high!B84</f>
        <v>42742938.4126443</v>
      </c>
      <c r="H96" s="67" t="n">
        <f aca="false">F96-J96</f>
        <v>38699128.4898679</v>
      </c>
      <c r="I96" s="67" t="n">
        <f aca="false">G96-K96</f>
        <v>37055024.040961</v>
      </c>
      <c r="J96" s="163" t="n">
        <f aca="false">high_v2_m!J84</f>
        <v>5863829.24915808</v>
      </c>
      <c r="K96" s="163" t="n">
        <f aca="false">high_v2_m!K84</f>
        <v>5687914.37168334</v>
      </c>
      <c r="L96" s="67" t="n">
        <f aca="false">H96-I96</f>
        <v>1644104.44890698</v>
      </c>
      <c r="M96" s="67" t="n">
        <f aca="false">J96-K96</f>
        <v>175914.87747474</v>
      </c>
      <c r="N96" s="163" t="n">
        <f aca="false">SUM(high_v5_m!C84:J84)</f>
        <v>6040605.61474658</v>
      </c>
      <c r="O96" s="7"/>
      <c r="P96" s="7"/>
      <c r="Q96" s="67" t="n">
        <f aca="false">I96*5.5017049523</f>
        <v>203865809.27375</v>
      </c>
      <c r="R96" s="67"/>
      <c r="S96" s="67"/>
      <c r="T96" s="7"/>
      <c r="U96" s="7"/>
      <c r="V96" s="67" t="n">
        <f aca="false">K96*5.5017049523</f>
        <v>31293226.6669486</v>
      </c>
      <c r="W96" s="67" t="n">
        <f aca="false">M96*5.5017049523</f>
        <v>967831.752586026</v>
      </c>
      <c r="X96" s="67" t="n">
        <f aca="false">N96*5.1890047538+L96*5.5017049523</f>
        <v>40390108.839401</v>
      </c>
      <c r="Y96" s="67" t="n">
        <f aca="false">N96*5.1890047538</f>
        <v>31344731.250751</v>
      </c>
      <c r="Z96" s="67" t="n">
        <f aca="false">L96*5.5017049523</f>
        <v>9045377.58865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44997778.7830411</v>
      </c>
      <c r="G97" s="163" t="n">
        <f aca="false">high_v2_m!E85+temporary_pension_bonus_high!B85</f>
        <v>43161704.8547299</v>
      </c>
      <c r="H97" s="67" t="n">
        <f aca="false">F97-J97</f>
        <v>38944039.2403799</v>
      </c>
      <c r="I97" s="67" t="n">
        <f aca="false">G97-K97</f>
        <v>37289577.4983485</v>
      </c>
      <c r="J97" s="163" t="n">
        <f aca="false">high_v2_m!J85</f>
        <v>6053739.54266123</v>
      </c>
      <c r="K97" s="163" t="n">
        <f aca="false">high_v2_m!K85</f>
        <v>5872127.35638139</v>
      </c>
      <c r="L97" s="67" t="n">
        <f aca="false">H97-I97</f>
        <v>1654461.74203139</v>
      </c>
      <c r="M97" s="67" t="n">
        <f aca="false">J97-K97</f>
        <v>181612.186279836</v>
      </c>
      <c r="N97" s="163" t="n">
        <f aca="false">SUM(high_v5_m!C85:J85)</f>
        <v>6098671.79071189</v>
      </c>
      <c r="O97" s="7"/>
      <c r="P97" s="7"/>
      <c r="Q97" s="67" t="n">
        <f aca="false">I97*5.5017049523</f>
        <v>205156253.191838</v>
      </c>
      <c r="R97" s="67"/>
      <c r="S97" s="67"/>
      <c r="T97" s="7"/>
      <c r="U97" s="7"/>
      <c r="V97" s="67" t="n">
        <f aca="false">K97*5.5017049523</f>
        <v>32306712.1571398</v>
      </c>
      <c r="W97" s="67" t="n">
        <f aca="false">M97*5.5017049523</f>
        <v>999176.664653804</v>
      </c>
      <c r="X97" s="67" t="n">
        <f aca="false">N97*5.1890047538+L97*5.5017049523</f>
        <v>40748397.2733949</v>
      </c>
      <c r="Y97" s="67" t="n">
        <f aca="false">N97*5.1890047538</f>
        <v>31646036.91387</v>
      </c>
      <c r="Z97" s="67" t="n">
        <f aca="false">L97*5.5017049523</f>
        <v>9102360.35952497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45383450.805791</v>
      </c>
      <c r="G98" s="161" t="n">
        <f aca="false">high_v2_m!E86+temporary_pension_bonus_high!B86</f>
        <v>43532004.3551355</v>
      </c>
      <c r="H98" s="8" t="n">
        <f aca="false">F98-J98</f>
        <v>39165913.9235864</v>
      </c>
      <c r="I98" s="8" t="n">
        <f aca="false">G98-K98</f>
        <v>37500993.579397</v>
      </c>
      <c r="J98" s="161" t="n">
        <f aca="false">high_v2_m!J86</f>
        <v>6217536.8822046</v>
      </c>
      <c r="K98" s="161" t="n">
        <f aca="false">high_v2_m!K86</f>
        <v>6031010.77573846</v>
      </c>
      <c r="L98" s="8" t="n">
        <f aca="false">H98-I98</f>
        <v>1664920.34418938</v>
      </c>
      <c r="M98" s="8" t="n">
        <f aca="false">J98-K98</f>
        <v>186526.106466137</v>
      </c>
      <c r="N98" s="161" t="n">
        <f aca="false">SUM(high_v5_m!C86:J86)</f>
        <v>7365625.05649902</v>
      </c>
      <c r="O98" s="5"/>
      <c r="P98" s="5"/>
      <c r="Q98" s="8" t="n">
        <f aca="false">I98*5.5017049523</f>
        <v>206319402.091939</v>
      </c>
      <c r="R98" s="8"/>
      <c r="S98" s="8"/>
      <c r="T98" s="5"/>
      <c r="U98" s="5"/>
      <c r="V98" s="8" t="n">
        <f aca="false">K98*5.5017049523</f>
        <v>33180841.8522549</v>
      </c>
      <c r="W98" s="8" t="n">
        <f aca="false">M98*5.5017049523</f>
        <v>1026211.60367798</v>
      </c>
      <c r="X98" s="8" t="n">
        <f aca="false">N98*5.1890047538+L98*5.5017049523</f>
        <v>47380163.9356935</v>
      </c>
      <c r="Y98" s="8" t="n">
        <f aca="false">N98*5.1890047538</f>
        <v>38220263.4328818</v>
      </c>
      <c r="Z98" s="8" t="n">
        <f aca="false">L98*5.5017049523</f>
        <v>9159900.50281171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45770310.6288189</v>
      </c>
      <c r="G99" s="163" t="n">
        <f aca="false">high_v2_m!E87+temporary_pension_bonus_high!B87</f>
        <v>43904858.2493884</v>
      </c>
      <c r="H99" s="67" t="n">
        <f aca="false">F99-J99</f>
        <v>39371120.3773056</v>
      </c>
      <c r="I99" s="67" t="n">
        <f aca="false">G99-K99</f>
        <v>37697643.7054205</v>
      </c>
      <c r="J99" s="163" t="n">
        <f aca="false">high_v2_m!J87</f>
        <v>6399190.25151329</v>
      </c>
      <c r="K99" s="163" t="n">
        <f aca="false">high_v2_m!K87</f>
        <v>6207214.5439679</v>
      </c>
      <c r="L99" s="67" t="n">
        <f aca="false">H99-I99</f>
        <v>1673476.67188515</v>
      </c>
      <c r="M99" s="67" t="n">
        <f aca="false">J99-K99</f>
        <v>191975.707545399</v>
      </c>
      <c r="N99" s="163" t="n">
        <f aca="false">SUM(high_v5_m!C87:J87)</f>
        <v>6181816.62711402</v>
      </c>
      <c r="O99" s="7"/>
      <c r="P99" s="7"/>
      <c r="Q99" s="67" t="n">
        <f aca="false">I99*5.5017049523</f>
        <v>207401313.064153</v>
      </c>
      <c r="R99" s="67"/>
      <c r="S99" s="67"/>
      <c r="T99" s="7"/>
      <c r="U99" s="7"/>
      <c r="V99" s="67" t="n">
        <f aca="false">K99*5.5017049523</f>
        <v>34150262.9965368</v>
      </c>
      <c r="W99" s="67" t="n">
        <f aca="false">M99*5.5017049523</f>
        <v>1056193.70092382</v>
      </c>
      <c r="X99" s="67" t="n">
        <f aca="false">N99*5.1890047538+L99*5.5017049523</f>
        <v>41284450.7584836</v>
      </c>
      <c r="Y99" s="67" t="n">
        <f aca="false">N99*5.1890047538</f>
        <v>32077475.8652145</v>
      </c>
      <c r="Z99" s="67" t="n">
        <f aca="false">L99*5.5017049523</f>
        <v>9206974.89326904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46175044.1010795</v>
      </c>
      <c r="G100" s="163" t="n">
        <f aca="false">high_v2_m!E88+temporary_pension_bonus_high!B88</f>
        <v>44293838.5383339</v>
      </c>
      <c r="H100" s="67" t="n">
        <f aca="false">F100-J100</f>
        <v>39658953.7612818</v>
      </c>
      <c r="I100" s="67" t="n">
        <f aca="false">G100-K100</f>
        <v>37973230.9087301</v>
      </c>
      <c r="J100" s="163" t="n">
        <f aca="false">high_v2_m!J88</f>
        <v>6516090.33979767</v>
      </c>
      <c r="K100" s="163" t="n">
        <f aca="false">high_v2_m!K88</f>
        <v>6320607.62960375</v>
      </c>
      <c r="L100" s="67" t="n">
        <f aca="false">H100-I100</f>
        <v>1685722.85255166</v>
      </c>
      <c r="M100" s="67" t="n">
        <f aca="false">J100-K100</f>
        <v>195482.710193929</v>
      </c>
      <c r="N100" s="163" t="n">
        <f aca="false">SUM(high_v5_m!C88:J88)</f>
        <v>6208551.51222214</v>
      </c>
      <c r="O100" s="7"/>
      <c r="P100" s="7"/>
      <c r="Q100" s="67" t="n">
        <f aca="false">I100*5.5017049523</f>
        <v>208917512.545392</v>
      </c>
      <c r="R100" s="67"/>
      <c r="S100" s="67"/>
      <c r="T100" s="7"/>
      <c r="U100" s="7"/>
      <c r="V100" s="67" t="n">
        <f aca="false">K100*5.5017049523</f>
        <v>34774118.2973361</v>
      </c>
      <c r="W100" s="67" t="n">
        <f aca="false">M100*5.5017049523</f>
        <v>1075488.19476297</v>
      </c>
      <c r="X100" s="67" t="n">
        <f aca="false">N100*5.1890047538+L100*5.5017049523</f>
        <v>41490553.0772216</v>
      </c>
      <c r="Y100" s="67" t="n">
        <f aca="false">N100*5.1890047538</f>
        <v>32216203.3111328</v>
      </c>
      <c r="Z100" s="67" t="n">
        <f aca="false">L100*5.5017049523</f>
        <v>9274349.76608876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46686108.6135436</v>
      </c>
      <c r="G101" s="163" t="n">
        <f aca="false">high_v2_m!E89+temporary_pension_bonus_high!B89</f>
        <v>44785276.5597622</v>
      </c>
      <c r="H101" s="67" t="n">
        <f aca="false">F101-J101</f>
        <v>40082802.2708839</v>
      </c>
      <c r="I101" s="67" t="n">
        <f aca="false">G101-K101</f>
        <v>38380069.4073823</v>
      </c>
      <c r="J101" s="163" t="n">
        <f aca="false">high_v2_m!J89</f>
        <v>6603306.34265974</v>
      </c>
      <c r="K101" s="163" t="n">
        <f aca="false">high_v2_m!K89</f>
        <v>6405207.15237995</v>
      </c>
      <c r="L101" s="67" t="n">
        <f aca="false">H101-I101</f>
        <v>1702732.86350162</v>
      </c>
      <c r="M101" s="67" t="n">
        <f aca="false">J101-K101</f>
        <v>198099.190279791</v>
      </c>
      <c r="N101" s="163" t="n">
        <f aca="false">SUM(high_v5_m!C89:J89)</f>
        <v>6218067.29127811</v>
      </c>
      <c r="O101" s="7"/>
      <c r="P101" s="7"/>
      <c r="Q101" s="67" t="n">
        <f aca="false">I101*5.5017049523</f>
        <v>211155817.928213</v>
      </c>
      <c r="R101" s="67"/>
      <c r="S101" s="67"/>
      <c r="T101" s="7"/>
      <c r="U101" s="7"/>
      <c r="V101" s="67" t="n">
        <f aca="false">K101*5.5017049523</f>
        <v>35239559.9107562</v>
      </c>
      <c r="W101" s="67" t="n">
        <f aca="false">M101*5.5017049523</f>
        <v>1089883.29620895</v>
      </c>
      <c r="X101" s="67" t="n">
        <f aca="false">N101*5.1890047538+L101*5.5017049523</f>
        <v>41633514.5614612</v>
      </c>
      <c r="Y101" s="67" t="n">
        <f aca="false">N101*5.1890047538</f>
        <v>32265580.7338904</v>
      </c>
      <c r="Z101" s="67" t="n">
        <f aca="false">L101*5.5017049523</f>
        <v>9367933.8275708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47121986.5801153</v>
      </c>
      <c r="G102" s="161" t="n">
        <f aca="false">high_v2_m!E90+temporary_pension_bonus_high!B90</f>
        <v>45205421.1297775</v>
      </c>
      <c r="H102" s="8" t="n">
        <f aca="false">F102-J102</f>
        <v>40296707.7247764</v>
      </c>
      <c r="I102" s="8" t="n">
        <f aca="false">G102-K102</f>
        <v>38584900.6400988</v>
      </c>
      <c r="J102" s="161" t="n">
        <f aca="false">high_v2_m!J90</f>
        <v>6825278.85533893</v>
      </c>
      <c r="K102" s="161" t="n">
        <f aca="false">high_v2_m!K90</f>
        <v>6620520.48967876</v>
      </c>
      <c r="L102" s="8" t="n">
        <f aca="false">H102-I102</f>
        <v>1711807.08467761</v>
      </c>
      <c r="M102" s="8" t="n">
        <f aca="false">J102-K102</f>
        <v>204758.365660167</v>
      </c>
      <c r="N102" s="161" t="n">
        <f aca="false">SUM(high_v5_m!C90:J90)</f>
        <v>7519860.42923182</v>
      </c>
      <c r="O102" s="5"/>
      <c r="P102" s="5"/>
      <c r="Q102" s="8" t="n">
        <f aca="false">I102*5.5017049523</f>
        <v>212282738.935635</v>
      </c>
      <c r="R102" s="8"/>
      <c r="S102" s="8"/>
      <c r="T102" s="5"/>
      <c r="U102" s="5"/>
      <c r="V102" s="8" t="n">
        <f aca="false">K102*5.5017049523</f>
        <v>36424150.3648692</v>
      </c>
      <c r="W102" s="8" t="n">
        <f aca="false">M102*5.5017049523</f>
        <v>1126520.1143774</v>
      </c>
      <c r="X102" s="8" t="n">
        <f aca="false">N102*5.1890047538+L102*5.5017049523</f>
        <v>48438449.0303495</v>
      </c>
      <c r="Y102" s="8" t="n">
        <f aca="false">N102*5.1890047538</f>
        <v>39020591.5151964</v>
      </c>
      <c r="Z102" s="8" t="n">
        <f aca="false">L102*5.5017049523</f>
        <v>9417857.51515306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47545399.1010648</v>
      </c>
      <c r="G103" s="163" t="n">
        <f aca="false">high_v2_m!E91+temporary_pension_bonus_high!B91</f>
        <v>45613572.2655375</v>
      </c>
      <c r="H103" s="67" t="n">
        <f aca="false">F103-J103</f>
        <v>40563097.6172785</v>
      </c>
      <c r="I103" s="67" t="n">
        <f aca="false">G103-K103</f>
        <v>38840739.8262648</v>
      </c>
      <c r="J103" s="163" t="n">
        <f aca="false">high_v2_m!J91</f>
        <v>6982301.48378631</v>
      </c>
      <c r="K103" s="163" t="n">
        <f aca="false">high_v2_m!K91</f>
        <v>6772832.43927272</v>
      </c>
      <c r="L103" s="67" t="n">
        <f aca="false">H103-I103</f>
        <v>1722357.79101366</v>
      </c>
      <c r="M103" s="67" t="n">
        <f aca="false">J103-K103</f>
        <v>209469.04451359</v>
      </c>
      <c r="N103" s="163" t="n">
        <f aca="false">SUM(high_v5_m!C91:J91)</f>
        <v>6348450.08467961</v>
      </c>
      <c r="O103" s="7"/>
      <c r="P103" s="7"/>
      <c r="Q103" s="67" t="n">
        <f aca="false">I103*5.5017049523</f>
        <v>213690290.653157</v>
      </c>
      <c r="R103" s="67"/>
      <c r="S103" s="67"/>
      <c r="T103" s="7"/>
      <c r="U103" s="7"/>
      <c r="V103" s="67" t="n">
        <f aca="false">K103*5.5017049523</f>
        <v>37262125.7722448</v>
      </c>
      <c r="W103" s="67" t="n">
        <f aca="false">M103*5.5017049523</f>
        <v>1152436.87955397</v>
      </c>
      <c r="X103" s="67" t="n">
        <f aca="false">N103*5.1890047538+L103*5.5017049523</f>
        <v>42418042.0571168</v>
      </c>
      <c r="Y103" s="67" t="n">
        <f aca="false">N103*5.1890047538</f>
        <v>32942137.6686645</v>
      </c>
      <c r="Z103" s="67" t="n">
        <f aca="false">L103*5.5017049523</f>
        <v>9475904.38845233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47986385.7978098</v>
      </c>
      <c r="G104" s="163" t="n">
        <f aca="false">high_v2_m!E92+temporary_pension_bonus_high!B92</f>
        <v>46038261.7349083</v>
      </c>
      <c r="H104" s="67" t="n">
        <f aca="false">F104-J104</f>
        <v>40828001.2614985</v>
      </c>
      <c r="I104" s="67" t="n">
        <f aca="false">G104-K104</f>
        <v>39094628.7346863</v>
      </c>
      <c r="J104" s="163" t="n">
        <f aca="false">high_v2_m!J92</f>
        <v>7158384.53631136</v>
      </c>
      <c r="K104" s="163" t="n">
        <f aca="false">high_v2_m!K92</f>
        <v>6943633.00022202</v>
      </c>
      <c r="L104" s="67" t="n">
        <f aca="false">H104-I104</f>
        <v>1733372.52681219</v>
      </c>
      <c r="M104" s="67" t="n">
        <f aca="false">J104-K104</f>
        <v>214751.536089341</v>
      </c>
      <c r="N104" s="163" t="n">
        <f aca="false">SUM(high_v5_m!C92:J92)</f>
        <v>6386898.85394904</v>
      </c>
      <c r="O104" s="7"/>
      <c r="P104" s="7"/>
      <c r="Q104" s="67" t="n">
        <f aca="false">I104*5.5017049523</f>
        <v>215087112.517953</v>
      </c>
      <c r="R104" s="67"/>
      <c r="S104" s="67"/>
      <c r="T104" s="7"/>
      <c r="U104" s="7"/>
      <c r="V104" s="67" t="n">
        <f aca="false">K104*5.5017049523</f>
        <v>38201820.0642752</v>
      </c>
      <c r="W104" s="67" t="n">
        <f aca="false">M104*5.5017049523</f>
        <v>1181499.58961676</v>
      </c>
      <c r="X104" s="67" t="n">
        <f aca="false">N104*5.1890047538+L104*5.5017049523</f>
        <v>42678152.7301247</v>
      </c>
      <c r="Y104" s="67" t="n">
        <f aca="false">N104*5.1890047538</f>
        <v>33141648.5151813</v>
      </c>
      <c r="Z104" s="67" t="n">
        <f aca="false">L104*5.5017049523</f>
        <v>9536504.21494338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48271475.3047349</v>
      </c>
      <c r="G105" s="163" t="n">
        <f aca="false">high_v2_m!E93+temporary_pension_bonus_high!B93</f>
        <v>46314547.0951379</v>
      </c>
      <c r="H105" s="67" t="n">
        <f aca="false">F105-J105</f>
        <v>40935433.3218155</v>
      </c>
      <c r="I105" s="67" t="n">
        <f aca="false">G105-K105</f>
        <v>39198586.3717062</v>
      </c>
      <c r="J105" s="163" t="n">
        <f aca="false">high_v2_m!J93</f>
        <v>7336041.98291933</v>
      </c>
      <c r="K105" s="163" t="n">
        <f aca="false">high_v2_m!K93</f>
        <v>7115960.72343175</v>
      </c>
      <c r="L105" s="67" t="n">
        <f aca="false">H105-I105</f>
        <v>1736846.95010935</v>
      </c>
      <c r="M105" s="67" t="n">
        <f aca="false">J105-K105</f>
        <v>220081.259487581</v>
      </c>
      <c r="N105" s="163" t="n">
        <f aca="false">SUM(high_v5_m!C93:J93)</f>
        <v>6375280.43569441</v>
      </c>
      <c r="O105" s="7"/>
      <c r="P105" s="7"/>
      <c r="Q105" s="67" t="n">
        <f aca="false">I105*5.5017049523</f>
        <v>215659056.764375</v>
      </c>
      <c r="R105" s="67"/>
      <c r="S105" s="67"/>
      <c r="T105" s="7"/>
      <c r="U105" s="7"/>
      <c r="V105" s="67" t="n">
        <f aca="false">K105*5.5017049523</f>
        <v>39149916.3524767</v>
      </c>
      <c r="W105" s="67" t="n">
        <f aca="false">M105*5.5017049523</f>
        <v>1210822.15523125</v>
      </c>
      <c r="X105" s="67" t="n">
        <f aca="false">N105*5.1890047538+L105*5.5017049523</f>
        <v>42636979.9544302</v>
      </c>
      <c r="Y105" s="67" t="n">
        <f aca="false">N105*5.1890047538</f>
        <v>33081360.4876264</v>
      </c>
      <c r="Z105" s="67" t="n">
        <f aca="false">L105*5.5017049523</f>
        <v>9555619.46680375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48716513.2461775</v>
      </c>
      <c r="G106" s="161" t="n">
        <f aca="false">high_v2_m!E94+temporary_pension_bonus_high!B94</f>
        <v>46742796.7866011</v>
      </c>
      <c r="H106" s="8" t="n">
        <f aca="false">F106-J106</f>
        <v>41225737.7690539</v>
      </c>
      <c r="I106" s="8" t="n">
        <f aca="false">G106-K106</f>
        <v>39476744.5737911</v>
      </c>
      <c r="J106" s="161" t="n">
        <f aca="false">high_v2_m!J94</f>
        <v>7490775.47712364</v>
      </c>
      <c r="K106" s="161" t="n">
        <f aca="false">high_v2_m!K94</f>
        <v>7266052.21280993</v>
      </c>
      <c r="L106" s="8" t="n">
        <f aca="false">H106-I106</f>
        <v>1748993.19526274</v>
      </c>
      <c r="M106" s="8" t="n">
        <f aca="false">J106-K106</f>
        <v>224723.264313709</v>
      </c>
      <c r="N106" s="161" t="n">
        <f aca="false">SUM(high_v5_m!C94:J94)</f>
        <v>7801316.92753403</v>
      </c>
      <c r="O106" s="5"/>
      <c r="P106" s="5"/>
      <c r="Q106" s="8" t="n">
        <f aca="false">I106*5.5017049523</f>
        <v>217189401.122309</v>
      </c>
      <c r="R106" s="8"/>
      <c r="S106" s="8"/>
      <c r="T106" s="5"/>
      <c r="U106" s="5"/>
      <c r="V106" s="8" t="n">
        <f aca="false">K106*5.5017049523</f>
        <v>39975675.4428868</v>
      </c>
      <c r="W106" s="8" t="n">
        <f aca="false">M106*5.5017049523</f>
        <v>1236361.09617175</v>
      </c>
      <c r="X106" s="8" t="n">
        <f aca="false">N106*5.1890047538+L106*5.5017049523</f>
        <v>50103515.1467905</v>
      </c>
      <c r="Y106" s="8" t="n">
        <f aca="false">N106*5.1890047538</f>
        <v>40481070.6228745</v>
      </c>
      <c r="Z106" s="8" t="n">
        <f aca="false">L106*5.5017049523</f>
        <v>9622444.523916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49051135.5860803</v>
      </c>
      <c r="G107" s="163" t="n">
        <f aca="false">high_v2_m!E95+temporary_pension_bonus_high!B95</f>
        <v>47065192.7663007</v>
      </c>
      <c r="H107" s="67" t="n">
        <f aca="false">F107-J107</f>
        <v>41403792.9525446</v>
      </c>
      <c r="I107" s="67" t="n">
        <f aca="false">G107-K107</f>
        <v>39647270.4117711</v>
      </c>
      <c r="J107" s="163" t="n">
        <f aca="false">high_v2_m!J95</f>
        <v>7647342.63353575</v>
      </c>
      <c r="K107" s="163" t="n">
        <f aca="false">high_v2_m!K95</f>
        <v>7417922.35452968</v>
      </c>
      <c r="L107" s="67" t="n">
        <f aca="false">H107-I107</f>
        <v>1756522.54077351</v>
      </c>
      <c r="M107" s="67" t="n">
        <f aca="false">J107-K107</f>
        <v>229420.279006072</v>
      </c>
      <c r="N107" s="163" t="n">
        <f aca="false">SUM(high_v5_m!C95:J95)</f>
        <v>6449575.82378443</v>
      </c>
      <c r="O107" s="7"/>
      <c r="P107" s="7"/>
      <c r="Q107" s="67" t="n">
        <f aca="false">I107*5.5017049523</f>
        <v>218127583.969618</v>
      </c>
      <c r="R107" s="67"/>
      <c r="S107" s="67"/>
      <c r="T107" s="7"/>
      <c r="U107" s="7"/>
      <c r="V107" s="67" t="n">
        <f aca="false">K107*5.5017049523</f>
        <v>40811220.1536928</v>
      </c>
      <c r="W107" s="67" t="n">
        <f aca="false">M107*5.5017049523</f>
        <v>1262202.68516576</v>
      </c>
      <c r="X107" s="67" t="n">
        <f aca="false">N107*5.1890047538+L107*5.5017049523</f>
        <v>43130748.3710112</v>
      </c>
      <c r="Y107" s="67" t="n">
        <f aca="false">N107*5.1890047538</f>
        <v>33466879.609611</v>
      </c>
      <c r="Z107" s="67" t="n">
        <f aca="false">L107*5.5017049523</f>
        <v>9663868.7614002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49530866.9147119</v>
      </c>
      <c r="G108" s="163" t="n">
        <f aca="false">high_v2_m!E96+temporary_pension_bonus_high!B96</f>
        <v>47525639.3997117</v>
      </c>
      <c r="H108" s="67" t="n">
        <f aca="false">F108-J108</f>
        <v>41753840.443328</v>
      </c>
      <c r="I108" s="67" t="n">
        <f aca="false">G108-K108</f>
        <v>39981923.7224693</v>
      </c>
      <c r="J108" s="163" t="n">
        <f aca="false">high_v2_m!J96</f>
        <v>7777026.47138388</v>
      </c>
      <c r="K108" s="163" t="n">
        <f aca="false">high_v2_m!K96</f>
        <v>7543715.67724236</v>
      </c>
      <c r="L108" s="67" t="n">
        <f aca="false">H108-I108</f>
        <v>1771916.72085868</v>
      </c>
      <c r="M108" s="67" t="n">
        <f aca="false">J108-K108</f>
        <v>233310.794141517</v>
      </c>
      <c r="N108" s="163" t="n">
        <f aca="false">SUM(high_v5_m!C96:J96)</f>
        <v>6390846.91460095</v>
      </c>
      <c r="O108" s="7"/>
      <c r="P108" s="7"/>
      <c r="Q108" s="67" t="n">
        <f aca="false">I108*5.5017049523</f>
        <v>219968747.74639</v>
      </c>
      <c r="R108" s="67"/>
      <c r="S108" s="67"/>
      <c r="T108" s="7"/>
      <c r="U108" s="7"/>
      <c r="V108" s="67" t="n">
        <f aca="false">K108*5.5017049523</f>
        <v>41503297.9002274</v>
      </c>
      <c r="W108" s="67" t="n">
        <f aca="false">M108*5.5017049523</f>
        <v>1283607.15155343</v>
      </c>
      <c r="X108" s="67" t="n">
        <f aca="false">N108*5.1890047538+L108*5.5017049523</f>
        <v>42910698.0188838</v>
      </c>
      <c r="Y108" s="67" t="n">
        <f aca="false">N108*5.1890047538</f>
        <v>33162135.0206724</v>
      </c>
      <c r="Z108" s="67" t="n">
        <f aca="false">L108*5.5017049523</f>
        <v>9748562.99821137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50091435.5985579</v>
      </c>
      <c r="G109" s="163" t="n">
        <f aca="false">high_v2_m!E97+temporary_pension_bonus_high!B97</f>
        <v>48065096.044835</v>
      </c>
      <c r="H109" s="67" t="n">
        <f aca="false">F109-J109</f>
        <v>42102876.6308287</v>
      </c>
      <c r="I109" s="67" t="n">
        <f aca="false">G109-K109</f>
        <v>40316193.8461378</v>
      </c>
      <c r="J109" s="163" t="n">
        <f aca="false">high_v2_m!J97</f>
        <v>7988558.96772915</v>
      </c>
      <c r="K109" s="163" t="n">
        <f aca="false">high_v2_m!K97</f>
        <v>7748902.19869728</v>
      </c>
      <c r="L109" s="67" t="n">
        <f aca="false">H109-I109</f>
        <v>1786682.78469092</v>
      </c>
      <c r="M109" s="67" t="n">
        <f aca="false">J109-K109</f>
        <v>239656.769031875</v>
      </c>
      <c r="N109" s="163" t="n">
        <f aca="false">SUM(high_v5_m!C97:J97)</f>
        <v>6473003.24918947</v>
      </c>
      <c r="O109" s="7"/>
      <c r="P109" s="7"/>
      <c r="Q109" s="67" t="n">
        <f aca="false">I109*5.5017049523</f>
        <v>221807803.341183</v>
      </c>
      <c r="R109" s="67"/>
      <c r="S109" s="67"/>
      <c r="T109" s="7"/>
      <c r="U109" s="7"/>
      <c r="V109" s="67" t="n">
        <f aca="false">K109*5.5017049523</f>
        <v>42632173.6014612</v>
      </c>
      <c r="W109" s="67" t="n">
        <f aca="false">M109*5.5017049523</f>
        <v>1318520.83303488</v>
      </c>
      <c r="X109" s="67" t="n">
        <f aca="false">N109*5.1890047538+L109*5.5017049523</f>
        <v>43418246.1561302</v>
      </c>
      <c r="Y109" s="67" t="n">
        <f aca="false">N109*5.1890047538</f>
        <v>33588444.631407</v>
      </c>
      <c r="Z109" s="67" t="n">
        <f aca="false">L109*5.5017049523</f>
        <v>9829801.52472321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50641009.6376234</v>
      </c>
      <c r="G110" s="161" t="n">
        <f aca="false">high_v2_m!E98+temporary_pension_bonus_high!B98</f>
        <v>48596013.9306737</v>
      </c>
      <c r="H110" s="8" t="n">
        <f aca="false">F110-J110</f>
        <v>42376843.1250987</v>
      </c>
      <c r="I110" s="8" t="n">
        <f aca="false">G110-K110</f>
        <v>40579772.4135246</v>
      </c>
      <c r="J110" s="161" t="n">
        <f aca="false">high_v2_m!J98</f>
        <v>8264166.51252476</v>
      </c>
      <c r="K110" s="161" t="n">
        <f aca="false">high_v2_m!K98</f>
        <v>8016241.51714902</v>
      </c>
      <c r="L110" s="8" t="n">
        <f aca="false">H110-I110</f>
        <v>1797070.71157401</v>
      </c>
      <c r="M110" s="8" t="n">
        <f aca="false">J110-K110</f>
        <v>247924.995375743</v>
      </c>
      <c r="N110" s="161" t="n">
        <f aca="false">SUM(high_v5_m!C98:J98)</f>
        <v>7879686.92398308</v>
      </c>
      <c r="O110" s="5"/>
      <c r="P110" s="5"/>
      <c r="Q110" s="8" t="n">
        <f aca="false">I110*5.5017049523</f>
        <v>223257934.850695</v>
      </c>
      <c r="R110" s="8"/>
      <c r="S110" s="8"/>
      <c r="T110" s="5"/>
      <c r="U110" s="5"/>
      <c r="V110" s="8" t="n">
        <f aca="false">K110*5.5017049523</f>
        <v>44102995.6537316</v>
      </c>
      <c r="W110" s="8" t="n">
        <f aca="false">M110*5.5017049523</f>
        <v>1364010.17485768</v>
      </c>
      <c r="X110" s="8" t="n">
        <f aca="false">N110*5.1890047538+L110*5.5017049523</f>
        <v>50774685.7405039</v>
      </c>
      <c r="Y110" s="8" t="n">
        <f aca="false">N110*5.1890047538</f>
        <v>40887732.9070039</v>
      </c>
      <c r="Z110" s="8" t="n">
        <f aca="false">L110*5.5017049523</f>
        <v>9886952.83350002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51193807.0858525</v>
      </c>
      <c r="G111" s="163" t="n">
        <f aca="false">high_v2_m!E99+temporary_pension_bonus_high!B99</f>
        <v>49127486.9695539</v>
      </c>
      <c r="H111" s="67" t="n">
        <f aca="false">F111-J111</f>
        <v>42687174.1966975</v>
      </c>
      <c r="I111" s="67" t="n">
        <f aca="false">G111-K111</f>
        <v>40876053.0670736</v>
      </c>
      <c r="J111" s="163" t="n">
        <f aca="false">high_v2_m!J99</f>
        <v>8506632.88915498</v>
      </c>
      <c r="K111" s="163" t="n">
        <f aca="false">high_v2_m!K99</f>
        <v>8251433.90248033</v>
      </c>
      <c r="L111" s="67" t="n">
        <f aca="false">H111-I111</f>
        <v>1811121.12962393</v>
      </c>
      <c r="M111" s="67" t="n">
        <f aca="false">J111-K111</f>
        <v>255198.986674649</v>
      </c>
      <c r="N111" s="163" t="n">
        <f aca="false">SUM(high_v5_m!C99:J99)</f>
        <v>6515704.70727212</v>
      </c>
      <c r="O111" s="7"/>
      <c r="P111" s="7"/>
      <c r="Q111" s="67" t="n">
        <f aca="false">I111*5.5017049523</f>
        <v>224887983.589597</v>
      </c>
      <c r="R111" s="67"/>
      <c r="S111" s="67"/>
      <c r="T111" s="7"/>
      <c r="U111" s="7"/>
      <c r="V111" s="67" t="n">
        <f aca="false">K111*5.5017049523</f>
        <v>45396954.7648521</v>
      </c>
      <c r="W111" s="67" t="n">
        <f aca="false">M111*5.5017049523</f>
        <v>1404029.52880986</v>
      </c>
      <c r="X111" s="67" t="n">
        <f aca="false">N111*5.1890047538+L111*5.5017049523</f>
        <v>43774276.7884592</v>
      </c>
      <c r="Y111" s="67" t="n">
        <f aca="false">N111*5.1890047538</f>
        <v>33810022.7003921</v>
      </c>
      <c r="Z111" s="67" t="n">
        <f aca="false">L111*5.5017049523</f>
        <v>9964254.08806713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51589745.2308641</v>
      </c>
      <c r="G112" s="163" t="n">
        <f aca="false">high_v2_m!E100+temporary_pension_bonus_high!B100</f>
        <v>49509529.3230871</v>
      </c>
      <c r="H112" s="67" t="n">
        <f aca="false">F112-J112</f>
        <v>42927302.3403935</v>
      </c>
      <c r="I112" s="67" t="n">
        <f aca="false">G112-K112</f>
        <v>41106959.7193306</v>
      </c>
      <c r="J112" s="163" t="n">
        <f aca="false">high_v2_m!J100</f>
        <v>8662442.89047058</v>
      </c>
      <c r="K112" s="163" t="n">
        <f aca="false">high_v2_m!K100</f>
        <v>8402569.60375646</v>
      </c>
      <c r="L112" s="67" t="n">
        <f aca="false">H112-I112</f>
        <v>1820342.62106288</v>
      </c>
      <c r="M112" s="67" t="n">
        <f aca="false">J112-K112</f>
        <v>259873.28671412</v>
      </c>
      <c r="N112" s="163" t="n">
        <f aca="false">SUM(high_v5_m!C100:J100)</f>
        <v>6660365.63451074</v>
      </c>
      <c r="O112" s="7"/>
      <c r="P112" s="7"/>
      <c r="Q112" s="67" t="n">
        <f aca="false">I112*5.5017049523</f>
        <v>226158363.861838</v>
      </c>
      <c r="R112" s="67"/>
      <c r="S112" s="67"/>
      <c r="T112" s="7"/>
      <c r="U112" s="7"/>
      <c r="V112" s="67" t="n">
        <f aca="false">K112*5.5017049523</f>
        <v>46228458.8010324</v>
      </c>
      <c r="W112" s="67" t="n">
        <f aca="false">M112*5.5017049523</f>
        <v>1429746.14848555</v>
      </c>
      <c r="X112" s="67" t="n">
        <f aca="false">N112*5.1890047538+L112*5.5017049523</f>
        <v>44575656.9527068</v>
      </c>
      <c r="Y112" s="67" t="n">
        <f aca="false">N112*5.1890047538</f>
        <v>34560668.9395224</v>
      </c>
      <c r="Z112" s="67" t="n">
        <f aca="false">L112*5.5017049523</f>
        <v>10014988.0131844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52056038.8428499</v>
      </c>
      <c r="G113" s="163" t="n">
        <f aca="false">high_v2_m!E101+temporary_pension_bonus_high!B101</f>
        <v>49959011.7060884</v>
      </c>
      <c r="H113" s="67" t="n">
        <f aca="false">F113-J113</f>
        <v>43273722.1197994</v>
      </c>
      <c r="I113" s="67" t="n">
        <f aca="false">G113-K113</f>
        <v>41440164.4847295</v>
      </c>
      <c r="J113" s="163" t="n">
        <f aca="false">high_v2_m!J101</f>
        <v>8782316.72305049</v>
      </c>
      <c r="K113" s="163" t="n">
        <f aca="false">high_v2_m!K101</f>
        <v>8518847.22135898</v>
      </c>
      <c r="L113" s="67" t="n">
        <f aca="false">H113-I113</f>
        <v>1833557.63506993</v>
      </c>
      <c r="M113" s="67" t="n">
        <f aca="false">J113-K113</f>
        <v>263469.501691515</v>
      </c>
      <c r="N113" s="163" t="n">
        <f aca="false">SUM(high_v5_m!C101:J101)</f>
        <v>6644635.28454336</v>
      </c>
      <c r="O113" s="7"/>
      <c r="P113" s="7"/>
      <c r="Q113" s="67" t="n">
        <f aca="false">I113*5.5017049523</f>
        <v>227991558.169763</v>
      </c>
      <c r="R113" s="67"/>
      <c r="S113" s="67"/>
      <c r="T113" s="7"/>
      <c r="U113" s="7"/>
      <c r="V113" s="67" t="n">
        <f aca="false">K113*5.5017049523</f>
        <v>46868183.9456378</v>
      </c>
      <c r="W113" s="67" t="n">
        <f aca="false">M113*5.5017049523</f>
        <v>1449531.46223622</v>
      </c>
      <c r="X113" s="67" t="n">
        <f aca="false">N113*5.1890047538+L113*5.5017049523</f>
        <v>44566737.1999544</v>
      </c>
      <c r="Y113" s="67" t="n">
        <f aca="false">N113*5.1890047538</f>
        <v>34479044.0787627</v>
      </c>
      <c r="Z113" s="67" t="n">
        <f aca="false">L113*5.5017049523</f>
        <v>10087693.1211917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52389296.0778247</v>
      </c>
      <c r="G114" s="161" t="n">
        <f aca="false">high_v2_m!E102+temporary_pension_bonus_high!B102</f>
        <v>50281867.2832995</v>
      </c>
      <c r="H114" s="8" t="n">
        <f aca="false">F114-J114</f>
        <v>43427809.9505045</v>
      </c>
      <c r="I114" s="8" t="n">
        <f aca="false">G114-K114</f>
        <v>41589225.7397989</v>
      </c>
      <c r="J114" s="161" t="n">
        <f aca="false">high_v2_m!J102</f>
        <v>8961486.12732022</v>
      </c>
      <c r="K114" s="161" t="n">
        <f aca="false">high_v2_m!K102</f>
        <v>8692641.54350061</v>
      </c>
      <c r="L114" s="8" t="n">
        <f aca="false">H114-I114</f>
        <v>1838584.21070568</v>
      </c>
      <c r="M114" s="8" t="n">
        <f aca="false">J114-K114</f>
        <v>268844.583819607</v>
      </c>
      <c r="N114" s="161" t="n">
        <f aca="false">SUM(high_v5_m!C102:J102)</f>
        <v>8132262.94630055</v>
      </c>
      <c r="O114" s="5"/>
      <c r="P114" s="5"/>
      <c r="Q114" s="8" t="n">
        <f aca="false">I114*5.5017049523</f>
        <v>228811649.214974</v>
      </c>
      <c r="R114" s="8"/>
      <c r="S114" s="8"/>
      <c r="T114" s="5"/>
      <c r="U114" s="5"/>
      <c r="V114" s="8" t="n">
        <f aca="false">K114*5.5017049523</f>
        <v>47824349.028446</v>
      </c>
      <c r="W114" s="8" t="n">
        <f aca="false">M114*5.5017049523</f>
        <v>1479103.57819937</v>
      </c>
      <c r="X114" s="8" t="n">
        <f aca="false">N114*5.1890047538+L114*5.5017049523</f>
        <v>52313698.9447652</v>
      </c>
      <c r="Y114" s="8" t="n">
        <f aca="false">N114*5.1890047538</f>
        <v>42198351.0875052</v>
      </c>
      <c r="Z114" s="8" t="n">
        <f aca="false">L114*5.5017049523</f>
        <v>10115347.85726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52818911.619687</v>
      </c>
      <c r="G115" s="163" t="n">
        <f aca="false">high_v2_m!E103+temporary_pension_bonus_high!B103</f>
        <v>50696689.0814815</v>
      </c>
      <c r="H115" s="67" t="n">
        <f aca="false">F115-J115</f>
        <v>43624309.681764</v>
      </c>
      <c r="I115" s="67" t="n">
        <f aca="false">G115-K115</f>
        <v>41777925.2016962</v>
      </c>
      <c r="J115" s="163" t="n">
        <f aca="false">high_v2_m!J103</f>
        <v>9194601.937923</v>
      </c>
      <c r="K115" s="163" t="n">
        <f aca="false">high_v2_m!K103</f>
        <v>8918763.8797853</v>
      </c>
      <c r="L115" s="67" t="n">
        <f aca="false">H115-I115</f>
        <v>1846384.48006774</v>
      </c>
      <c r="M115" s="67" t="n">
        <f aca="false">J115-K115</f>
        <v>275838.058137692</v>
      </c>
      <c r="N115" s="163" t="n">
        <f aca="false">SUM(high_v5_m!C103:J103)</f>
        <v>6747130.41822301</v>
      </c>
      <c r="O115" s="7"/>
      <c r="P115" s="7"/>
      <c r="Q115" s="67" t="n">
        <f aca="false">I115*5.5017049523</f>
        <v>229849817.978991</v>
      </c>
      <c r="R115" s="67"/>
      <c r="S115" s="67"/>
      <c r="T115" s="7"/>
      <c r="U115" s="7"/>
      <c r="V115" s="67" t="n">
        <f aca="false">K115*5.5017049523</f>
        <v>49068407.4058092</v>
      </c>
      <c r="W115" s="67" t="n">
        <f aca="false">M115*5.5017049523</f>
        <v>1517579.61048896</v>
      </c>
      <c r="X115" s="67" t="n">
        <f aca="false">N115*5.1890047538+L115*5.5017049523</f>
        <v>45169154.4525064</v>
      </c>
      <c r="Y115" s="67" t="n">
        <f aca="false">N115*5.1890047538</f>
        <v>35010891.8146678</v>
      </c>
      <c r="Z115" s="67" t="n">
        <f aca="false">L115*5.5017049523</f>
        <v>10158262.6378386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53184824.2528032</v>
      </c>
      <c r="G116" s="163" t="n">
        <f aca="false">high_v2_m!E104+temporary_pension_bonus_high!B104</f>
        <v>51048832.1216912</v>
      </c>
      <c r="H116" s="67" t="n">
        <f aca="false">F116-J116</f>
        <v>43878913.7547259</v>
      </c>
      <c r="I116" s="67" t="n">
        <f aca="false">G116-K116</f>
        <v>42022098.9385562</v>
      </c>
      <c r="J116" s="163" t="n">
        <f aca="false">high_v2_m!J104</f>
        <v>9305910.49807731</v>
      </c>
      <c r="K116" s="163" t="n">
        <f aca="false">high_v2_m!K104</f>
        <v>9026733.18313499</v>
      </c>
      <c r="L116" s="67" t="n">
        <f aca="false">H116-I116</f>
        <v>1856814.81616969</v>
      </c>
      <c r="M116" s="67" t="n">
        <f aca="false">J116-K116</f>
        <v>279177.314942319</v>
      </c>
      <c r="N116" s="163" t="n">
        <f aca="false">SUM(high_v5_m!C104:J104)</f>
        <v>6767374.73083047</v>
      </c>
      <c r="O116" s="7"/>
      <c r="P116" s="7"/>
      <c r="Q116" s="67" t="n">
        <f aca="false">I116*5.5017049523</f>
        <v>231193189.836295</v>
      </c>
      <c r="R116" s="67"/>
      <c r="S116" s="67"/>
      <c r="T116" s="7"/>
      <c r="U116" s="7"/>
      <c r="V116" s="67" t="n">
        <f aca="false">K116*5.5017049523</f>
        <v>49662422.6567445</v>
      </c>
      <c r="W116" s="67" t="n">
        <f aca="false">M116*5.5017049523</f>
        <v>1535951.21618797</v>
      </c>
      <c r="X116" s="67" t="n">
        <f aca="false">N116*5.1890047538+L116*5.5017049523</f>
        <v>45331586.9186501</v>
      </c>
      <c r="Y116" s="67" t="n">
        <f aca="false">N116*5.1890047538</f>
        <v>35115939.6490253</v>
      </c>
      <c r="Z116" s="67" t="n">
        <f aca="false">L116*5.5017049523</f>
        <v>10215647.2696248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53641674.0874849</v>
      </c>
      <c r="G117" s="163" t="n">
        <f aca="false">high_v2_m!E105+temporary_pension_bonus_high!B105</f>
        <v>51488797.7451494</v>
      </c>
      <c r="H117" s="67" t="n">
        <f aca="false">F117-J117</f>
        <v>44231894.7627537</v>
      </c>
      <c r="I117" s="67" t="n">
        <f aca="false">G117-K117</f>
        <v>42361311.8001601</v>
      </c>
      <c r="J117" s="163" t="n">
        <f aca="false">high_v2_m!J105</f>
        <v>9409779.32473117</v>
      </c>
      <c r="K117" s="163" t="n">
        <f aca="false">high_v2_m!K105</f>
        <v>9127485.94498923</v>
      </c>
      <c r="L117" s="67" t="n">
        <f aca="false">H117-I117</f>
        <v>1870582.9625936</v>
      </c>
      <c r="M117" s="67" t="n">
        <f aca="false">J117-K117</f>
        <v>282293.379741937</v>
      </c>
      <c r="N117" s="163" t="n">
        <f aca="false">SUM(high_v5_m!C105:J105)</f>
        <v>6777732.42269553</v>
      </c>
      <c r="O117" s="7"/>
      <c r="P117" s="7"/>
      <c r="Q117" s="67" t="n">
        <f aca="false">I117*5.5017049523</f>
        <v>233059438.916865</v>
      </c>
      <c r="R117" s="67"/>
      <c r="S117" s="67"/>
      <c r="T117" s="7"/>
      <c r="U117" s="7"/>
      <c r="V117" s="67" t="n">
        <f aca="false">K117*5.5017049523</f>
        <v>50216734.6255959</v>
      </c>
      <c r="W117" s="67" t="n">
        <f aca="false">M117*5.5017049523</f>
        <v>1553094.88532772</v>
      </c>
      <c r="X117" s="67" t="n">
        <f aca="false">N117*5.1890047538+L117*5.5017049523</f>
        <v>45461081.3103407</v>
      </c>
      <c r="Y117" s="67" t="n">
        <f aca="false">N117*5.1890047538</f>
        <v>35169685.7613515</v>
      </c>
      <c r="Z117" s="67" t="n">
        <f aca="false">L117*5.5017049523</f>
        <v>10291395.5489892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75" zoomScaleNormal="75" zoomScalePageLayoutView="100" workbookViewId="0">
      <selection pane="topLeft" activeCell="AC11" activeCellId="0" sqref="AC11"/>
    </sheetView>
  </sheetViews>
  <sheetFormatPr defaultColWidth="9.25390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8.39331861719235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9.53836244910895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9.02380351217845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17715091.2971215</v>
      </c>
      <c r="G14" s="160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691939.443819597</v>
      </c>
      <c r="M14" s="8" t="n">
        <f aca="false">J14-K14</f>
        <v>0</v>
      </c>
      <c r="N14" s="161" t="n">
        <f aca="false">SUM(low_v5_m!C2:J2)</f>
        <v>2791830.5901303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18293668.8687444</v>
      </c>
      <c r="Y14" s="8" t="n">
        <f aca="false">N14*5.1890047538</f>
        <v>14486822.2039904</v>
      </c>
      <c r="Z14" s="8" t="n">
        <f aca="false">L14*5.5017049523</f>
        <v>3806846.66475399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20422747.1350974</v>
      </c>
      <c r="G15" s="162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799976.431236599</v>
      </c>
      <c r="M15" s="67" t="n">
        <f aca="false">J15-K15</f>
        <v>0</v>
      </c>
      <c r="N15" s="163" t="n">
        <f aca="false">SUM(low_v5_m!C3:J3)</f>
        <v>2473830.00986629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17237949.9747469</v>
      </c>
      <c r="Y15" s="67" t="n">
        <f aca="false">N15*5.1890047538</f>
        <v>12836715.6812893</v>
      </c>
      <c r="Z15" s="67" t="n">
        <f aca="false">L15*5.5017049523</f>
        <v>4401234.29345768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19803746.8364793</v>
      </c>
      <c r="G16" s="162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777485.531692099</v>
      </c>
      <c r="M16" s="67" t="n">
        <f aca="false">J16-K16</f>
        <v>0</v>
      </c>
      <c r="N16" s="163" t="n">
        <f aca="false">SUM(low_v5_m!C4:J4)</f>
        <v>2940705.35015561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19536830.0415346</v>
      </c>
      <c r="Y16" s="67" t="n">
        <f aca="false">N16*5.1890047538</f>
        <v>15259334.0414826</v>
      </c>
      <c r="Z16" s="67" t="n">
        <f aca="false">L16*5.5017049523</f>
        <v>4277496.00005202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21428421.3166265</v>
      </c>
      <c r="G17" s="162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842483.1224434</v>
      </c>
      <c r="M17" s="67" t="n">
        <f aca="false">J17-K17</f>
        <v>0</v>
      </c>
      <c r="N17" s="163" t="n">
        <f aca="false">SUM(low_v5_m!C5:J5)</f>
        <v>2780472.86787377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19062980.4961849</v>
      </c>
      <c r="Y17" s="67" t="n">
        <f aca="false">N17*5.1890047538</f>
        <v>14427886.9292089</v>
      </c>
      <c r="Z17" s="67" t="n">
        <f aca="false">L17*5.5017049523</f>
        <v>4635093.56697602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18797781.9121755</v>
      </c>
      <c r="G18" s="160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737462.751726598</v>
      </c>
      <c r="M18" s="8" t="n">
        <f aca="false">J18-K18</f>
        <v>0</v>
      </c>
      <c r="N18" s="161" t="n">
        <f aca="false">SUM(low_v5_m!C6:J6)</f>
        <v>2805850.32186679</v>
      </c>
      <c r="O18" s="165" t="n">
        <v>91414555.2301573</v>
      </c>
      <c r="P18" s="5"/>
      <c r="Q18" s="8" t="n">
        <f aca="false">I18*5.5017049523</f>
        <v>99362547.3651603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18616873.1319291</v>
      </c>
      <c r="Y18" s="8" t="n">
        <f aca="false">N18*5.1890047538</f>
        <v>14559570.658618</v>
      </c>
      <c r="Z18" s="8" t="n">
        <f aca="false">L18*5.5017049523</f>
        <v>4057302.47331101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19382726.6633888</v>
      </c>
      <c r="G19" s="162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762331.112871699</v>
      </c>
      <c r="M19" s="67" t="n">
        <f aca="false">J19-K19</f>
        <v>0</v>
      </c>
      <c r="N19" s="163" t="n">
        <f aca="false">SUM(low_v5_m!C7:J7)</f>
        <v>2806275.73960396</v>
      </c>
      <c r="O19" s="164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18755899.0122572</v>
      </c>
      <c r="Y19" s="67" t="n">
        <f aca="false">N19*5.1890047538</f>
        <v>14561778.1532786</v>
      </c>
      <c r="Z19" s="67" t="n">
        <f aca="false">L19*5.5017049523</f>
        <v>4194120.8589786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18504303.1925063</v>
      </c>
      <c r="G20" s="163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730280.3389313</v>
      </c>
      <c r="M20" s="67" t="n">
        <f aca="false">J20-K20</f>
        <v>0</v>
      </c>
      <c r="N20" s="163" t="n">
        <f aca="false">SUM(low_v5_m!C8:J8)</f>
        <v>2465377.23771734</v>
      </c>
      <c r="O20" s="164" t="n">
        <v>90764685.8571572</v>
      </c>
      <c r="P20" s="7"/>
      <c r="Q20" s="67" t="n">
        <f aca="false">I20*5.5017049523</f>
        <v>97787429.555807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16810641.1636912</v>
      </c>
      <c r="Y20" s="67" t="n">
        <f aca="false">N20*5.1890047538</f>
        <v>12792854.2064256</v>
      </c>
      <c r="Z20" s="67" t="n">
        <f aca="false">L20*5.5017049523</f>
        <v>4017786.95726565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20255770.5244998</v>
      </c>
      <c r="G21" s="163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low_v2_m!J9</f>
        <v>37448.2927964077</v>
      </c>
      <c r="K21" s="163" t="n">
        <f aca="false">low_v2_m!K9</f>
        <v>36324.8440125154</v>
      </c>
      <c r="L21" s="67" t="n">
        <f aca="false">H21-I21</f>
        <v>800602.401472308</v>
      </c>
      <c r="M21" s="67" t="n">
        <f aca="false">J21-K21</f>
        <v>1123.4487838923</v>
      </c>
      <c r="N21" s="163" t="n">
        <f aca="false">SUM(low_v5_m!C9:J9)</f>
        <v>3850141.96622837</v>
      </c>
      <c r="O21" s="164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199848.574195181</v>
      </c>
      <c r="W21" s="67" t="n">
        <f aca="false">M21*5.5017049523</f>
        <v>6180.88373799569</v>
      </c>
      <c r="X21" s="67" t="n">
        <f aca="false">N21*5.1890047538+L21*5.5017049523</f>
        <v>24383083.1625674</v>
      </c>
      <c r="Y21" s="67" t="n">
        <f aca="false">N21*5.1890047538</f>
        <v>19978404.9655639</v>
      </c>
      <c r="Z21" s="67" t="n">
        <f aca="false">L21*5.5017049523</f>
        <v>4404678.19700347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19378703.2560285</v>
      </c>
      <c r="G22" s="161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</v>
      </c>
      <c r="J22" s="161" t="n">
        <f aca="false">low_v2_m!J10</f>
        <v>68744.4841315014</v>
      </c>
      <c r="K22" s="161" t="n">
        <f aca="false">low_v2_m!K10</f>
        <v>66682.1496075563</v>
      </c>
      <c r="L22" s="8" t="n">
        <f aca="false">H22-I22</f>
        <v>765085.873759959</v>
      </c>
      <c r="M22" s="8" t="n">
        <f aca="false">J22-K22</f>
        <v>2062.3345239451</v>
      </c>
      <c r="N22" s="161" t="n">
        <f aca="false">SUM(low_v5_m!C10:J10)</f>
        <v>4283437.70764497</v>
      </c>
      <c r="O22" s="165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26436055.3681759</v>
      </c>
      <c r="Y22" s="8" t="n">
        <f aca="false">N22*5.1890047538</f>
        <v>22226778.6275759</v>
      </c>
      <c r="Z22" s="8" t="n">
        <f aca="false">L22*5.5017049523</f>
        <v>4209276.74059994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20711369.2321363</v>
      </c>
      <c r="G23" s="163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19787383.3108821</v>
      </c>
      <c r="J23" s="163" t="n">
        <f aca="false">low_v2_m!J11</f>
        <v>105406.410376622</v>
      </c>
      <c r="K23" s="163" t="n">
        <f aca="false">low_v2_m!K11</f>
        <v>102244.218065323</v>
      </c>
      <c r="L23" s="67" t="n">
        <f aca="false">H23-I23</f>
        <v>818579.510877598</v>
      </c>
      <c r="M23" s="67" t="n">
        <f aca="false">J23-K23</f>
        <v>3162.192311299</v>
      </c>
      <c r="N23" s="163" t="n">
        <f aca="false">SUM(low_v5_m!C11:J11)</f>
        <v>3935455.5931213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562517.520874029</v>
      </c>
      <c r="W23" s="67" t="n">
        <f aca="false">M23*5.5017049523</f>
        <v>17397.4490991987</v>
      </c>
      <c r="X23" s="67" t="n">
        <f aca="false">N23*5.1890047538+L23*5.5017049523</f>
        <v>24924680.7299218</v>
      </c>
      <c r="Y23" s="67" t="n">
        <f aca="false">N23*5.1890047538</f>
        <v>20421097.7810752</v>
      </c>
      <c r="Z23" s="67" t="n">
        <f aca="false">L23*5.5017049523</f>
        <v>4503582.94884659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19898364.4949312</v>
      </c>
      <c r="G24" s="163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low_v2_m!J12</f>
        <v>153068.271140567</v>
      </c>
      <c r="K24" s="163" t="n">
        <f aca="false">low_v2_m!K12</f>
        <v>148476.22300635</v>
      </c>
      <c r="L24" s="67" t="n">
        <f aca="false">H24-I24</f>
        <v>785544.065131679</v>
      </c>
      <c r="M24" s="67" t="n">
        <f aca="false">J24-K24</f>
        <v>4592.04813421701</v>
      </c>
      <c r="N24" s="163" t="n">
        <f aca="false">SUM(low_v5_m!C12:J12)</f>
        <v>3541186.58305837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816872.371412835</v>
      </c>
      <c r="W24" s="67" t="n">
        <f aca="false">M24*5.5017049523</f>
        <v>25264.0939612217</v>
      </c>
      <c r="X24" s="67" t="n">
        <f aca="false">N24*5.1890047538+L24*5.5017049523</f>
        <v>22697065.6869675</v>
      </c>
      <c r="Y24" s="67" t="n">
        <f aca="false">N24*5.1890047538</f>
        <v>18375234.0135827</v>
      </c>
      <c r="Z24" s="67" t="n">
        <f aca="false">L24*5.5017049523</f>
        <v>4321831.67338483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21659293.0983671</v>
      </c>
      <c r="G25" s="163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low_v2_m!J13</f>
        <v>195716.984291222</v>
      </c>
      <c r="K25" s="163" t="n">
        <f aca="false">low_v2_m!K13</f>
        <v>189845.474762486</v>
      </c>
      <c r="L25" s="67" t="n">
        <f aca="false">H25-I25</f>
        <v>856510.300309762</v>
      </c>
      <c r="M25" s="67" t="n">
        <f aca="false">J25-K25</f>
        <v>5871.509528736</v>
      </c>
      <c r="N25" s="163" t="n">
        <f aca="false">SUM(low_v5_m!C13:J13)</f>
        <v>4002808.92783046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32303.3130517235</v>
      </c>
      <c r="X25" s="67" t="n">
        <f aca="false">N25*5.1890047538+L25*5.5017049523</f>
        <v>25482861.5159755</v>
      </c>
      <c r="Y25" s="67" t="n">
        <f aca="false">N25*5.1890047538</f>
        <v>20770594.5550653</v>
      </c>
      <c r="Z25" s="67" t="n">
        <f aca="false">L25*5.5017049523</f>
        <v>4712266.96091018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20174391.2627902</v>
      </c>
      <c r="G26" s="161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19177480.3006856</v>
      </c>
      <c r="J26" s="161" t="n">
        <f aca="false">low_v2_m!J14</f>
        <v>199621.10106806</v>
      </c>
      <c r="K26" s="161" t="n">
        <f aca="false">low_v2_m!K14</f>
        <v>193632.468036018</v>
      </c>
      <c r="L26" s="8" t="n">
        <f aca="false">H26-I26</f>
        <v>797289.861036558</v>
      </c>
      <c r="M26" s="8" t="n">
        <f aca="false">J26-K26</f>
        <v>5988.63303204201</v>
      </c>
      <c r="N26" s="161" t="n">
        <f aca="false">SUM(low_v5_m!C14:J14)</f>
        <v>4245386.95990992</v>
      </c>
      <c r="O26" s="5"/>
      <c r="P26" s="5"/>
      <c r="Q26" s="8" t="n">
        <f aca="false">I26*5.5017049523</f>
        <v>105508838.342918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26415786.6935765</v>
      </c>
      <c r="Y26" s="8" t="n">
        <f aca="false">N26*5.1890047538</f>
        <v>22029333.1166931</v>
      </c>
      <c r="Z26" s="8" t="n">
        <f aca="false">L26*5.5017049523</f>
        <v>4386453.57688341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20316216.6688001</v>
      </c>
      <c r="G27" s="163" t="n">
        <f aca="false">low_v2_m!E15+temporary_pension_bonus_low!B15</f>
        <v>19518696.8942968</v>
      </c>
      <c r="H27" s="67" t="n">
        <f aca="false">F27-J27</f>
        <v>20098454.7702192</v>
      </c>
      <c r="I27" s="67" t="n">
        <f aca="false">G27-K27</f>
        <v>19307467.8526734</v>
      </c>
      <c r="J27" s="163" t="n">
        <f aca="false">low_v2_m!J15</f>
        <v>217761.898580891</v>
      </c>
      <c r="K27" s="163" t="n">
        <f aca="false">low_v2_m!K15</f>
        <v>211229.041623464</v>
      </c>
      <c r="L27" s="67" t="n">
        <f aca="false">H27-I27</f>
        <v>790986.917545877</v>
      </c>
      <c r="M27" s="67" t="n">
        <f aca="false">J27-K27</f>
        <v>6532.85695742699</v>
      </c>
      <c r="N27" s="163" t="n">
        <f aca="false">SUM(low_v5_m!C15:J15)</f>
        <v>3638783.13527951</v>
      </c>
      <c r="O27" s="7"/>
      <c r="P27" s="7"/>
      <c r="Q27" s="67" t="n">
        <f aca="false">I27*5.5017049523</f>
        <v>106223991.501426</v>
      </c>
      <c r="R27" s="67"/>
      <c r="S27" s="67"/>
      <c r="T27" s="7"/>
      <c r="U27" s="7"/>
      <c r="V27" s="67" t="n">
        <f aca="false">K27*5.5017049523</f>
        <v>1162119.86436939</v>
      </c>
      <c r="W27" s="67" t="n">
        <f aca="false">M27*5.5017049523</f>
        <v>35941.8514753436</v>
      </c>
      <c r="X27" s="67" t="n">
        <f aca="false">N27*5.1890047538+L27*5.5017049523</f>
        <v>23233439.6284793</v>
      </c>
      <c r="Y27" s="67" t="n">
        <f aca="false">N27*5.1890047538</f>
        <v>18881662.9870127</v>
      </c>
      <c r="Z27" s="67" t="n">
        <f aca="false">L27*5.5017049523</f>
        <v>4351776.64146667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19050994.9160723</v>
      </c>
      <c r="G28" s="163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low_v2_m!J16</f>
        <v>235047.123224172</v>
      </c>
      <c r="K28" s="163" t="n">
        <f aca="false">low_v2_m!K16</f>
        <v>227995.709527446</v>
      </c>
      <c r="L28" s="67" t="n">
        <f aca="false">H28-I28</f>
        <v>750970.232147776</v>
      </c>
      <c r="M28" s="67" t="n">
        <f aca="false">J28-K28</f>
        <v>7051.41369672603</v>
      </c>
      <c r="N28" s="163" t="n">
        <f aca="false">SUM(low_v5_m!C16:J16)</f>
        <v>3267878.84085963</v>
      </c>
      <c r="O28" s="7"/>
      <c r="P28" s="7"/>
      <c r="Q28" s="67" t="n">
        <f aca="false">I28*5.5017049523</f>
        <v>99388176.5088935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38794.7976559936</v>
      </c>
      <c r="X28" s="67" t="n">
        <f aca="false">N28*5.1890047538+L28*5.5017049523</f>
        <v>21088655.4853003</v>
      </c>
      <c r="Y28" s="67" t="n">
        <f aca="false">N28*5.1890047538</f>
        <v>16957038.840063</v>
      </c>
      <c r="Z28" s="67" t="n">
        <f aca="false">L28*5.5017049523</f>
        <v>4131616.6452373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17490439.3900688</v>
      </c>
      <c r="G29" s="163" t="n">
        <f aca="false">low_v2_m!E17+temporary_pension_bonus_low!B17</f>
        <v>16796377.2975099</v>
      </c>
      <c r="H29" s="67" t="n">
        <f aca="false">F29-J29</f>
        <v>17250048.0680317</v>
      </c>
      <c r="I29" s="67" t="n">
        <f aca="false">G29-K29</f>
        <v>16563197.7151339</v>
      </c>
      <c r="J29" s="163" t="n">
        <f aca="false">low_v2_m!J17</f>
        <v>240391.322037069</v>
      </c>
      <c r="K29" s="163" t="n">
        <f aca="false">low_v2_m!K17</f>
        <v>233179.582375956</v>
      </c>
      <c r="L29" s="67" t="n">
        <f aca="false">H29-I29</f>
        <v>686850.352897787</v>
      </c>
      <c r="M29" s="67" t="n">
        <f aca="false">J29-K29</f>
        <v>7211.73966111301</v>
      </c>
      <c r="N29" s="163" t="n">
        <f aca="false">SUM(low_v5_m!C17:J17)</f>
        <v>2997014.76629459</v>
      </c>
      <c r="O29" s="7"/>
      <c r="P29" s="7"/>
      <c r="Q29" s="67" t="n">
        <f aca="false">I29*5.5017049523</f>
        <v>91125826.8952765</v>
      </c>
      <c r="R29" s="67"/>
      <c r="S29" s="67"/>
      <c r="T29" s="7"/>
      <c r="U29" s="7"/>
      <c r="V29" s="67" t="n">
        <f aca="false">K29*5.5017049523</f>
        <v>1282885.26313304</v>
      </c>
      <c r="W29" s="67" t="n">
        <f aca="false">M29*5.5017049523</f>
        <v>39676.8638082438</v>
      </c>
      <c r="X29" s="67" t="n">
        <f aca="false">N29*5.1890047538+L29*5.5017049523</f>
        <v>19330371.8575382</v>
      </c>
      <c r="Y29" s="67" t="n">
        <f aca="false">N29*5.1890047538</f>
        <v>15551523.8695114</v>
      </c>
      <c r="Z29" s="67" t="n">
        <f aca="false">L29*5.5017049523</f>
        <v>3778847.98802676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17349305.2240575</v>
      </c>
      <c r="G30" s="161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low_v2_m!J18</f>
        <v>195752.530770185</v>
      </c>
      <c r="K30" s="161" t="n">
        <f aca="false">low_v2_m!K18</f>
        <v>189879.95484708</v>
      </c>
      <c r="L30" s="8" t="n">
        <f aca="false">H30-I30</f>
        <v>683471.593930794</v>
      </c>
      <c r="M30" s="8" t="n">
        <f aca="false">J30-K30</f>
        <v>5872.575923105</v>
      </c>
      <c r="N30" s="161" t="n">
        <f aca="false">SUM(low_v5_m!C18:J18)</f>
        <v>3514113.18561026</v>
      </c>
      <c r="O30" s="5"/>
      <c r="P30" s="5"/>
      <c r="Q30" s="8" t="n">
        <f aca="false">I30*5.5017049523</f>
        <v>90613526.7491124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21995009.0786083</v>
      </c>
      <c r="Y30" s="8" t="n">
        <f aca="false">N30*5.1890047538</f>
        <v>18234750.0255229</v>
      </c>
      <c r="Z30" s="8" t="n">
        <f aca="false">L30*5.5017049523</f>
        <v>3760259.05308542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17520986.5839201</v>
      </c>
      <c r="G31" s="163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low_v2_m!J19</f>
        <v>200857.994505559</v>
      </c>
      <c r="K31" s="163" t="n">
        <f aca="false">low_v2_m!K19</f>
        <v>194832.254670393</v>
      </c>
      <c r="L31" s="67" t="n">
        <f aca="false">H31-I31</f>
        <v>691128.159056533</v>
      </c>
      <c r="M31" s="67" t="n">
        <f aca="false">J31-K31</f>
        <v>6025.73983516599</v>
      </c>
      <c r="N31" s="163" t="n">
        <f aca="false">SUM(low_v5_m!C19:J19)</f>
        <v>3220351.57066625</v>
      </c>
      <c r="O31" s="7"/>
      <c r="P31" s="7"/>
      <c r="Q31" s="67" t="n">
        <f aca="false">I31*5.5017049523</f>
        <v>91487854.0194995</v>
      </c>
      <c r="R31" s="67"/>
      <c r="S31" s="67"/>
      <c r="T31" s="7"/>
      <c r="U31" s="7"/>
      <c r="V31" s="67" t="n">
        <f aca="false">K31*5.5017049523</f>
        <v>1071909.58038788</v>
      </c>
      <c r="W31" s="67" t="n">
        <f aca="false">M31*5.5017049523</f>
        <v>33151.8426924041</v>
      </c>
      <c r="X31" s="67" t="n">
        <f aca="false">N31*5.1890047538+L31*5.5017049523</f>
        <v>20512802.8244498</v>
      </c>
      <c r="Y31" s="67" t="n">
        <f aca="false">N31*5.1890047538</f>
        <v>16710419.6090945</v>
      </c>
      <c r="Z31" s="67" t="n">
        <f aca="false">L31*5.5017049523</f>
        <v>3802383.21535531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17915077.6973654</v>
      </c>
      <c r="G32" s="163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3" t="n">
        <f aca="false">low_v2_m!J20</f>
        <v>191856.994735014</v>
      </c>
      <c r="K32" s="163" t="n">
        <f aca="false">low_v2_m!K20</f>
        <v>186101.284892964</v>
      </c>
      <c r="L32" s="67" t="n">
        <f aca="false">H32-I32</f>
        <v>708574.677330751</v>
      </c>
      <c r="M32" s="67" t="n">
        <f aca="false">J32-K32</f>
        <v>5755.70984205001</v>
      </c>
      <c r="N32" s="163" t="n">
        <f aca="false">SUM(low_v5_m!C20:J20)</f>
        <v>3151590.38644392</v>
      </c>
      <c r="O32" s="7"/>
      <c r="P32" s="7"/>
      <c r="Q32" s="67" t="n">
        <f aca="false">I32*5.5017049523</f>
        <v>93609562.2990225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31666.2173420084</v>
      </c>
      <c r="X32" s="67" t="n">
        <f aca="false">N32*5.1890047538+L32*5.5017049523</f>
        <v>20251986.3086328</v>
      </c>
      <c r="Y32" s="67" t="n">
        <f aca="false">N32*5.1890047538</f>
        <v>16353617.4972879</v>
      </c>
      <c r="Z32" s="67" t="n">
        <f aca="false">L32*5.5017049523</f>
        <v>3898368.81134497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17719542.0514624</v>
      </c>
      <c r="G33" s="163" t="n">
        <f aca="false">low_v2_m!E21+temporary_pension_bonus_low!B21</f>
        <v>17011789.1241135</v>
      </c>
      <c r="H33" s="67" t="n">
        <f aca="false">F33-J33</f>
        <v>17512877.2293109</v>
      </c>
      <c r="I33" s="67" t="n">
        <f aca="false">G33-K33</f>
        <v>16811324.2466265</v>
      </c>
      <c r="J33" s="163" t="n">
        <f aca="false">low_v2_m!J21</f>
        <v>206664.82215155</v>
      </c>
      <c r="K33" s="163" t="n">
        <f aca="false">low_v2_m!K21</f>
        <v>200464.877487003</v>
      </c>
      <c r="L33" s="67" t="n">
        <f aca="false">H33-I33</f>
        <v>701552.982684355</v>
      </c>
      <c r="M33" s="67" t="n">
        <f aca="false">J33-K33</f>
        <v>6199.94466454702</v>
      </c>
      <c r="N33" s="163" t="n">
        <f aca="false">SUM(low_v5_m!C21:J21)</f>
        <v>3305159.67618815</v>
      </c>
      <c r="O33" s="7"/>
      <c r="P33" s="7"/>
      <c r="Q33" s="67" t="n">
        <f aca="false">I33*5.5017049523</f>
        <v>92490945.8623861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34110.2662649243</v>
      </c>
      <c r="X33" s="67" t="n">
        <f aca="false">N33*5.1890047538+L33*5.5017049523</f>
        <v>21010226.7909438</v>
      </c>
      <c r="Y33" s="67" t="n">
        <f aca="false">N33*5.1890047538</f>
        <v>17150489.2718084</v>
      </c>
      <c r="Z33" s="67" t="n">
        <f aca="false">L33*5.5017049523</f>
        <v>3859737.51913535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20207140.6690753</v>
      </c>
      <c r="G34" s="161" t="n">
        <f aca="false">low_v2_m!E22+temporary_pension_bonus_low!B22</f>
        <v>19481371.3599802</v>
      </c>
      <c r="H34" s="8" t="n">
        <f aca="false">F34-J34</f>
        <v>19966796.3653095</v>
      </c>
      <c r="I34" s="8" t="n">
        <f aca="false">G34-K34</f>
        <v>19248237.3853274</v>
      </c>
      <c r="J34" s="161" t="n">
        <f aca="false">low_v2_m!J22</f>
        <v>240344.303765718</v>
      </c>
      <c r="K34" s="161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</v>
      </c>
      <c r="N34" s="161" t="n">
        <f aca="false">SUM(low_v5_m!C22:J22)</f>
        <v>3797939.19645477</v>
      </c>
      <c r="O34" s="5"/>
      <c r="P34" s="5"/>
      <c r="Q34" s="8" t="n">
        <f aca="false">I34*5.5017049523</f>
        <v>105898122.945902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39669.1033885454</v>
      </c>
      <c r="X34" s="8" t="n">
        <f aca="false">N34*5.1890047538+L34*5.5017049523</f>
        <v>23660824.0437345</v>
      </c>
      <c r="Y34" s="8" t="n">
        <f aca="false">N34*5.1890047538</f>
        <v>19707524.5450472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18751754.832248</v>
      </c>
      <c r="G35" s="163" t="n">
        <f aca="false">low_v2_m!E23+temporary_pension_bonus_low!B23</f>
        <v>18011676.735429</v>
      </c>
      <c r="H35" s="67" t="n">
        <f aca="false">F35-J35</f>
        <v>18478430.6377246</v>
      </c>
      <c r="I35" s="67" t="n">
        <f aca="false">G35-K35</f>
        <v>17746552.2667413</v>
      </c>
      <c r="J35" s="163" t="n">
        <f aca="false">low_v2_m!J23</f>
        <v>273324.194523427</v>
      </c>
      <c r="K35" s="163" t="n">
        <f aca="false">low_v2_m!K23</f>
        <v>265124.468687724</v>
      </c>
      <c r="L35" s="67" t="n">
        <f aca="false">H35-I35</f>
        <v>731878.370983295</v>
      </c>
      <c r="M35" s="67" t="n">
        <f aca="false">J35-K35</f>
        <v>8199.72583570302</v>
      </c>
      <c r="N35" s="163" t="n">
        <f aca="false">SUM(low_v5_m!C23:J23)</f>
        <v>2945031.41658614</v>
      </c>
      <c r="O35" s="7"/>
      <c r="P35" s="7"/>
      <c r="Q35" s="67" t="n">
        <f aca="false">I35*5.5017049523</f>
        <v>97636294.4921813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45112.4722377896</v>
      </c>
      <c r="X35" s="67" t="n">
        <f aca="false">N35*5.1890047538+L35*5.5017049523</f>
        <v>19308360.8788759</v>
      </c>
      <c r="Y35" s="67" t="n">
        <f aca="false">N35*5.1890047538</f>
        <v>15281782.0207558</v>
      </c>
      <c r="Z35" s="67" t="n">
        <f aca="false">L35*5.5017049523</f>
        <v>4026578.85812005</v>
      </c>
      <c r="AA35" s="67" t="n">
        <f aca="false">IFE_cost_low!B23*3</f>
        <v>2034920.15598</v>
      </c>
      <c r="AB35" s="67" t="n">
        <f aca="false">AA35*$AC$13</f>
        <v>18362719.650535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18681628.2206411</v>
      </c>
      <c r="G36" s="163" t="n">
        <f aca="false">low_v2_m!E24+temporary_pension_bonus_low!B24</f>
        <v>17942058.3789781</v>
      </c>
      <c r="H36" s="67" t="n">
        <f aca="false">F36-J36</f>
        <v>18390147.1274199</v>
      </c>
      <c r="I36" s="67" t="n">
        <f aca="false">G36-K36</f>
        <v>17659321.7185535</v>
      </c>
      <c r="J36" s="163" t="n">
        <f aca="false">low_v2_m!J24</f>
        <v>291481.093221241</v>
      </c>
      <c r="K36" s="163" t="n">
        <f aca="false">low_v2_m!K24</f>
        <v>282736.660424604</v>
      </c>
      <c r="L36" s="67" t="n">
        <f aca="false">H36-I36</f>
        <v>730825.408866365</v>
      </c>
      <c r="M36" s="67" t="n">
        <f aca="false">J36-K36</f>
        <v>8744.432796637</v>
      </c>
      <c r="N36" s="163" t="n">
        <f aca="false">SUM(low_v5_m!C24:J24)</f>
        <v>2909983.196962</v>
      </c>
      <c r="O36" s="7"/>
      <c r="P36" s="7"/>
      <c r="Q36" s="67" t="n">
        <f aca="false">I36*5.5017049523</f>
        <v>97156377.7532247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48109.2892223123</v>
      </c>
      <c r="X36" s="67" t="n">
        <f aca="false">N36*5.1890047538+L36*5.5017049523</f>
        <v>19120702.4137407</v>
      </c>
      <c r="Y36" s="67" t="n">
        <f aca="false">N36*5.1890047538</f>
        <v>15099916.642514</v>
      </c>
      <c r="Z36" s="67" t="n">
        <f aca="false">L36*5.5017049523</f>
        <v>4020785.77122675</v>
      </c>
      <c r="AA36" s="67" t="n">
        <f aca="false">IFE_cost_low!B24*3</f>
        <v>2662802.15572</v>
      </c>
      <c r="AB36" s="67" t="n">
        <f aca="false">AA36*$AC$13</f>
        <v>24028603.4450225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18382134.143264</v>
      </c>
      <c r="G37" s="163" t="n">
        <f aca="false">low_v2_m!E25+temporary_pension_bonus_low!B25</f>
        <v>17652185.9515924</v>
      </c>
      <c r="H37" s="67" t="n">
        <f aca="false">F37-J37</f>
        <v>18077633.2500449</v>
      </c>
      <c r="I37" s="67" t="n">
        <f aca="false">G37-K37</f>
        <v>17356820.0851699</v>
      </c>
      <c r="J37" s="163" t="n">
        <f aca="false">low_v2_m!J25</f>
        <v>304500.893219063</v>
      </c>
      <c r="K37" s="163" t="n">
        <f aca="false">low_v2_m!K25</f>
        <v>295365.866422491</v>
      </c>
      <c r="L37" s="67" t="n">
        <f aca="false">H37-I37</f>
        <v>720813.164875027</v>
      </c>
      <c r="M37" s="67" t="n">
        <f aca="false">J37-K37</f>
        <v>9135.02679657203</v>
      </c>
      <c r="N37" s="163" t="n">
        <f aca="false">SUM(low_v5_m!C25:J25)</f>
        <v>2926673.67510381</v>
      </c>
      <c r="O37" s="7"/>
      <c r="P37" s="7"/>
      <c r="Q37" s="67" t="n">
        <f aca="false">I37*5.5017049523</f>
        <v>95492103.0187594</v>
      </c>
      <c r="R37" s="67"/>
      <c r="S37" s="67"/>
      <c r="T37" s="7"/>
      <c r="U37" s="7"/>
      <c r="V37" s="67" t="n">
        <f aca="false">K37*5.5017049523</f>
        <v>1625015.850037</v>
      </c>
      <c r="W37" s="67" t="n">
        <f aca="false">M37*5.5017049523</f>
        <v>50258.2221660935</v>
      </c>
      <c r="X37" s="67" t="n">
        <f aca="false">N37*5.1890047538+L37*5.5017049523</f>
        <v>19152224.971811</v>
      </c>
      <c r="Y37" s="67" t="n">
        <f aca="false">N37*5.1890047538</f>
        <v>15186523.612935</v>
      </c>
      <c r="Z37" s="67" t="n">
        <f aca="false">L37*5.5017049523</f>
        <v>3965701.35887597</v>
      </c>
      <c r="AA37" s="67" t="n">
        <f aca="false">IFE_cost_low!B25*3</f>
        <v>807179.78244</v>
      </c>
      <c r="AB37" s="67" t="n">
        <f aca="false">AA37*$AC$13</f>
        <v>7283831.75574151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18044492.9921614</v>
      </c>
      <c r="G38" s="161" t="n">
        <f aca="false">low_v2_m!E26+temporary_pension_bonus_low!B26</f>
        <v>17325385.1028204</v>
      </c>
      <c r="H38" s="8" t="n">
        <f aca="false">F38-J38</f>
        <v>17720596.2872656</v>
      </c>
      <c r="I38" s="8" t="n">
        <f aca="false">G38-K38</f>
        <v>17011205.2990715</v>
      </c>
      <c r="J38" s="161" t="n">
        <f aca="false">low_v2_m!J26</f>
        <v>323896.704895771</v>
      </c>
      <c r="K38" s="161" t="n">
        <f aca="false">low_v2_m!K26</f>
        <v>314179.803748898</v>
      </c>
      <c r="L38" s="8" t="n">
        <f aca="false">H38-I38</f>
        <v>709390.988194127</v>
      </c>
      <c r="M38" s="8" t="n">
        <f aca="false">J38-K38</f>
        <v>9716.90114687302</v>
      </c>
      <c r="N38" s="161" t="n">
        <f aca="false">SUM(low_v5_m!C26:J26)</f>
        <v>3430207.73497466</v>
      </c>
      <c r="O38" s="5"/>
      <c r="P38" s="5"/>
      <c r="Q38" s="8" t="n">
        <f aca="false">I38*5.5017049523</f>
        <v>93590632.4384937</v>
      </c>
      <c r="R38" s="8"/>
      <c r="S38" s="8"/>
      <c r="T38" s="5"/>
      <c r="U38" s="5"/>
      <c r="V38" s="8" t="n">
        <f aca="false">K38*5.5017049523</f>
        <v>1728524.58219795</v>
      </c>
      <c r="W38" s="8" t="n">
        <f aca="false">M38*5.5017049523</f>
        <v>53459.5231607608</v>
      </c>
      <c r="X38" s="8" t="n">
        <f aca="false">N38*5.1890047538+L38*5.5017049523</f>
        <v>21702224.1561697</v>
      </c>
      <c r="Y38" s="8" t="n">
        <f aca="false">N38*5.1890047538</f>
        <v>17799364.2433051</v>
      </c>
      <c r="Z38" s="8" t="n">
        <f aca="false">L38*5.5017049523</f>
        <v>3902859.91286462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18039333.5315035</v>
      </c>
      <c r="G39" s="163" t="n">
        <f aca="false">low_v2_m!E27+temporary_pension_bonus_low!B27</f>
        <v>17318839.0771743</v>
      </c>
      <c r="H39" s="67" t="n">
        <f aca="false">F39-J39</f>
        <v>17703032.2964989</v>
      </c>
      <c r="I39" s="67" t="n">
        <f aca="false">G39-K39</f>
        <v>16992626.8792198</v>
      </c>
      <c r="J39" s="163" t="n">
        <f aca="false">low_v2_m!J27</f>
        <v>336301.235004635</v>
      </c>
      <c r="K39" s="163" t="n">
        <f aca="false">low_v2_m!K27</f>
        <v>326212.197954496</v>
      </c>
      <c r="L39" s="67" t="n">
        <f aca="false">H39-I39</f>
        <v>710405.417279061</v>
      </c>
      <c r="M39" s="67" t="n">
        <f aca="false">J39-K39</f>
        <v>10089.037050139</v>
      </c>
      <c r="N39" s="163" t="n">
        <f aca="false">SUM(low_v5_m!C27:J27)</f>
        <v>2877158.04030819</v>
      </c>
      <c r="O39" s="7"/>
      <c r="P39" s="7"/>
      <c r="Q39" s="67" t="n">
        <f aca="false">I39*5.5017049523</f>
        <v>93488419.4539897</v>
      </c>
      <c r="R39" s="67"/>
      <c r="S39" s="67"/>
      <c r="T39" s="7"/>
      <c r="U39" s="7"/>
      <c r="V39" s="67" t="n">
        <f aca="false">K39*5.5017049523</f>
        <v>1794723.26498692</v>
      </c>
      <c r="W39" s="67" t="n">
        <f aca="false">M39*5.5017049523</f>
        <v>55506.9051026878</v>
      </c>
      <c r="X39" s="67" t="n">
        <f aca="false">N39*5.1890047538+L39*5.5017049523</f>
        <v>18838027.750978</v>
      </c>
      <c r="Y39" s="67" t="n">
        <f aca="false">N39*5.1890047538</f>
        <v>14929586.7485931</v>
      </c>
      <c r="Z39" s="67" t="n">
        <f aca="false">L39*5.5017049523</f>
        <v>3908441.00238496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16986304.7374951</v>
      </c>
      <c r="G40" s="163" t="n">
        <f aca="false">low_v2_m!E28+temporary_pension_bonus_low!B28</f>
        <v>16305398.7008521</v>
      </c>
      <c r="H40" s="67" t="n">
        <f aca="false">F40-J40</f>
        <v>16646332.3754179</v>
      </c>
      <c r="I40" s="67" t="n">
        <f aca="false">G40-K40</f>
        <v>15975625.5096372</v>
      </c>
      <c r="J40" s="163" t="n">
        <f aca="false">low_v2_m!J28</f>
        <v>339972.362077172</v>
      </c>
      <c r="K40" s="163" t="n">
        <f aca="false">low_v2_m!K28</f>
        <v>329773.191214857</v>
      </c>
      <c r="L40" s="67" t="n">
        <f aca="false">H40-I40</f>
        <v>670706.865780683</v>
      </c>
      <c r="M40" s="67" t="n">
        <f aca="false">J40-K40</f>
        <v>10199.170862315</v>
      </c>
      <c r="N40" s="163" t="n">
        <f aca="false">SUM(low_v5_m!C28:J28)</f>
        <v>2949187.48131824</v>
      </c>
      <c r="O40" s="7"/>
      <c r="P40" s="7"/>
      <c r="Q40" s="67" t="n">
        <f aca="false">I40*5.5017049523</f>
        <v>87893177.9824614</v>
      </c>
      <c r="R40" s="67"/>
      <c r="S40" s="67"/>
      <c r="T40" s="7"/>
      <c r="U40" s="7"/>
      <c r="V40" s="67" t="n">
        <f aca="false">K40*5.5017049523</f>
        <v>1814314.79924255</v>
      </c>
      <c r="W40" s="67" t="n">
        <f aca="false">M40*5.5017049523</f>
        <v>56112.8288425522</v>
      </c>
      <c r="X40" s="67" t="n">
        <f aca="false">N40*5.1890047538+L40*5.5017049523</f>
        <v>18993379.145415</v>
      </c>
      <c r="Y40" s="67" t="n">
        <f aca="false">N40*5.1890047538</f>
        <v>15303347.8604078</v>
      </c>
      <c r="Z40" s="67" t="n">
        <f aca="false">L40*5.5017049523</f>
        <v>3690031.2850072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19224500.51335</v>
      </c>
      <c r="G41" s="163" t="n">
        <f aca="false">low_v2_m!E29+temporary_pension_bonus_low!B29</f>
        <v>18453848.9682121</v>
      </c>
      <c r="H41" s="67" t="n">
        <f aca="false">F41-J41</f>
        <v>18812960.3675695</v>
      </c>
      <c r="I41" s="67" t="n">
        <f aca="false">G41-K41</f>
        <v>18054655.026805</v>
      </c>
      <c r="J41" s="163" t="n">
        <f aca="false">low_v2_m!J29</f>
        <v>411540.145780537</v>
      </c>
      <c r="K41" s="163" t="n">
        <f aca="false">low_v2_m!K29</f>
        <v>399193.941407121</v>
      </c>
      <c r="L41" s="67" t="n">
        <f aca="false">H41-I41</f>
        <v>758305.340764482</v>
      </c>
      <c r="M41" s="67" t="n">
        <f aca="false">J41-K41</f>
        <v>12346.204373416</v>
      </c>
      <c r="N41" s="163" t="n">
        <f aca="false">SUM(low_v5_m!C29:J29)</f>
        <v>3106350.21473196</v>
      </c>
      <c r="O41" s="7"/>
      <c r="P41" s="7"/>
      <c r="Q41" s="67" t="n">
        <f aca="false">I41*5.5017049523</f>
        <v>99331384.9730411</v>
      </c>
      <c r="R41" s="67"/>
      <c r="S41" s="67"/>
      <c r="T41" s="7"/>
      <c r="U41" s="7"/>
      <c r="V41" s="67" t="n">
        <f aca="false">K41*5.5017049523</f>
        <v>2196247.28436771</v>
      </c>
      <c r="W41" s="67" t="n">
        <f aca="false">M41*5.5017049523</f>
        <v>67925.1737433305</v>
      </c>
      <c r="X41" s="67" t="n">
        <f aca="false">N41*5.1890047538+L41*5.5017049523</f>
        <v>20290838.2798513</v>
      </c>
      <c r="Y41" s="67" t="n">
        <f aca="false">N41*5.1890047538</f>
        <v>16118866.0312118</v>
      </c>
      <c r="Z41" s="67" t="n">
        <f aca="false">L41*5.5017049523</f>
        <v>4171972.24863949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18163522.5172045</v>
      </c>
      <c r="G42" s="161" t="n">
        <f aca="false">low_v2_m!E30+temporary_pension_bonus_low!B30</f>
        <v>17433169.1975093</v>
      </c>
      <c r="H42" s="8" t="n">
        <f aca="false">F42-J42</f>
        <v>17769082.0839709</v>
      </c>
      <c r="I42" s="8" t="n">
        <f aca="false">G42-K42</f>
        <v>17050561.9772727</v>
      </c>
      <c r="J42" s="161" t="n">
        <f aca="false">low_v2_m!J30</f>
        <v>394440.433233632</v>
      </c>
      <c r="K42" s="161" t="n">
        <f aca="false">low_v2_m!K30</f>
        <v>382607.220236623</v>
      </c>
      <c r="L42" s="8" t="n">
        <f aca="false">H42-I42</f>
        <v>718520.106698189</v>
      </c>
      <c r="M42" s="8" t="n">
        <f aca="false">J42-K42</f>
        <v>11833.212997009</v>
      </c>
      <c r="N42" s="161" t="n">
        <f aca="false">SUM(low_v5_m!C30:J30)</f>
        <v>3932682.50145615</v>
      </c>
      <c r="O42" s="5"/>
      <c r="P42" s="5"/>
      <c r="Q42" s="8" t="n">
        <f aca="false">I42*5.5017049523</f>
        <v>93807161.2698592</v>
      </c>
      <c r="R42" s="8"/>
      <c r="S42" s="8"/>
      <c r="T42" s="5"/>
      <c r="U42" s="5"/>
      <c r="V42" s="8" t="n">
        <f aca="false">K42*5.5017049523</f>
        <v>2104992.03836157</v>
      </c>
      <c r="W42" s="8" t="n">
        <f aca="false">M42*5.5017049523</f>
        <v>65102.8465472651</v>
      </c>
      <c r="X42" s="8" t="n">
        <f aca="false">N42*5.1890047538+L42*5.5017049523</f>
        <v>24359793.8245906</v>
      </c>
      <c r="Y42" s="8" t="n">
        <f aca="false">N42*5.1890047538</f>
        <v>20406708.195242</v>
      </c>
      <c r="Z42" s="8" t="n">
        <f aca="false">L42*5.5017049523</f>
        <v>3953085.62934855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20373757.4736272</v>
      </c>
      <c r="G43" s="163" t="n">
        <f aca="false">low_v2_m!E31+temporary_pension_bonus_low!B31</f>
        <v>19553814.0905542</v>
      </c>
      <c r="H43" s="67" t="n">
        <f aca="false">F43-J43</f>
        <v>19904179.2204849</v>
      </c>
      <c r="I43" s="67" t="n">
        <f aca="false">G43-K43</f>
        <v>19098323.1850062</v>
      </c>
      <c r="J43" s="163" t="n">
        <f aca="false">low_v2_m!J31</f>
        <v>469578.253142294</v>
      </c>
      <c r="K43" s="163" t="n">
        <f aca="false">low_v2_m!K31</f>
        <v>455490.905548025</v>
      </c>
      <c r="L43" s="67" t="n">
        <f aca="false">H43-I43</f>
        <v>805856.03547873</v>
      </c>
      <c r="M43" s="67" t="n">
        <f aca="false">J43-K43</f>
        <v>14087.347594269</v>
      </c>
      <c r="N43" s="163" t="n">
        <f aca="false">SUM(low_v5_m!C31:J31)</f>
        <v>3292198.25645694</v>
      </c>
      <c r="O43" s="7"/>
      <c r="P43" s="7"/>
      <c r="Q43" s="67" t="n">
        <f aca="false">I43*5.5017049523</f>
        <v>105073339.247574</v>
      </c>
      <c r="R43" s="67"/>
      <c r="S43" s="67"/>
      <c r="T43" s="7"/>
      <c r="U43" s="7"/>
      <c r="V43" s="67" t="n">
        <f aca="false">K43*5.5017049523</f>
        <v>2505976.57078118</v>
      </c>
      <c r="W43" s="67" t="n">
        <f aca="false">M43*5.5017049523</f>
        <v>77504.4300241614</v>
      </c>
      <c r="X43" s="67" t="n">
        <f aca="false">N43*5.1890047538+L43*5.5017049523</f>
        <v>21516814.5444413</v>
      </c>
      <c r="Y43" s="67" t="n">
        <f aca="false">N43*5.1890047538</f>
        <v>17083232.4032071</v>
      </c>
      <c r="Z43" s="67" t="n">
        <f aca="false">L43*5.5017049523</f>
        <v>4433582.14123417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19320527.9353915</v>
      </c>
      <c r="G44" s="163" t="n">
        <f aca="false">low_v2_m!E32+temporary_pension_bonus_low!B32</f>
        <v>18542201.0292988</v>
      </c>
      <c r="H44" s="67" t="n">
        <f aca="false">F44-J44</f>
        <v>18853122.7177196</v>
      </c>
      <c r="I44" s="67" t="n">
        <f aca="false">G44-K44</f>
        <v>18088817.968157</v>
      </c>
      <c r="J44" s="163" t="n">
        <f aca="false">low_v2_m!J32</f>
        <v>467405.217671923</v>
      </c>
      <c r="K44" s="163" t="n">
        <f aca="false">low_v2_m!K32</f>
        <v>453383.061141765</v>
      </c>
      <c r="L44" s="67" t="n">
        <f aca="false">H44-I44</f>
        <v>764304.749562543</v>
      </c>
      <c r="M44" s="67" t="n">
        <f aca="false">J44-K44</f>
        <v>14022.156530158</v>
      </c>
      <c r="N44" s="163" t="n">
        <f aca="false">SUM(low_v5_m!C32:J32)</f>
        <v>3367760.85814078</v>
      </c>
      <c r="O44" s="7"/>
      <c r="P44" s="7"/>
      <c r="Q44" s="67" t="n">
        <f aca="false">I44*5.5017049523</f>
        <v>99519339.3966628</v>
      </c>
      <c r="R44" s="67"/>
      <c r="S44" s="67"/>
      <c r="T44" s="7"/>
      <c r="U44" s="7"/>
      <c r="V44" s="67" t="n">
        <f aca="false">K44*5.5017049523</f>
        <v>2494379.83277258</v>
      </c>
      <c r="W44" s="67" t="n">
        <f aca="false">M44*5.5017049523</f>
        <v>77145.7680238961</v>
      </c>
      <c r="X44" s="67" t="n">
        <f aca="false">N44*5.1890047538+L44*5.5017049523</f>
        <v>21680306.3282887</v>
      </c>
      <c r="Y44" s="67" t="n">
        <f aca="false">N44*5.1890047538</f>
        <v>17475327.1025541</v>
      </c>
      <c r="Z44" s="67" t="n">
        <f aca="false">L44*5.5017049523</f>
        <v>4204979.22573465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20981563.0975511</v>
      </c>
      <c r="G45" s="163" t="n">
        <f aca="false">low_v2_m!E33+temporary_pension_bonus_low!B33</f>
        <v>20135469.4570105</v>
      </c>
      <c r="H45" s="67" t="n">
        <f aca="false">F45-J45</f>
        <v>20449714.4521113</v>
      </c>
      <c r="I45" s="67" t="n">
        <f aca="false">G45-K45</f>
        <v>19619576.2709339</v>
      </c>
      <c r="J45" s="163" t="n">
        <f aca="false">low_v2_m!J33</f>
        <v>531848.645439812</v>
      </c>
      <c r="K45" s="163" t="n">
        <f aca="false">low_v2_m!K33</f>
        <v>515893.186076618</v>
      </c>
      <c r="L45" s="67" t="n">
        <f aca="false">H45-I45</f>
        <v>830138.181177408</v>
      </c>
      <c r="M45" s="67" t="n">
        <f aca="false">J45-K45</f>
        <v>15955.459363194</v>
      </c>
      <c r="N45" s="163" t="n">
        <f aca="false">SUM(low_v5_m!C33:J33)</f>
        <v>3453808.55780653</v>
      </c>
      <c r="O45" s="7"/>
      <c r="P45" s="7"/>
      <c r="Q45" s="67" t="n">
        <f aca="false">I45*5.5017049523</f>
        <v>107941119.931825</v>
      </c>
      <c r="R45" s="67"/>
      <c r="S45" s="67"/>
      <c r="T45" s="7"/>
      <c r="U45" s="7"/>
      <c r="V45" s="67" t="n">
        <f aca="false">K45*5.5017049523</f>
        <v>2838292.09669555</v>
      </c>
      <c r="W45" s="67" t="n">
        <f aca="false">M45*5.5017049523</f>
        <v>87782.2297947059</v>
      </c>
      <c r="X45" s="67" t="n">
        <f aca="false">N45*5.1890047538+L45*5.5017049523</f>
        <v>22489004.3676503</v>
      </c>
      <c r="Y45" s="67" t="n">
        <f aca="false">N45*5.1890047538</f>
        <v>17921829.0251732</v>
      </c>
      <c r="Z45" s="67" t="n">
        <f aca="false">L45*5.5017049523</f>
        <v>4567175.34247706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19960296.0949453</v>
      </c>
      <c r="G46" s="161" t="n">
        <f aca="false">low_v2_m!E34+temporary_pension_bonus_low!B34</f>
        <v>19153945.9854531</v>
      </c>
      <c r="H46" s="8" t="n">
        <f aca="false">F46-J46</f>
        <v>19441054.82472</v>
      </c>
      <c r="I46" s="8" t="n">
        <f aca="false">G46-K46</f>
        <v>18650281.9533346</v>
      </c>
      <c r="J46" s="161" t="n">
        <f aca="false">low_v2_m!J34</f>
        <v>519241.270225254</v>
      </c>
      <c r="K46" s="161" t="n">
        <f aca="false">low_v2_m!K34</f>
        <v>503664.032118496</v>
      </c>
      <c r="L46" s="8" t="n">
        <f aca="false">H46-I46</f>
        <v>790772.871385444</v>
      </c>
      <c r="M46" s="8" t="n">
        <f aca="false">J46-K46</f>
        <v>15577.238106758</v>
      </c>
      <c r="N46" s="161" t="n">
        <f aca="false">SUM(low_v5_m!C34:J34)</f>
        <v>4214854.44276432</v>
      </c>
      <c r="O46" s="5"/>
      <c r="P46" s="5"/>
      <c r="Q46" s="8" t="n">
        <f aca="false">I46*5.5017049523</f>
        <v>102608348.584452</v>
      </c>
      <c r="R46" s="8"/>
      <c r="S46" s="8"/>
      <c r="T46" s="5"/>
      <c r="U46" s="5"/>
      <c r="V46" s="8" t="n">
        <f aca="false">K46*5.5017049523</f>
        <v>2771010.89980172</v>
      </c>
      <c r="W46" s="8" t="n">
        <f aca="false">M46*5.5017049523</f>
        <v>85701.3680351067</v>
      </c>
      <c r="X46" s="8" t="n">
        <f aca="false">N46*5.1890047538+L46*5.5017049523</f>
        <v>26221498.7627249</v>
      </c>
      <c r="Y46" s="8" t="n">
        <f aca="false">N46*5.1890047538</f>
        <v>21870899.7400791</v>
      </c>
      <c r="Z46" s="8" t="n">
        <f aca="false">L46*5.5017049523</f>
        <v>4350599.02264579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21609620.5238496</v>
      </c>
      <c r="G47" s="163" t="n">
        <f aca="false">low_v2_m!E35+temporary_pension_bonus_low!B35</f>
        <v>20735375.3414058</v>
      </c>
      <c r="H47" s="67" t="n">
        <f aca="false">F47-J47</f>
        <v>21040350.979556</v>
      </c>
      <c r="I47" s="67" t="n">
        <f aca="false">G47-K47</f>
        <v>20183183.8834411</v>
      </c>
      <c r="J47" s="163" t="n">
        <f aca="false">low_v2_m!J35</f>
        <v>569269.544293553</v>
      </c>
      <c r="K47" s="163" t="n">
        <f aca="false">low_v2_m!K35</f>
        <v>552191.457964747</v>
      </c>
      <c r="L47" s="67" t="n">
        <f aca="false">H47-I47</f>
        <v>857167.096114993</v>
      </c>
      <c r="M47" s="67" t="n">
        <f aca="false">J47-K47</f>
        <v>17078.086328806</v>
      </c>
      <c r="N47" s="163" t="n">
        <f aca="false">SUM(low_v5_m!C35:J35)</f>
        <v>3568674.30523762</v>
      </c>
      <c r="O47" s="7"/>
      <c r="P47" s="7"/>
      <c r="Q47" s="67" t="n">
        <f aca="false">I47*5.5017049523</f>
        <v>111041922.724709</v>
      </c>
      <c r="R47" s="67"/>
      <c r="S47" s="67"/>
      <c r="T47" s="7"/>
      <c r="U47" s="7"/>
      <c r="V47" s="67" t="n">
        <f aca="false">K47*5.5017049523</f>
        <v>3037994.47890241</v>
      </c>
      <c r="W47" s="67" t="n">
        <f aca="false">M47*5.5017049523</f>
        <v>93958.5921309989</v>
      </c>
      <c r="X47" s="67" t="n">
        <f aca="false">N47*5.1890047538+L47*5.5017049523</f>
        <v>23233748.3922864</v>
      </c>
      <c r="Y47" s="67" t="n">
        <f aca="false">N47*5.1890047538</f>
        <v>18517867.9346419</v>
      </c>
      <c r="Z47" s="67" t="n">
        <f aca="false">L47*5.5017049523</f>
        <v>4715880.45764447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20665841.8706236</v>
      </c>
      <c r="G48" s="163" t="n">
        <f aca="false">low_v2_m!E36+temporary_pension_bonus_low!B36</f>
        <v>19828321.4755167</v>
      </c>
      <c r="H48" s="67" t="n">
        <f aca="false">F48-J48</f>
        <v>20091667.7308584</v>
      </c>
      <c r="I48" s="67" t="n">
        <f aca="false">G48-K48</f>
        <v>19271372.5599444</v>
      </c>
      <c r="J48" s="163" t="n">
        <f aca="false">low_v2_m!J36</f>
        <v>574174.139765247</v>
      </c>
      <c r="K48" s="163" t="n">
        <f aca="false">low_v2_m!K36</f>
        <v>556948.91557229</v>
      </c>
      <c r="L48" s="67" t="n">
        <f aca="false">H48-I48</f>
        <v>820295.170913942</v>
      </c>
      <c r="M48" s="67" t="n">
        <f aca="false">J48-K48</f>
        <v>17225.224192957</v>
      </c>
      <c r="N48" s="163" t="n">
        <f aca="false">SUM(low_v5_m!C36:J36)</f>
        <v>3553598.42532574</v>
      </c>
      <c r="O48" s="7"/>
      <c r="P48" s="7"/>
      <c r="Q48" s="67" t="n">
        <f aca="false">I48*5.5017049523</f>
        <v>106025405.850664</v>
      </c>
      <c r="R48" s="67"/>
      <c r="S48" s="67"/>
      <c r="T48" s="7"/>
      <c r="U48" s="7"/>
      <c r="V48" s="67" t="n">
        <f aca="false">K48*5.5017049523</f>
        <v>3064168.60698218</v>
      </c>
      <c r="W48" s="67" t="n">
        <f aca="false">M48*5.5017049523</f>
        <v>94768.1012468695</v>
      </c>
      <c r="X48" s="67" t="n">
        <f aca="false">N48*5.1890047538+L48*5.5017049523</f>
        <v>22952661.1262765</v>
      </c>
      <c r="Y48" s="67" t="n">
        <f aca="false">N48*5.1890047538</f>
        <v>18439639.1221115</v>
      </c>
      <c r="Z48" s="67" t="n">
        <f aca="false">L48*5.5017049523</f>
        <v>4513022.00416501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22237808.652802</v>
      </c>
      <c r="G49" s="163" t="n">
        <f aca="false">low_v2_m!E37+temporary_pension_bonus_low!B37</f>
        <v>21335541.8381971</v>
      </c>
      <c r="H49" s="67" t="n">
        <f aca="false">F49-J49</f>
        <v>21595271.8630837</v>
      </c>
      <c r="I49" s="67" t="n">
        <f aca="false">G49-K49</f>
        <v>20712281.1521703</v>
      </c>
      <c r="J49" s="163" t="n">
        <f aca="false">low_v2_m!J37</f>
        <v>642536.78971831</v>
      </c>
      <c r="K49" s="163" t="n">
        <f aca="false">low_v2_m!K37</f>
        <v>623260.686026761</v>
      </c>
      <c r="L49" s="67" t="n">
        <f aca="false">H49-I49</f>
        <v>882990.710913349</v>
      </c>
      <c r="M49" s="67" t="n">
        <f aca="false">J49-K49</f>
        <v>19276.103691549</v>
      </c>
      <c r="N49" s="163" t="n">
        <f aca="false">SUM(low_v5_m!C37:J37)</f>
        <v>3630772.11326919</v>
      </c>
      <c r="O49" s="7"/>
      <c r="P49" s="7"/>
      <c r="Q49" s="67" t="n">
        <f aca="false">I49*5.5017049523</f>
        <v>113952859.788326</v>
      </c>
      <c r="R49" s="67"/>
      <c r="S49" s="67"/>
      <c r="T49" s="7"/>
      <c r="U49" s="7"/>
      <c r="V49" s="67" t="n">
        <f aca="false">K49*5.5017049523</f>
        <v>3428996.40288733</v>
      </c>
      <c r="W49" s="67" t="n">
        <f aca="false">M49*5.5017049523</f>
        <v>106051.435140844</v>
      </c>
      <c r="X49" s="67" t="n">
        <f aca="false">N49*5.1890047538+L49*5.5017049523</f>
        <v>23698048.1227852</v>
      </c>
      <c r="Y49" s="67" t="n">
        <f aca="false">N49*5.1890047538</f>
        <v>18840093.7557183</v>
      </c>
      <c r="Z49" s="67" t="n">
        <f aca="false">L49*5.5017049523</f>
        <v>4857954.36706687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21334777.5886885</v>
      </c>
      <c r="G50" s="161" t="n">
        <f aca="false">low_v2_m!E38+temporary_pension_bonus_low!B38</f>
        <v>20467582.615193</v>
      </c>
      <c r="H50" s="8" t="n">
        <f aca="false">F50-J50</f>
        <v>20700882.1743235</v>
      </c>
      <c r="I50" s="8" t="n">
        <f aca="false">G50-K50</f>
        <v>19852704.063259</v>
      </c>
      <c r="J50" s="161" t="n">
        <f aca="false">low_v2_m!J38</f>
        <v>633895.41436499</v>
      </c>
      <c r="K50" s="161" t="n">
        <f aca="false">low_v2_m!K38</f>
        <v>614878.55193404</v>
      </c>
      <c r="L50" s="8" t="n">
        <f aca="false">H50-I50</f>
        <v>848178.111064553</v>
      </c>
      <c r="M50" s="8" t="n">
        <f aca="false">J50-K50</f>
        <v>19016.8624309499</v>
      </c>
      <c r="N50" s="161" t="n">
        <f aca="false">SUM(low_v5_m!C38:J38)</f>
        <v>4394803.76227656</v>
      </c>
      <c r="O50" s="5"/>
      <c r="P50" s="5"/>
      <c r="Q50" s="8" t="n">
        <f aca="false">I50*5.5017049523</f>
        <v>109223720.261378</v>
      </c>
      <c r="R50" s="8"/>
      <c r="S50" s="8"/>
      <c r="T50" s="5"/>
      <c r="U50" s="5"/>
      <c r="V50" s="8" t="n">
        <f aca="false">K50*5.5017049523</f>
        <v>3382880.37423856</v>
      </c>
      <c r="W50" s="8" t="n">
        <f aca="false">M50*5.5017049523</f>
        <v>104625.166213565</v>
      </c>
      <c r="X50" s="8" t="n">
        <f aca="false">N50*5.1890047538+L50*5.5017049523</f>
        <v>27471083.3285475</v>
      </c>
      <c r="Y50" s="8" t="n">
        <f aca="false">N50*5.1890047538</f>
        <v>22804657.6144712</v>
      </c>
      <c r="Z50" s="8" t="n">
        <f aca="false">L50*5.5017049523</f>
        <v>4666425.71407631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22909228.6434106</v>
      </c>
      <c r="G51" s="163" t="n">
        <f aca="false">low_v2_m!E39+temporary_pension_bonus_low!B39</f>
        <v>21976742.5531536</v>
      </c>
      <c r="H51" s="67" t="n">
        <f aca="false">F51-J51</f>
        <v>22203245.8024675</v>
      </c>
      <c r="I51" s="67" t="n">
        <f aca="false">G51-K51</f>
        <v>21291939.1974388</v>
      </c>
      <c r="J51" s="163" t="n">
        <f aca="false">low_v2_m!J39</f>
        <v>705982.840943118</v>
      </c>
      <c r="K51" s="163" t="n">
        <f aca="false">low_v2_m!K39</f>
        <v>684803.355714825</v>
      </c>
      <c r="L51" s="67" t="n">
        <f aca="false">H51-I51</f>
        <v>911306.605028708</v>
      </c>
      <c r="M51" s="67" t="n">
        <f aca="false">J51-K51</f>
        <v>21179.485228293</v>
      </c>
      <c r="N51" s="163" t="n">
        <f aca="false">SUM(low_v5_m!C39:J39)</f>
        <v>3710543.82044418</v>
      </c>
      <c r="O51" s="7"/>
      <c r="P51" s="7"/>
      <c r="Q51" s="67" t="n">
        <f aca="false">I51*5.5017049523</f>
        <v>117141967.326619</v>
      </c>
      <c r="R51" s="67"/>
      <c r="S51" s="67"/>
      <c r="T51" s="7"/>
      <c r="U51" s="7"/>
      <c r="V51" s="67" t="n">
        <f aca="false">K51*5.5017049523</f>
        <v>3767586.01348791</v>
      </c>
      <c r="W51" s="67" t="n">
        <f aca="false">M51*5.5017049523</f>
        <v>116523.278767664</v>
      </c>
      <c r="X51" s="67" t="n">
        <f aca="false">N51*5.1890047538+L51*5.5017049523</f>
        <v>24267769.5854182</v>
      </c>
      <c r="Y51" s="67" t="n">
        <f aca="false">N51*5.1890047538</f>
        <v>19254029.5234681</v>
      </c>
      <c r="Z51" s="67" t="n">
        <f aca="false">L51*5.5017049523</f>
        <v>5013740.06195014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22075454.2835428</v>
      </c>
      <c r="G52" s="163" t="n">
        <f aca="false">low_v2_m!E40+temporary_pension_bonus_low!B40</f>
        <v>21175273.4200163</v>
      </c>
      <c r="H52" s="67" t="n">
        <f aca="false">F52-J52</f>
        <v>21370462.9913644</v>
      </c>
      <c r="I52" s="67" t="n">
        <f aca="false">G52-K52</f>
        <v>20491431.8666032</v>
      </c>
      <c r="J52" s="163" t="n">
        <f aca="false">low_v2_m!J40</f>
        <v>704991.292178433</v>
      </c>
      <c r="K52" s="163" t="n">
        <f aca="false">low_v2_m!K40</f>
        <v>683841.55341308</v>
      </c>
      <c r="L52" s="67" t="n">
        <f aca="false">H52-I52</f>
        <v>879031.124761149</v>
      </c>
      <c r="M52" s="67" t="n">
        <f aca="false">J52-K52</f>
        <v>21149.738765353</v>
      </c>
      <c r="N52" s="163" t="n">
        <f aca="false">SUM(low_v5_m!C40:J40)</f>
        <v>3737548.98894915</v>
      </c>
      <c r="O52" s="7"/>
      <c r="P52" s="7"/>
      <c r="Q52" s="67" t="n">
        <f aca="false">I52*5.5017049523</f>
        <v>112737812.180209</v>
      </c>
      <c r="R52" s="67"/>
      <c r="S52" s="67"/>
      <c r="T52" s="7"/>
      <c r="U52" s="7"/>
      <c r="V52" s="67" t="n">
        <f aca="false">K52*5.5017049523</f>
        <v>3762294.46100127</v>
      </c>
      <c r="W52" s="67" t="n">
        <f aca="false">M52*5.5017049523</f>
        <v>116359.622505194</v>
      </c>
      <c r="X52" s="67" t="n">
        <f aca="false">N52*5.1890047538+L52*5.5017049523</f>
        <v>24230329.3635418</v>
      </c>
      <c r="Y52" s="67" t="n">
        <f aca="false">N52*5.1890047538</f>
        <v>19394159.4712175</v>
      </c>
      <c r="Z52" s="67" t="n">
        <f aca="false">L52*5.5017049523</f>
        <v>4836169.89232425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23430322.5667543</v>
      </c>
      <c r="G53" s="163" t="n">
        <f aca="false">low_v2_m!E41+temporary_pension_bonus_low!B41</f>
        <v>22474141.5704437</v>
      </c>
      <c r="H53" s="67" t="n">
        <f aca="false">F53-J53</f>
        <v>22620915.0472537</v>
      </c>
      <c r="I53" s="67" t="n">
        <f aca="false">G53-K53</f>
        <v>21689016.2765282</v>
      </c>
      <c r="J53" s="163" t="n">
        <f aca="false">low_v2_m!J41</f>
        <v>809407.519500557</v>
      </c>
      <c r="K53" s="163" t="n">
        <f aca="false">low_v2_m!K41</f>
        <v>785125.29391554</v>
      </c>
      <c r="L53" s="67" t="n">
        <f aca="false">H53-I53</f>
        <v>931898.770725582</v>
      </c>
      <c r="M53" s="67" t="n">
        <f aca="false">J53-K53</f>
        <v>24282.225585017</v>
      </c>
      <c r="N53" s="163" t="n">
        <f aca="false">SUM(low_v5_m!C41:J41)</f>
        <v>3760278.18275561</v>
      </c>
      <c r="O53" s="7"/>
      <c r="P53" s="7"/>
      <c r="Q53" s="67" t="n">
        <f aca="false">I53*5.5017049523</f>
        <v>119326568.25909</v>
      </c>
      <c r="R53" s="67"/>
      <c r="S53" s="67"/>
      <c r="T53" s="7"/>
      <c r="U53" s="7"/>
      <c r="V53" s="67" t="n">
        <f aca="false">K53*5.5017049523</f>
        <v>4319527.71771112</v>
      </c>
      <c r="W53" s="67" t="n">
        <f aca="false">M53*5.5017049523</f>
        <v>133593.640753954</v>
      </c>
      <c r="X53" s="67" t="n">
        <f aca="false">N53*5.1890047538+L53*5.5017049523</f>
        <v>24639133.4478725</v>
      </c>
      <c r="Y53" s="67" t="n">
        <f aca="false">N53*5.1890047538</f>
        <v>19512101.3659293</v>
      </c>
      <c r="Z53" s="67" t="n">
        <f aca="false">L53*5.5017049523</f>
        <v>5127032.08194322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22631371.1594079</v>
      </c>
      <c r="G54" s="161" t="n">
        <f aca="false">low_v2_m!E42+temporary_pension_bonus_low!B42</f>
        <v>21706367.1784945</v>
      </c>
      <c r="H54" s="8" t="n">
        <f aca="false">F54-J54</f>
        <v>21794366.7528097</v>
      </c>
      <c r="I54" s="8" t="n">
        <f aca="false">G54-K54</f>
        <v>20894472.9040942</v>
      </c>
      <c r="J54" s="161" t="n">
        <f aca="false">low_v2_m!J42</f>
        <v>837004.406598211</v>
      </c>
      <c r="K54" s="161" t="n">
        <f aca="false">low_v2_m!K42</f>
        <v>811894.274400264</v>
      </c>
      <c r="L54" s="8" t="n">
        <f aca="false">H54-I54</f>
        <v>899893.848715451</v>
      </c>
      <c r="M54" s="8" t="n">
        <f aca="false">J54-K54</f>
        <v>25110.132197947</v>
      </c>
      <c r="N54" s="161" t="n">
        <f aca="false">SUM(low_v5_m!C42:J42)</f>
        <v>4575937.23483498</v>
      </c>
      <c r="O54" s="5"/>
      <c r="P54" s="5"/>
      <c r="Q54" s="8" t="n">
        <f aca="false">I54*5.5017049523</f>
        <v>114955225.052153</v>
      </c>
      <c r="R54" s="8"/>
      <c r="S54" s="8"/>
      <c r="T54" s="5"/>
      <c r="U54" s="5"/>
      <c r="V54" s="8" t="n">
        <f aca="false">K54*5.5017049523</f>
        <v>4466802.75021195</v>
      </c>
      <c r="W54" s="8" t="n">
        <f aca="false">M54*5.5017049523</f>
        <v>138148.538666353</v>
      </c>
      <c r="X54" s="8" t="n">
        <f aca="false">N54*5.1890047538+L54*5.5017049523</f>
        <v>28695510.5086712</v>
      </c>
      <c r="Y54" s="8" t="n">
        <f aca="false">N54*5.1890047538</f>
        <v>23744560.0646491</v>
      </c>
      <c r="Z54" s="8" t="n">
        <f aca="false">L54*5.5017049523</f>
        <v>4950950.4440221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24040228.1841356</v>
      </c>
      <c r="G55" s="163" t="n">
        <f aca="false">low_v2_m!E43+temporary_pension_bonus_low!B43</f>
        <v>23056185.6280965</v>
      </c>
      <c r="H55" s="67" t="n">
        <f aca="false">F55-J55</f>
        <v>23048966.5430249</v>
      </c>
      <c r="I55" s="67" t="n">
        <f aca="false">G55-K55</f>
        <v>22094661.8362192</v>
      </c>
      <c r="J55" s="163" t="n">
        <f aca="false">low_v2_m!J43</f>
        <v>991261.641110661</v>
      </c>
      <c r="K55" s="163" t="n">
        <f aca="false">low_v2_m!K43</f>
        <v>961523.791877341</v>
      </c>
      <c r="L55" s="67" t="n">
        <f aca="false">H55-I55</f>
        <v>954304.706805781</v>
      </c>
      <c r="M55" s="67" t="n">
        <f aca="false">J55-K55</f>
        <v>29737.84923332</v>
      </c>
      <c r="N55" s="163" t="n">
        <f aca="false">SUM(low_v5_m!C43:J43)</f>
        <v>3816096.52662972</v>
      </c>
      <c r="O55" s="7"/>
      <c r="P55" s="7"/>
      <c r="Q55" s="67" t="n">
        <f aca="false">I55*5.5017049523</f>
        <v>121558310.443721</v>
      </c>
      <c r="R55" s="67"/>
      <c r="S55" s="67"/>
      <c r="T55" s="7"/>
      <c r="U55" s="7"/>
      <c r="V55" s="67" t="n">
        <f aca="false">K55*5.5017049523</f>
        <v>5290020.20752584</v>
      </c>
      <c r="W55" s="67" t="n">
        <f aca="false">M55*5.5017049523</f>
        <v>163608.872397707</v>
      </c>
      <c r="X55" s="67" t="n">
        <f aca="false">N55*5.1890047538+L55*5.5017049523</f>
        <v>25052045.9490779</v>
      </c>
      <c r="Y55" s="67" t="n">
        <f aca="false">N55*5.1890047538</f>
        <v>19801743.0176413</v>
      </c>
      <c r="Z55" s="67" t="n">
        <f aca="false">L55*5.5017049523</f>
        <v>5250302.93143656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23169675.0660582</v>
      </c>
      <c r="G56" s="163" t="n">
        <f aca="false">low_v2_m!E44+temporary_pension_bonus_low!B44</f>
        <v>22220416.1500478</v>
      </c>
      <c r="H56" s="67" t="n">
        <f aca="false">F56-J56</f>
        <v>22194277.7822374</v>
      </c>
      <c r="I56" s="67" t="n">
        <f aca="false">G56-K56</f>
        <v>21274280.7847416</v>
      </c>
      <c r="J56" s="163" t="n">
        <f aca="false">low_v2_m!J44</f>
        <v>975397.283820803</v>
      </c>
      <c r="K56" s="163" t="n">
        <f aca="false">low_v2_m!K44</f>
        <v>946135.365306179</v>
      </c>
      <c r="L56" s="67" t="n">
        <f aca="false">H56-I56</f>
        <v>919996.997495774</v>
      </c>
      <c r="M56" s="67" t="n">
        <f aca="false">J56-K56</f>
        <v>29261.918514624</v>
      </c>
      <c r="N56" s="163" t="n">
        <f aca="false">SUM(low_v5_m!C44:J44)</f>
        <v>3795453.51939144</v>
      </c>
      <c r="O56" s="7"/>
      <c r="P56" s="7"/>
      <c r="Q56" s="67" t="n">
        <f aca="false">I56*5.5017049523</f>
        <v>117044815.950034</v>
      </c>
      <c r="R56" s="67"/>
      <c r="S56" s="67"/>
      <c r="T56" s="7"/>
      <c r="U56" s="7"/>
      <c r="V56" s="67" t="n">
        <f aca="false">K56*5.5017049523</f>
        <v>5205357.62485117</v>
      </c>
      <c r="W56" s="67" t="n">
        <f aca="false">M56*5.5017049523</f>
        <v>160990.442005706</v>
      </c>
      <c r="X56" s="67" t="n">
        <f aca="false">N56*5.1890047538+L56*5.5017049523</f>
        <v>24756178.3921728</v>
      </c>
      <c r="Y56" s="67" t="n">
        <f aca="false">N56*5.1890047538</f>
        <v>19694626.3549491</v>
      </c>
      <c r="Z56" s="67" t="n">
        <f aca="false">L56*5.5017049523</f>
        <v>5061552.03722363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24536127.2424809</v>
      </c>
      <c r="G57" s="163" t="n">
        <f aca="false">low_v2_m!E45+temporary_pension_bonus_low!B45</f>
        <v>23529945.5539559</v>
      </c>
      <c r="H57" s="67" t="n">
        <f aca="false">F57-J57</f>
        <v>23412544.9220282</v>
      </c>
      <c r="I57" s="67" t="n">
        <f aca="false">G57-K57</f>
        <v>22440070.7031168</v>
      </c>
      <c r="J57" s="163" t="n">
        <f aca="false">low_v2_m!J45</f>
        <v>1123582.32045268</v>
      </c>
      <c r="K57" s="163" t="n">
        <f aca="false">low_v2_m!K45</f>
        <v>1089874.8508391</v>
      </c>
      <c r="L57" s="67" t="n">
        <f aca="false">H57-I57</f>
        <v>972474.218911421</v>
      </c>
      <c r="M57" s="67" t="n">
        <f aca="false">J57-K57</f>
        <v>33707.46961358</v>
      </c>
      <c r="N57" s="163" t="n">
        <f aca="false">SUM(low_v5_m!C45:J45)</f>
        <v>3834293.27403637</v>
      </c>
      <c r="O57" s="7"/>
      <c r="P57" s="7"/>
      <c r="Q57" s="67" t="n">
        <f aca="false">I57*5.5017049523</f>
        <v>123458648.1173</v>
      </c>
      <c r="R57" s="67"/>
      <c r="S57" s="67"/>
      <c r="T57" s="7"/>
      <c r="U57" s="7"/>
      <c r="V57" s="67" t="n">
        <f aca="false">K57*5.5017049523</f>
        <v>5996169.8642487</v>
      </c>
      <c r="W57" s="67" t="n">
        <f aca="false">M57*5.5017049523</f>
        <v>185448.552502535</v>
      </c>
      <c r="X57" s="67" t="n">
        <f aca="false">N57*5.1890047538+L57*5.5017049523</f>
        <v>25246432.2526072</v>
      </c>
      <c r="Y57" s="67" t="n">
        <f aca="false">N57*5.1890047538</f>
        <v>19896166.0264381</v>
      </c>
      <c r="Z57" s="67" t="n">
        <f aca="false">L57*5.5017049523</f>
        <v>5350266.22616904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23906373.858197</v>
      </c>
      <c r="G58" s="161" t="n">
        <f aca="false">low_v2_m!E46+temporary_pension_bonus_low!B46</f>
        <v>22924886.3678489</v>
      </c>
      <c r="H58" s="8" t="n">
        <f aca="false">F58-J58</f>
        <v>22705969.8168387</v>
      </c>
      <c r="I58" s="8" t="n">
        <f aca="false">G58-K58</f>
        <v>21760494.4477313</v>
      </c>
      <c r="J58" s="161" t="n">
        <f aca="false">low_v2_m!J46</f>
        <v>1200404.04135834</v>
      </c>
      <c r="K58" s="161" t="n">
        <f aca="false">low_v2_m!K46</f>
        <v>1164391.92011759</v>
      </c>
      <c r="L58" s="8" t="n">
        <f aca="false">H58-I58</f>
        <v>945475.369107351</v>
      </c>
      <c r="M58" s="8" t="n">
        <f aca="false">J58-K58</f>
        <v>36012.12124075</v>
      </c>
      <c r="N58" s="161" t="n">
        <f aca="false">SUM(low_v5_m!C46:J46)</f>
        <v>4589794.63735403</v>
      </c>
      <c r="O58" s="5"/>
      <c r="P58" s="5"/>
      <c r="Q58" s="8" t="n">
        <f aca="false">I58*5.5017049523</f>
        <v>119719820.06758</v>
      </c>
      <c r="R58" s="8"/>
      <c r="S58" s="8"/>
      <c r="T58" s="5"/>
      <c r="U58" s="5"/>
      <c r="V58" s="8" t="n">
        <f aca="false">K58*5.5017049523</f>
        <v>6406140.79332905</v>
      </c>
      <c r="W58" s="8" t="n">
        <f aca="false">M58*5.5017049523</f>
        <v>198128.065773062</v>
      </c>
      <c r="X58" s="8" t="n">
        <f aca="false">N58*5.1890047538+L58*5.5017049523</f>
        <v>29018192.7126914</v>
      </c>
      <c r="Y58" s="8" t="n">
        <f aca="false">N58*5.1890047538</f>
        <v>23816466.1921958</v>
      </c>
      <c r="Z58" s="8" t="n">
        <f aca="false">L58*5.5017049523</f>
        <v>5201726.52049558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25439286.5536923</v>
      </c>
      <c r="G59" s="163" t="n">
        <f aca="false">low_v2_m!E47+temporary_pension_bonus_low!B47</f>
        <v>24394249.0284098</v>
      </c>
      <c r="H59" s="67" t="n">
        <f aca="false">F59-J59</f>
        <v>24067211.8737182</v>
      </c>
      <c r="I59" s="67" t="n">
        <f aca="false">G59-K59</f>
        <v>23063336.5888349</v>
      </c>
      <c r="J59" s="163" t="n">
        <f aca="false">low_v2_m!J47</f>
        <v>1372074.67997413</v>
      </c>
      <c r="K59" s="163" t="n">
        <f aca="false">low_v2_m!K47</f>
        <v>1330912.43957491</v>
      </c>
      <c r="L59" s="67" t="n">
        <f aca="false">H59-I59</f>
        <v>1003875.28488328</v>
      </c>
      <c r="M59" s="67" t="n">
        <f aca="false">J59-K59</f>
        <v>41162.2403992198</v>
      </c>
      <c r="N59" s="163" t="n">
        <f aca="false">SUM(low_v5_m!C47:J47)</f>
        <v>3898581.82011078</v>
      </c>
      <c r="O59" s="7"/>
      <c r="P59" s="7"/>
      <c r="Q59" s="67" t="n">
        <f aca="false">I59*5.5017049523</f>
        <v>126887673.127355</v>
      </c>
      <c r="R59" s="67"/>
      <c r="S59" s="67"/>
      <c r="T59" s="7"/>
      <c r="U59" s="7"/>
      <c r="V59" s="67" t="n">
        <f aca="false">K59*5.5017049523</f>
        <v>7322287.55988696</v>
      </c>
      <c r="W59" s="67" t="n">
        <f aca="false">M59*5.5017049523</f>
        <v>226462.501852151</v>
      </c>
      <c r="X59" s="67" t="n">
        <f aca="false">N59*5.1890047538+L59*5.5017049523</f>
        <v>25752785.223967</v>
      </c>
      <c r="Y59" s="67" t="n">
        <f aca="false">N59*5.1890047538</f>
        <v>20229759.5976331</v>
      </c>
      <c r="Z59" s="67" t="n">
        <f aca="false">L59*5.5017049523</f>
        <v>5523025.62633389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24777578.7080257</v>
      </c>
      <c r="G60" s="163" t="n">
        <f aca="false">low_v2_m!E48+temporary_pension_bonus_low!B48</f>
        <v>23759159.5525506</v>
      </c>
      <c r="H60" s="67" t="n">
        <f aca="false">F60-J60</f>
        <v>23362027.3221555</v>
      </c>
      <c r="I60" s="67" t="n">
        <f aca="false">G60-K60</f>
        <v>22386074.7082565</v>
      </c>
      <c r="J60" s="163" t="n">
        <f aca="false">low_v2_m!J48</f>
        <v>1415551.38587019</v>
      </c>
      <c r="K60" s="163" t="n">
        <f aca="false">low_v2_m!K48</f>
        <v>1373084.84429409</v>
      </c>
      <c r="L60" s="67" t="n">
        <f aca="false">H60-I60</f>
        <v>975952.613899004</v>
      </c>
      <c r="M60" s="67" t="n">
        <f aca="false">J60-K60</f>
        <v>42466.5415761</v>
      </c>
      <c r="N60" s="163" t="n">
        <f aca="false">SUM(low_v5_m!C48:J48)</f>
        <v>3878603.19252964</v>
      </c>
      <c r="O60" s="7"/>
      <c r="P60" s="7"/>
      <c r="Q60" s="67" t="n">
        <f aca="false">I60*5.5017049523</f>
        <v>123161578.084973</v>
      </c>
      <c r="R60" s="67"/>
      <c r="S60" s="67"/>
      <c r="T60" s="7"/>
      <c r="U60" s="7"/>
      <c r="V60" s="67" t="n">
        <f aca="false">K60*5.5017049523</f>
        <v>7554307.68778087</v>
      </c>
      <c r="W60" s="67" t="n">
        <f aca="false">M60*5.5017049523</f>
        <v>233638.382096283</v>
      </c>
      <c r="X60" s="67" t="n">
        <f aca="false">N60*5.1890047538+L60*5.5017049523</f>
        <v>25495493.7332385</v>
      </c>
      <c r="Y60" s="67" t="n">
        <f aca="false">N60*5.1890047538</f>
        <v>20126090.4041402</v>
      </c>
      <c r="Z60" s="67" t="n">
        <f aca="false">L60*5.5017049523</f>
        <v>5369403.32909828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26063940.2246184</v>
      </c>
      <c r="G61" s="163" t="n">
        <f aca="false">low_v2_m!E49+temporary_pension_bonus_low!B49</f>
        <v>24992550.9388189</v>
      </c>
      <c r="H61" s="67" t="n">
        <f aca="false">F61-J61</f>
        <v>24521642.3820154</v>
      </c>
      <c r="I61" s="67" t="n">
        <f aca="false">G61-K61</f>
        <v>23496522.031494</v>
      </c>
      <c r="J61" s="163" t="n">
        <f aca="false">low_v2_m!J49</f>
        <v>1542297.84260298</v>
      </c>
      <c r="K61" s="163" t="n">
        <f aca="false">low_v2_m!K49</f>
        <v>1496028.90732489</v>
      </c>
      <c r="L61" s="67" t="n">
        <f aca="false">H61-I61</f>
        <v>1025120.35052141</v>
      </c>
      <c r="M61" s="67" t="n">
        <f aca="false">J61-K61</f>
        <v>46268.9352780902</v>
      </c>
      <c r="N61" s="163" t="n">
        <f aca="false">SUM(low_v5_m!C49:J49)</f>
        <v>3947044.16997398</v>
      </c>
      <c r="O61" s="7"/>
      <c r="P61" s="7"/>
      <c r="Q61" s="67" t="n">
        <f aca="false">I61*5.5017049523</f>
        <v>129270931.622497</v>
      </c>
      <c r="R61" s="67"/>
      <c r="S61" s="67"/>
      <c r="T61" s="7"/>
      <c r="U61" s="7"/>
      <c r="V61" s="67" t="n">
        <f aca="false">K61*5.5017049523</f>
        <v>8230709.6482133</v>
      </c>
      <c r="W61" s="67" t="n">
        <f aca="false">M61*5.5017049523</f>
        <v>254558.030357117</v>
      </c>
      <c r="X61" s="67" t="n">
        <f aca="false">N61*5.1890047538+L61*5.5017049523</f>
        <v>26121140.6706207</v>
      </c>
      <c r="Y61" s="67" t="n">
        <f aca="false">N61*5.1890047538</f>
        <v>20481230.9614536</v>
      </c>
      <c r="Z61" s="67" t="n">
        <f aca="false">L61*5.5017049523</f>
        <v>5639909.70916716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25518108.4457741</v>
      </c>
      <c r="G62" s="161" t="n">
        <f aca="false">low_v2_m!E50+temporary_pension_bonus_low!B50</f>
        <v>24469320.3711136</v>
      </c>
      <c r="H62" s="8" t="n">
        <f aca="false">F62-J62</f>
        <v>23983379.4062668</v>
      </c>
      <c r="I62" s="8" t="n">
        <f aca="false">G62-K62</f>
        <v>22980633.2027916</v>
      </c>
      <c r="J62" s="161" t="n">
        <f aca="false">low_v2_m!J50</f>
        <v>1534729.03950726</v>
      </c>
      <c r="K62" s="161" t="n">
        <f aca="false">low_v2_m!K50</f>
        <v>1488687.16832204</v>
      </c>
      <c r="L62" s="8" t="n">
        <f aca="false">H62-I62</f>
        <v>1002746.20347529</v>
      </c>
      <c r="M62" s="8" t="n">
        <f aca="false">J62-K62</f>
        <v>46041.8711852201</v>
      </c>
      <c r="N62" s="161" t="n">
        <f aca="false">SUM(low_v5_m!C50:J50)</f>
        <v>4747616.94576916</v>
      </c>
      <c r="O62" s="5"/>
      <c r="P62" s="5"/>
      <c r="Q62" s="8" t="n">
        <f aca="false">I62*5.5017049523</f>
        <v>126432663.498788</v>
      </c>
      <c r="R62" s="8"/>
      <c r="S62" s="8"/>
      <c r="T62" s="5"/>
      <c r="U62" s="5"/>
      <c r="V62" s="8" t="n">
        <f aca="false">K62*5.5017049523</f>
        <v>8190317.56638283</v>
      </c>
      <c r="W62" s="8" t="n">
        <f aca="false">M62*5.5017049523</f>
        <v>253308.790712884</v>
      </c>
      <c r="X62" s="8" t="n">
        <f aca="false">N62*5.1890047538+L62*5.5017049523</f>
        <v>30152220.6543776</v>
      </c>
      <c r="Y62" s="8" t="n">
        <f aca="false">N62*5.1890047538</f>
        <v>24635406.9008176</v>
      </c>
      <c r="Z62" s="8" t="n">
        <f aca="false">L62*5.5017049523</f>
        <v>5516813.75356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26547032.8810065</v>
      </c>
      <c r="G63" s="163" t="n">
        <f aca="false">low_v2_m!E51+temporary_pension_bonus_low!B51</f>
        <v>25455133.2397796</v>
      </c>
      <c r="H63" s="67" t="n">
        <f aca="false">F63-J63</f>
        <v>24892343.4046906</v>
      </c>
      <c r="I63" s="67" t="n">
        <f aca="false">G63-K63</f>
        <v>23850084.4477532</v>
      </c>
      <c r="J63" s="163" t="n">
        <f aca="false">low_v2_m!J51</f>
        <v>1654689.4763159</v>
      </c>
      <c r="K63" s="163" t="n">
        <f aca="false">low_v2_m!K51</f>
        <v>1605048.79202642</v>
      </c>
      <c r="L63" s="67" t="n">
        <f aca="false">H63-I63</f>
        <v>1042258.95693742</v>
      </c>
      <c r="M63" s="67" t="n">
        <f aca="false">J63-K63</f>
        <v>49640.6842894801</v>
      </c>
      <c r="N63" s="163" t="n">
        <f aca="false">SUM(low_v5_m!C51:J51)</f>
        <v>3966041.0483097</v>
      </c>
      <c r="O63" s="7"/>
      <c r="P63" s="7"/>
      <c r="Q63" s="67" t="n">
        <f aca="false">I63*5.5017049523</f>
        <v>131216127.718977</v>
      </c>
      <c r="R63" s="67"/>
      <c r="S63" s="67"/>
      <c r="T63" s="7"/>
      <c r="U63" s="7"/>
      <c r="V63" s="67" t="n">
        <f aca="false">K63*5.5017049523</f>
        <v>8830504.88777489</v>
      </c>
      <c r="W63" s="67" t="n">
        <f aca="false">M63*5.5017049523</f>
        <v>273108.398590993</v>
      </c>
      <c r="X63" s="67" t="n">
        <f aca="false">N63*5.1890047538+L63*5.5017049523</f>
        <v>26314007.1184066</v>
      </c>
      <c r="Y63" s="67" t="n">
        <f aca="false">N63*5.1890047538</f>
        <v>20579805.853445</v>
      </c>
      <c r="Z63" s="67" t="n">
        <f aca="false">L63*5.5017049523</f>
        <v>5734201.26496164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26113676.0361635</v>
      </c>
      <c r="G64" s="163" t="n">
        <f aca="false">low_v2_m!E52+temporary_pension_bonus_low!B52</f>
        <v>25038687.7890973</v>
      </c>
      <c r="H64" s="67" t="n">
        <f aca="false">F64-J64</f>
        <v>24401435.1073724</v>
      </c>
      <c r="I64" s="67" t="n">
        <f aca="false">G64-K64</f>
        <v>23377814.0881699</v>
      </c>
      <c r="J64" s="163" t="n">
        <f aca="false">low_v2_m!J52</f>
        <v>1712240.92879108</v>
      </c>
      <c r="K64" s="163" t="n">
        <f aca="false">low_v2_m!K52</f>
        <v>1660873.70092735</v>
      </c>
      <c r="L64" s="67" t="n">
        <f aca="false">H64-I64</f>
        <v>1023621.01920247</v>
      </c>
      <c r="M64" s="67" t="n">
        <f aca="false">J64-K64</f>
        <v>51367.2278637299</v>
      </c>
      <c r="N64" s="163" t="n">
        <f aca="false">SUM(low_v5_m!C52:J52)</f>
        <v>3956655.06671053</v>
      </c>
      <c r="O64" s="7"/>
      <c r="P64" s="7"/>
      <c r="Q64" s="67" t="n">
        <f aca="false">I64*5.5017049523</f>
        <v>128617835.542833</v>
      </c>
      <c r="R64" s="67"/>
      <c r="S64" s="67"/>
      <c r="T64" s="7"/>
      <c r="U64" s="7"/>
      <c r="V64" s="67" t="n">
        <f aca="false">K64*5.5017049523</f>
        <v>9137637.06553683</v>
      </c>
      <c r="W64" s="67" t="n">
        <f aca="false">M64*5.5017049523</f>
        <v>282607.331923806</v>
      </c>
      <c r="X64" s="67" t="n">
        <f aca="false">N64*5.1890047538+L64*5.5017049523</f>
        <v>26162762.7809324</v>
      </c>
      <c r="Y64" s="67" t="n">
        <f aca="false">N64*5.1890047538</f>
        <v>20531101.9503078</v>
      </c>
      <c r="Z64" s="67" t="n">
        <f aca="false">L64*5.5017049523</f>
        <v>5631660.83062461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26995130.3219347</v>
      </c>
      <c r="G65" s="163" t="n">
        <f aca="false">low_v2_m!E53+temporary_pension_bonus_low!B53</f>
        <v>25883474.3143765</v>
      </c>
      <c r="H65" s="67" t="n">
        <f aca="false">F65-J65</f>
        <v>25132082.8574668</v>
      </c>
      <c r="I65" s="67" t="n">
        <f aca="false">G65-K65</f>
        <v>24076318.2738426</v>
      </c>
      <c r="J65" s="163" t="n">
        <f aca="false">low_v2_m!J53</f>
        <v>1863047.4644679</v>
      </c>
      <c r="K65" s="163" t="n">
        <f aca="false">low_v2_m!K53</f>
        <v>1807156.04053387</v>
      </c>
      <c r="L65" s="67" t="n">
        <f aca="false">H65-I65</f>
        <v>1055764.58362417</v>
      </c>
      <c r="M65" s="67" t="n">
        <f aca="false">J65-K65</f>
        <v>55891.4239340301</v>
      </c>
      <c r="N65" s="163" t="n">
        <f aca="false">SUM(low_v5_m!C53:J53)</f>
        <v>3975086.06725365</v>
      </c>
      <c r="O65" s="7"/>
      <c r="P65" s="7"/>
      <c r="Q65" s="67" t="n">
        <f aca="false">I65*5.5017049523</f>
        <v>132460799.480351</v>
      </c>
      <c r="R65" s="67"/>
      <c r="S65" s="67"/>
      <c r="T65" s="7"/>
      <c r="U65" s="7"/>
      <c r="V65" s="67" t="n">
        <f aca="false">K65*5.5017049523</f>
        <v>9942439.33778405</v>
      </c>
      <c r="W65" s="67" t="n">
        <f aca="false">M65*5.5017049523</f>
        <v>307498.123848952</v>
      </c>
      <c r="X65" s="67" t="n">
        <f aca="false">N65*5.1890047538+L65*5.5017049523</f>
        <v>26435245.7379314</v>
      </c>
      <c r="Y65" s="67" t="n">
        <f aca="false">N65*5.1890047538</f>
        <v>20626740.4997433</v>
      </c>
      <c r="Z65" s="67" t="n">
        <f aca="false">L65*5.5017049523</f>
        <v>5808505.23818804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26737406.7449327</v>
      </c>
      <c r="G66" s="161" t="n">
        <f aca="false">low_v2_m!E54+temporary_pension_bonus_low!B54</f>
        <v>25635573.4320924</v>
      </c>
      <c r="H66" s="8" t="n">
        <f aca="false">F66-J66</f>
        <v>24815307.1802958</v>
      </c>
      <c r="I66" s="8" t="n">
        <f aca="false">G66-K66</f>
        <v>23771136.8543946</v>
      </c>
      <c r="J66" s="161" t="n">
        <f aca="false">low_v2_m!J54</f>
        <v>1922099.56463687</v>
      </c>
      <c r="K66" s="161" t="n">
        <f aca="false">low_v2_m!K54</f>
        <v>1864436.57769776</v>
      </c>
      <c r="L66" s="8" t="n">
        <f aca="false">H66-I66</f>
        <v>1044170.32590119</v>
      </c>
      <c r="M66" s="8" t="n">
        <f aca="false">J66-K66</f>
        <v>57662.9869391101</v>
      </c>
      <c r="N66" s="161" t="n">
        <f aca="false">SUM(low_v5_m!C54:J54)</f>
        <v>4836899.83536162</v>
      </c>
      <c r="O66" s="5"/>
      <c r="P66" s="5"/>
      <c r="Q66" s="8" t="n">
        <f aca="false">I66*5.5017049523</f>
        <v>130781781.353624</v>
      </c>
      <c r="R66" s="8"/>
      <c r="S66" s="8"/>
      <c r="T66" s="5"/>
      <c r="U66" s="5"/>
      <c r="V66" s="8" t="n">
        <f aca="false">K66*5.5017049523</f>
        <v>10257579.952769</v>
      </c>
      <c r="W66" s="8" t="n">
        <f aca="false">M66*5.5017049523</f>
        <v>317244.740807312</v>
      </c>
      <c r="X66" s="8" t="n">
        <f aca="false">N66*5.1890047538+L66*5.5017049523</f>
        <v>30843413.2924012</v>
      </c>
      <c r="Y66" s="8" t="n">
        <f aca="false">N66*5.1890047538</f>
        <v>25098696.2393459</v>
      </c>
      <c r="Z66" s="8" t="n">
        <f aca="false">L66*5.5017049523</f>
        <v>5744717.05305529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27602034.3235815</v>
      </c>
      <c r="G67" s="163" t="n">
        <f aca="false">low_v2_m!E55+temporary_pension_bonus_low!B55</f>
        <v>26463125.2574842</v>
      </c>
      <c r="H67" s="67" t="n">
        <f aca="false">F67-J67</f>
        <v>25512173.1502622</v>
      </c>
      <c r="I67" s="67" t="n">
        <f aca="false">G67-K67</f>
        <v>24435959.9193645</v>
      </c>
      <c r="J67" s="163" t="n">
        <f aca="false">low_v2_m!J55</f>
        <v>2089861.17331926</v>
      </c>
      <c r="K67" s="163" t="n">
        <f aca="false">low_v2_m!K55</f>
        <v>2027165.33811968</v>
      </c>
      <c r="L67" s="67" t="n">
        <f aca="false">H67-I67</f>
        <v>1076213.23089772</v>
      </c>
      <c r="M67" s="67" t="n">
        <f aca="false">J67-K67</f>
        <v>62695.8351995798</v>
      </c>
      <c r="N67" s="163" t="n">
        <f aca="false">SUM(low_v5_m!C55:J55)</f>
        <v>4044044.42398005</v>
      </c>
      <c r="O67" s="7"/>
      <c r="P67" s="7"/>
      <c r="Q67" s="67" t="n">
        <f aca="false">I67*5.5017049523</f>
        <v>134439441.702572</v>
      </c>
      <c r="R67" s="67"/>
      <c r="S67" s="67"/>
      <c r="T67" s="7"/>
      <c r="U67" s="7"/>
      <c r="V67" s="67" t="n">
        <f aca="false">K67*5.5017049523</f>
        <v>11152865.5798639</v>
      </c>
      <c r="W67" s="67" t="n">
        <f aca="false">M67*5.5017049523</f>
        <v>344933.987006113</v>
      </c>
      <c r="X67" s="67" t="n">
        <f aca="false">N67*5.1890047538+L67*5.5017049523</f>
        <v>26905573.4027717</v>
      </c>
      <c r="Y67" s="67" t="n">
        <f aca="false">N67*5.1890047538</f>
        <v>20984565.7406109</v>
      </c>
      <c r="Z67" s="67" t="n">
        <f aca="false">L67*5.5017049523</f>
        <v>5921007.66216077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27361520.1131022</v>
      </c>
      <c r="G68" s="163" t="n">
        <f aca="false">low_v2_m!E56+temporary_pension_bonus_low!B56</f>
        <v>26232031.1158332</v>
      </c>
      <c r="H68" s="67" t="n">
        <f aca="false">F68-J68</f>
        <v>25216627.0176197</v>
      </c>
      <c r="I68" s="67" t="n">
        <f aca="false">G68-K68</f>
        <v>24151484.8132152</v>
      </c>
      <c r="J68" s="163" t="n">
        <f aca="false">low_v2_m!J56</f>
        <v>2144893.09548248</v>
      </c>
      <c r="K68" s="163" t="n">
        <f aca="false">low_v2_m!K56</f>
        <v>2080546.302618</v>
      </c>
      <c r="L68" s="67" t="n">
        <f aca="false">H68-I68</f>
        <v>1065142.20440452</v>
      </c>
      <c r="M68" s="67" t="n">
        <f aca="false">J68-K68</f>
        <v>64346.7928644798</v>
      </c>
      <c r="N68" s="163" t="n">
        <f aca="false">SUM(low_v5_m!C56:J56)</f>
        <v>4020241.47520199</v>
      </c>
      <c r="O68" s="7"/>
      <c r="P68" s="7"/>
      <c r="Q68" s="67" t="n">
        <f aca="false">I68*5.5017049523</f>
        <v>132874343.602264</v>
      </c>
      <c r="R68" s="67"/>
      <c r="S68" s="67"/>
      <c r="T68" s="7"/>
      <c r="U68" s="7"/>
      <c r="V68" s="67" t="n">
        <f aca="false">K68*5.5017049523</f>
        <v>11446551.8966029</v>
      </c>
      <c r="W68" s="67" t="n">
        <f aca="false">M68*5.5017049523</f>
        <v>354017.068967131</v>
      </c>
      <c r="X68" s="67" t="n">
        <f aca="false">N68*5.1890047538+L68*5.5017049523</f>
        <v>26721150.2671232</v>
      </c>
      <c r="Y68" s="67" t="n">
        <f aca="false">N68*5.1890047538</f>
        <v>20861052.1262471</v>
      </c>
      <c r="Z68" s="67" t="n">
        <f aca="false">L68*5.5017049523</f>
        <v>5860098.1408761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28021334.2626074</v>
      </c>
      <c r="G69" s="163" t="n">
        <f aca="false">low_v2_m!E57+temporary_pension_bonus_low!B57</f>
        <v>26864745.5134344</v>
      </c>
      <c r="H69" s="67" t="n">
        <f aca="false">F69-J69</f>
        <v>25731612.5315153</v>
      </c>
      <c r="I69" s="67" t="n">
        <f aca="false">G69-K69</f>
        <v>24643715.4342751</v>
      </c>
      <c r="J69" s="163" t="n">
        <f aca="false">low_v2_m!J57</f>
        <v>2289721.73109205</v>
      </c>
      <c r="K69" s="163" t="n">
        <f aca="false">low_v2_m!K57</f>
        <v>2221030.07915929</v>
      </c>
      <c r="L69" s="67" t="n">
        <f aca="false">H69-I69</f>
        <v>1087897.09724024</v>
      </c>
      <c r="M69" s="67" t="n">
        <f aca="false">J69-K69</f>
        <v>68691.6519327601</v>
      </c>
      <c r="N69" s="163" t="n">
        <f aca="false">SUM(low_v5_m!C57:J57)</f>
        <v>4063851.57496316</v>
      </c>
      <c r="O69" s="7"/>
      <c r="P69" s="7"/>
      <c r="Q69" s="67" t="n">
        <f aca="false">I69*5.5017049523</f>
        <v>135582451.247823</v>
      </c>
      <c r="R69" s="67"/>
      <c r="S69" s="67"/>
      <c r="T69" s="7"/>
      <c r="U69" s="7"/>
      <c r="V69" s="67" t="n">
        <f aca="false">K69*5.5017049523</f>
        <v>12219452.1857179</v>
      </c>
      <c r="W69" s="67" t="n">
        <f aca="false">M69*5.5017049523</f>
        <v>377921.201620134</v>
      </c>
      <c r="X69" s="67" t="n">
        <f aca="false">N69*5.1890047538+L69*5.5017049523</f>
        <v>27072633.9887009</v>
      </c>
      <c r="Y69" s="67" t="n">
        <f aca="false">N69*5.1890047538</f>
        <v>21087345.1412215</v>
      </c>
      <c r="Z69" s="67" t="n">
        <f aca="false">L69*5.5017049523</f>
        <v>5985288.84747942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27839438.575974</v>
      </c>
      <c r="G70" s="161" t="n">
        <f aca="false">low_v2_m!E58+temporary_pension_bonus_low!B58</f>
        <v>26689491.7163829</v>
      </c>
      <c r="H70" s="8" t="n">
        <f aca="false">F70-J70</f>
        <v>25474936.2875443</v>
      </c>
      <c r="I70" s="8" t="n">
        <f aca="false">G70-K70</f>
        <v>24395924.4966061</v>
      </c>
      <c r="J70" s="161" t="n">
        <f aca="false">low_v2_m!J58</f>
        <v>2364502.28842972</v>
      </c>
      <c r="K70" s="161" t="n">
        <f aca="false">low_v2_m!K58</f>
        <v>2293567.21977683</v>
      </c>
      <c r="L70" s="8" t="n">
        <f aca="false">H70-I70</f>
        <v>1079011.79093821</v>
      </c>
      <c r="M70" s="8" t="n">
        <f aca="false">J70-K70</f>
        <v>70935.0686528897</v>
      </c>
      <c r="N70" s="161" t="n">
        <f aca="false">SUM(low_v5_m!C58:J58)</f>
        <v>4902131.58405693</v>
      </c>
      <c r="O70" s="5"/>
      <c r="P70" s="5"/>
      <c r="Q70" s="8" t="n">
        <f aca="false">I70*5.5017049523</f>
        <v>134219178.618914</v>
      </c>
      <c r="R70" s="8"/>
      <c r="S70" s="8"/>
      <c r="T70" s="5"/>
      <c r="U70" s="5"/>
      <c r="V70" s="8" t="n">
        <f aca="false">K70*5.5017049523</f>
        <v>12618530.1314791</v>
      </c>
      <c r="W70" s="8" t="n">
        <f aca="false">M70*5.5017049523</f>
        <v>390263.818499344</v>
      </c>
      <c r="X70" s="8" t="n">
        <f aca="false">N70*5.1890047538+L70*5.5017049523</f>
        <v>31373588.6072194</v>
      </c>
      <c r="Y70" s="8" t="n">
        <f aca="false">N70*5.1890047538</f>
        <v>25437184.0934245</v>
      </c>
      <c r="Z70" s="8" t="n">
        <f aca="false">L70*5.5017049523</f>
        <v>5936404.51379486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28429045.5872656</v>
      </c>
      <c r="G71" s="163" t="n">
        <f aca="false">low_v2_m!E59+temporary_pension_bonus_low!B59</f>
        <v>27255793.4192649</v>
      </c>
      <c r="H71" s="67" t="n">
        <f aca="false">F71-J71</f>
        <v>25925539.2655604</v>
      </c>
      <c r="I71" s="67" t="n">
        <f aca="false">G71-K71</f>
        <v>24827392.2872109</v>
      </c>
      <c r="J71" s="163" t="n">
        <f aca="false">low_v2_m!J59</f>
        <v>2503506.32170519</v>
      </c>
      <c r="K71" s="163" t="n">
        <f aca="false">low_v2_m!K59</f>
        <v>2428401.13205403</v>
      </c>
      <c r="L71" s="67" t="n">
        <f aca="false">H71-I71</f>
        <v>1098146.97834954</v>
      </c>
      <c r="M71" s="67" t="n">
        <f aca="false">J71-K71</f>
        <v>75105.18965116</v>
      </c>
      <c r="N71" s="163" t="n">
        <f aca="false">SUM(low_v5_m!C59:J59)</f>
        <v>4058050.09298078</v>
      </c>
      <c r="O71" s="7"/>
      <c r="P71" s="7"/>
      <c r="Q71" s="67" t="n">
        <f aca="false">I71*5.5017049523</f>
        <v>136592987.099243</v>
      </c>
      <c r="R71" s="67"/>
      <c r="S71" s="67"/>
      <c r="T71" s="7"/>
      <c r="U71" s="7"/>
      <c r="V71" s="67" t="n">
        <f aca="false">K71*5.5017049523</f>
        <v>13360346.5343926</v>
      </c>
      <c r="W71" s="67" t="n">
        <f aca="false">M71*5.5017049523</f>
        <v>413206.593847218</v>
      </c>
      <c r="X71" s="67" t="n">
        <f aca="false">N71*5.1890047538+L71*5.5017049523</f>
        <v>27098921.8927747</v>
      </c>
      <c r="Y71" s="67" t="n">
        <f aca="false">N71*5.1890047538</f>
        <v>21057241.2236358</v>
      </c>
      <c r="Z71" s="67" t="n">
        <f aca="false">L71*5.5017049523</f>
        <v>6041680.66913895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28222459.4275409</v>
      </c>
      <c r="G72" s="163" t="n">
        <f aca="false">low_v2_m!E60+temporary_pension_bonus_low!B60</f>
        <v>27055582.2826864</v>
      </c>
      <c r="H72" s="67" t="n">
        <f aca="false">F72-J72</f>
        <v>25679601.2497419</v>
      </c>
      <c r="I72" s="67" t="n">
        <f aca="false">G72-K72</f>
        <v>24589009.8502214</v>
      </c>
      <c r="J72" s="163" t="n">
        <f aca="false">low_v2_m!J60</f>
        <v>2542858.17779896</v>
      </c>
      <c r="K72" s="163" t="n">
        <f aca="false">low_v2_m!K60</f>
        <v>2466572.43246499</v>
      </c>
      <c r="L72" s="67" t="n">
        <f aca="false">H72-I72</f>
        <v>1090591.39952053</v>
      </c>
      <c r="M72" s="67" t="n">
        <f aca="false">J72-K72</f>
        <v>76285.7453339701</v>
      </c>
      <c r="N72" s="163" t="n">
        <f aca="false">SUM(low_v5_m!C60:J60)</f>
        <v>4042892.65260955</v>
      </c>
      <c r="O72" s="7"/>
      <c r="P72" s="7"/>
      <c r="Q72" s="67" t="n">
        <f aca="false">I72*5.5017049523</f>
        <v>135281477.265117</v>
      </c>
      <c r="R72" s="67"/>
      <c r="S72" s="67"/>
      <c r="T72" s="7"/>
      <c r="U72" s="7"/>
      <c r="V72" s="67" t="n">
        <f aca="false">K72*5.5017049523</f>
        <v>13570353.7668993</v>
      </c>
      <c r="W72" s="67" t="n">
        <f aca="false">M72*5.5017049523</f>
        <v>419701.6628938</v>
      </c>
      <c r="X72" s="67" t="n">
        <f aca="false">N72*5.1890047538+L72*5.5017049523</f>
        <v>26978701.2971719</v>
      </c>
      <c r="Y72" s="67" t="n">
        <f aca="false">N72*5.1890047538</f>
        <v>20978589.1934941</v>
      </c>
      <c r="Z72" s="67" t="n">
        <f aca="false">L72*5.5017049523</f>
        <v>6000112.10367788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28692959.6670435</v>
      </c>
      <c r="G73" s="163" t="n">
        <f aca="false">low_v2_m!E61+temporary_pension_bonus_low!B61</f>
        <v>27507324.510629</v>
      </c>
      <c r="H73" s="67" t="n">
        <f aca="false">F73-J73</f>
        <v>26020248.6670491</v>
      </c>
      <c r="I73" s="67" t="n">
        <f aca="false">G73-K73</f>
        <v>24914794.8406344</v>
      </c>
      <c r="J73" s="163" t="n">
        <f aca="false">low_v2_m!J61</f>
        <v>2672710.99999439</v>
      </c>
      <c r="K73" s="163" t="n">
        <f aca="false">low_v2_m!K61</f>
        <v>2592529.66999456</v>
      </c>
      <c r="L73" s="67" t="n">
        <f aca="false">H73-I73</f>
        <v>1105453.82641467</v>
      </c>
      <c r="M73" s="67" t="n">
        <f aca="false">J73-K73</f>
        <v>80181.3299998301</v>
      </c>
      <c r="N73" s="163" t="n">
        <f aca="false">SUM(low_v5_m!C61:J61)</f>
        <v>4050355.40437276</v>
      </c>
      <c r="O73" s="7"/>
      <c r="P73" s="7"/>
      <c r="Q73" s="67" t="n">
        <f aca="false">I73*5.5017049523</f>
        <v>137073850.160257</v>
      </c>
      <c r="R73" s="67"/>
      <c r="S73" s="67"/>
      <c r="T73" s="7"/>
      <c r="U73" s="7"/>
      <c r="V73" s="67" t="n">
        <f aca="false">K73*5.5017049523</f>
        <v>14263333.3243938</v>
      </c>
      <c r="W73" s="67" t="n">
        <f aca="false">M73*5.5017049523</f>
        <v>441134.020342066</v>
      </c>
      <c r="X73" s="67" t="n">
        <f aca="false">N73*5.1890047538+L73*5.5017049523</f>
        <v>27099194.2391943</v>
      </c>
      <c r="Y73" s="67" t="n">
        <f aca="false">N73*5.1890047538</f>
        <v>21017313.4478698</v>
      </c>
      <c r="Z73" s="67" t="n">
        <f aca="false">L73*5.5017049523</f>
        <v>6081880.79132458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28411444.7262925</v>
      </c>
      <c r="G74" s="161" t="n">
        <f aca="false">low_v2_m!E62+temporary_pension_bonus_low!B62</f>
        <v>27237028.7899438</v>
      </c>
      <c r="H74" s="8" t="n">
        <f aca="false">F74-J74</f>
        <v>25710532.9487577</v>
      </c>
      <c r="I74" s="8" t="n">
        <f aca="false">G74-K74</f>
        <v>24617144.3657351</v>
      </c>
      <c r="J74" s="161" t="n">
        <f aca="false">low_v2_m!J62</f>
        <v>2700911.77753479</v>
      </c>
      <c r="K74" s="161" t="n">
        <f aca="false">low_v2_m!K62</f>
        <v>2619884.42420874</v>
      </c>
      <c r="L74" s="8" t="n">
        <f aca="false">H74-I74</f>
        <v>1093388.58302265</v>
      </c>
      <c r="M74" s="8" t="n">
        <f aca="false">J74-K74</f>
        <v>81027.3533260501</v>
      </c>
      <c r="N74" s="161" t="n">
        <f aca="false">SUM(low_v5_m!C62:J62)</f>
        <v>4765963.07614863</v>
      </c>
      <c r="O74" s="5"/>
      <c r="P74" s="5"/>
      <c r="Q74" s="8" t="n">
        <f aca="false">I74*5.5017049523</f>
        <v>135436265.068449</v>
      </c>
      <c r="R74" s="8"/>
      <c r="S74" s="8"/>
      <c r="T74" s="5"/>
      <c r="U74" s="5"/>
      <c r="V74" s="8" t="n">
        <f aca="false">K74*5.5017049523</f>
        <v>14413831.1111229</v>
      </c>
      <c r="W74" s="8" t="n">
        <f aca="false">M74*5.5017049523</f>
        <v>445788.591065692</v>
      </c>
      <c r="X74" s="8" t="n">
        <f aca="false">N74*5.1890047538+L74*5.5017049523</f>
        <v>30746106.4405745</v>
      </c>
      <c r="Y74" s="8" t="n">
        <f aca="false">N74*5.1890047538</f>
        <v>24730605.0585705</v>
      </c>
      <c r="Z74" s="8" t="n">
        <f aca="false">L74*5.5017049523</f>
        <v>6015501.38200397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28969079.8659555</v>
      </c>
      <c r="G75" s="163" t="n">
        <f aca="false">low_v2_m!E63+temporary_pension_bonus_low!B63</f>
        <v>27771683.8090976</v>
      </c>
      <c r="H75" s="67" t="n">
        <f aca="false">F75-J75</f>
        <v>26142392.4503179</v>
      </c>
      <c r="I75" s="67" t="n">
        <f aca="false">G75-K75</f>
        <v>25029797.0159291</v>
      </c>
      <c r="J75" s="163" t="n">
        <f aca="false">low_v2_m!J63</f>
        <v>2826687.41563764</v>
      </c>
      <c r="K75" s="163" t="n">
        <f aca="false">low_v2_m!K63</f>
        <v>2741886.79316851</v>
      </c>
      <c r="L75" s="67" t="n">
        <f aca="false">H75-I75</f>
        <v>1112595.43438878</v>
      </c>
      <c r="M75" s="67" t="n">
        <f aca="false">J75-K75</f>
        <v>84800.62246913</v>
      </c>
      <c r="N75" s="163" t="n">
        <f aca="false">SUM(low_v5_m!C63:J63)</f>
        <v>4014614.32463398</v>
      </c>
      <c r="O75" s="7"/>
      <c r="P75" s="7"/>
      <c r="Q75" s="67" t="n">
        <f aca="false">I75*5.5017049523</f>
        <v>137706558.197601</v>
      </c>
      <c r="R75" s="67"/>
      <c r="S75" s="67"/>
      <c r="T75" s="7"/>
      <c r="U75" s="7"/>
      <c r="V75" s="67" t="n">
        <f aca="false">K75*5.5017049523</f>
        <v>15085052.1486212</v>
      </c>
      <c r="W75" s="67" t="n">
        <f aca="false">M75*5.5017049523</f>
        <v>466548.004596535</v>
      </c>
      <c r="X75" s="67" t="n">
        <f aca="false">N75*5.1890047538+L75*5.5017049523</f>
        <v>26953024.6264824</v>
      </c>
      <c r="Y75" s="67" t="n">
        <f aca="false">N75*5.1890047538</f>
        <v>20831852.8151993</v>
      </c>
      <c r="Z75" s="67" t="n">
        <f aca="false">L75*5.5017049523</f>
        <v>6121171.81128309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28672942.4303374</v>
      </c>
      <c r="G76" s="163" t="n">
        <f aca="false">low_v2_m!E64+temporary_pension_bonus_low!B64</f>
        <v>27486811.604973</v>
      </c>
      <c r="H76" s="67" t="n">
        <f aca="false">F76-J76</f>
        <v>25886999.8660811</v>
      </c>
      <c r="I76" s="67" t="n">
        <f aca="false">G76-K76</f>
        <v>24784447.3176444</v>
      </c>
      <c r="J76" s="163" t="n">
        <f aca="false">low_v2_m!J64</f>
        <v>2785942.56425625</v>
      </c>
      <c r="K76" s="163" t="n">
        <f aca="false">low_v2_m!K64</f>
        <v>2702364.28732856</v>
      </c>
      <c r="L76" s="67" t="n">
        <f aca="false">H76-I76</f>
        <v>1102552.54843671</v>
      </c>
      <c r="M76" s="67" t="n">
        <f aca="false">J76-K76</f>
        <v>83578.27692769</v>
      </c>
      <c r="N76" s="163" t="n">
        <f aca="false">SUM(low_v5_m!C64:J64)</f>
        <v>4025782.95336483</v>
      </c>
      <c r="O76" s="7"/>
      <c r="P76" s="7"/>
      <c r="Q76" s="67" t="n">
        <f aca="false">I76*5.5017049523</f>
        <v>136356716.547503</v>
      </c>
      <c r="R76" s="67"/>
      <c r="S76" s="67"/>
      <c r="T76" s="7"/>
      <c r="U76" s="7"/>
      <c r="V76" s="67" t="n">
        <f aca="false">K76*5.5017049523</f>
        <v>14867610.9825142</v>
      </c>
      <c r="W76" s="67" t="n">
        <f aca="false">M76*5.5017049523</f>
        <v>459823.020077773</v>
      </c>
      <c r="X76" s="67" t="n">
        <f aca="false">N76*5.1890047538+L76*5.5017049523</f>
        <v>26955725.6986823</v>
      </c>
      <c r="Y76" s="67" t="n">
        <f aca="false">N76*5.1890047538</f>
        <v>20889806.8827771</v>
      </c>
      <c r="Z76" s="67" t="n">
        <f aca="false">L76*5.5017049523</f>
        <v>6065918.81590523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29170059.3275415</v>
      </c>
      <c r="G77" s="163" t="n">
        <f aca="false">low_v2_m!E65+temporary_pension_bonus_low!B65</f>
        <v>27963542.8590841</v>
      </c>
      <c r="H77" s="67" t="n">
        <f aca="false">F77-J77</f>
        <v>26301288.1164102</v>
      </c>
      <c r="I77" s="67" t="n">
        <f aca="false">G77-K77</f>
        <v>25180834.7842867</v>
      </c>
      <c r="J77" s="163" t="n">
        <f aca="false">low_v2_m!J65</f>
        <v>2868771.21113133</v>
      </c>
      <c r="K77" s="163" t="n">
        <f aca="false">low_v2_m!K65</f>
        <v>2782708.07479739</v>
      </c>
      <c r="L77" s="67" t="n">
        <f aca="false">H77-I77</f>
        <v>1120453.33212346</v>
      </c>
      <c r="M77" s="67" t="n">
        <f aca="false">J77-K77</f>
        <v>86063.1363339401</v>
      </c>
      <c r="N77" s="163" t="n">
        <f aca="false">SUM(low_v5_m!C65:J65)</f>
        <v>4067130.68916086</v>
      </c>
      <c r="O77" s="7"/>
      <c r="P77" s="7"/>
      <c r="Q77" s="67" t="n">
        <f aca="false">I77*5.5017049523</f>
        <v>138537523.435758</v>
      </c>
      <c r="R77" s="67"/>
      <c r="S77" s="67"/>
      <c r="T77" s="7"/>
      <c r="U77" s="7"/>
      <c r="V77" s="67" t="n">
        <f aca="false">K77*5.5017049523</f>
        <v>15309638.795918</v>
      </c>
      <c r="W77" s="67" t="n">
        <f aca="false">M77*5.5017049523</f>
        <v>473493.983378908</v>
      </c>
      <c r="X77" s="67" t="n">
        <f aca="false">N77*5.1890047538+L77*5.5017049523</f>
        <v>27268764.1265462</v>
      </c>
      <c r="Y77" s="67" t="n">
        <f aca="false">N77*5.1890047538</f>
        <v>21104360.4803816</v>
      </c>
      <c r="Z77" s="67" t="n">
        <f aca="false">L77*5.5017049523</f>
        <v>6164403.64616469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28941588.6926705</v>
      </c>
      <c r="G78" s="161" t="n">
        <f aca="false">low_v2_m!E66+temporary_pension_bonus_low!B66</f>
        <v>27745382.3093325</v>
      </c>
      <c r="H78" s="8" t="n">
        <f aca="false">F78-J78</f>
        <v>26021322.6522774</v>
      </c>
      <c r="I78" s="8" t="n">
        <f aca="false">G78-K78</f>
        <v>24912724.2501512</v>
      </c>
      <c r="J78" s="161" t="n">
        <f aca="false">low_v2_m!J66</f>
        <v>2920266.04039313</v>
      </c>
      <c r="K78" s="161" t="n">
        <f aca="false">low_v2_m!K66</f>
        <v>2832658.05918133</v>
      </c>
      <c r="L78" s="8" t="n">
        <f aca="false">H78-I78</f>
        <v>1108598.4021262</v>
      </c>
      <c r="M78" s="8" t="n">
        <f aca="false">J78-K78</f>
        <v>87607.9812118001</v>
      </c>
      <c r="N78" s="161" t="n">
        <f aca="false">SUM(low_v5_m!C66:J66)</f>
        <v>4865270.429416</v>
      </c>
      <c r="O78" s="5"/>
      <c r="P78" s="5"/>
      <c r="Q78" s="8" t="n">
        <f aca="false">I78*5.5017049523</f>
        <v>137062458.382341</v>
      </c>
      <c r="R78" s="8"/>
      <c r="S78" s="8"/>
      <c r="T78" s="5"/>
      <c r="U78" s="5"/>
      <c r="V78" s="8" t="n">
        <f aca="false">K78*5.5017049523</f>
        <v>15584448.8723704</v>
      </c>
      <c r="W78" s="8" t="n">
        <f aca="false">M78*5.5017049523</f>
        <v>481993.264093966</v>
      </c>
      <c r="X78" s="8" t="n">
        <f aca="false">N78*5.1890047538+L78*5.5017049523</f>
        <v>31345092.7058518</v>
      </c>
      <c r="Y78" s="8" t="n">
        <f aca="false">N78*5.1890047538</f>
        <v>25245911.3867622</v>
      </c>
      <c r="Z78" s="8" t="n">
        <f aca="false">L78*5.5017049523</f>
        <v>6099181.31908958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29455748.8492552</v>
      </c>
      <c r="G79" s="163" t="n">
        <f aca="false">low_v2_m!E67+temporary_pension_bonus_low!B67</f>
        <v>28238508.1418739</v>
      </c>
      <c r="H79" s="67" t="n">
        <f aca="false">F79-J79</f>
        <v>26410812.7324243</v>
      </c>
      <c r="I79" s="67" t="n">
        <f aca="false">G79-K79</f>
        <v>25284920.1085479</v>
      </c>
      <c r="J79" s="163" t="n">
        <f aca="false">low_v2_m!J67</f>
        <v>3044936.11683087</v>
      </c>
      <c r="K79" s="163" t="n">
        <f aca="false">low_v2_m!K67</f>
        <v>2953588.03332595</v>
      </c>
      <c r="L79" s="67" t="n">
        <f aca="false">H79-I79</f>
        <v>1125892.62387638</v>
      </c>
      <c r="M79" s="67" t="n">
        <f aca="false">J79-K79</f>
        <v>91348.0835049199</v>
      </c>
      <c r="N79" s="163" t="n">
        <f aca="false">SUM(low_v5_m!C67:J67)</f>
        <v>3961381.19544471</v>
      </c>
      <c r="O79" s="7"/>
      <c r="P79" s="7"/>
      <c r="Q79" s="67" t="n">
        <f aca="false">I79*5.5017049523</f>
        <v>139110170.179708</v>
      </c>
      <c r="R79" s="67"/>
      <c r="S79" s="67"/>
      <c r="T79" s="7"/>
      <c r="U79" s="7"/>
      <c r="V79" s="67" t="n">
        <f aca="false">K79*5.5017049523</f>
        <v>16249769.9100034</v>
      </c>
      <c r="W79" s="67" t="n">
        <f aca="false">M79*5.5017049523</f>
        <v>502570.203402132</v>
      </c>
      <c r="X79" s="67" t="n">
        <f aca="false">N79*5.1890047538+L79*5.5017049523</f>
        <v>26749954.8793153</v>
      </c>
      <c r="Y79" s="67" t="n">
        <f aca="false">N79*5.1890047538</f>
        <v>20555625.8547765</v>
      </c>
      <c r="Z79" s="67" t="n">
        <f aca="false">L79*5.5017049523</f>
        <v>6194329.02453873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29152387.7047661</v>
      </c>
      <c r="G80" s="163" t="n">
        <f aca="false">low_v2_m!E68+temporary_pension_bonus_low!B68</f>
        <v>27946778.8060134</v>
      </c>
      <c r="H80" s="67" t="n">
        <f aca="false">F80-J80</f>
        <v>26083741.924457</v>
      </c>
      <c r="I80" s="67" t="n">
        <f aca="false">G80-K80</f>
        <v>24970192.3991136</v>
      </c>
      <c r="J80" s="163" t="n">
        <f aca="false">low_v2_m!J68</f>
        <v>3068645.78030912</v>
      </c>
      <c r="K80" s="163" t="n">
        <f aca="false">low_v2_m!K68</f>
        <v>2976586.40689984</v>
      </c>
      <c r="L80" s="67" t="n">
        <f aca="false">H80-I80</f>
        <v>1113549.52534341</v>
      </c>
      <c r="M80" s="67" t="n">
        <f aca="false">J80-K80</f>
        <v>92059.3734092801</v>
      </c>
      <c r="N80" s="163" t="n">
        <f aca="false">SUM(low_v5_m!C68:J68)</f>
        <v>3958242.69104053</v>
      </c>
      <c r="O80" s="7"/>
      <c r="P80" s="7"/>
      <c r="Q80" s="67" t="n">
        <f aca="false">I80*5.5017049523</f>
        <v>137378631.182087</v>
      </c>
      <c r="R80" s="67"/>
      <c r="S80" s="67"/>
      <c r="T80" s="7"/>
      <c r="U80" s="7"/>
      <c r="V80" s="67" t="n">
        <f aca="false">K80*5.5017049523</f>
        <v>16376300.1757897</v>
      </c>
      <c r="W80" s="67" t="n">
        <f aca="false">M80*5.5017049523</f>
        <v>506483.510591471</v>
      </c>
      <c r="X80" s="67" t="n">
        <f aca="false">N80*5.1890047538+L80*5.5017049523</f>
        <v>26665761.0787166</v>
      </c>
      <c r="Y80" s="67" t="n">
        <f aca="false">N80*5.1890047538</f>
        <v>20539340.1405034</v>
      </c>
      <c r="Z80" s="67" t="n">
        <f aca="false">L80*5.5017049523</f>
        <v>6126420.93821318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29644693.9305646</v>
      </c>
      <c r="G81" s="163" t="n">
        <f aca="false">low_v2_m!E69+temporary_pension_bonus_low!B69</f>
        <v>28420102.1624732</v>
      </c>
      <c r="H81" s="67" t="n">
        <f aca="false">F81-J81</f>
        <v>26474722.0817154</v>
      </c>
      <c r="I81" s="67" t="n">
        <f aca="false">G81-K81</f>
        <v>25345229.4690895</v>
      </c>
      <c r="J81" s="163" t="n">
        <f aca="false">low_v2_m!J69</f>
        <v>3169971.84884915</v>
      </c>
      <c r="K81" s="163" t="n">
        <f aca="false">low_v2_m!K69</f>
        <v>3074872.69338367</v>
      </c>
      <c r="L81" s="67" t="n">
        <f aca="false">H81-I81</f>
        <v>1129492.61262592</v>
      </c>
      <c r="M81" s="67" t="n">
        <f aca="false">J81-K81</f>
        <v>95099.1554654799</v>
      </c>
      <c r="N81" s="163" t="n">
        <f aca="false">SUM(low_v5_m!C69:J69)</f>
        <v>3919901.26058278</v>
      </c>
      <c r="O81" s="7"/>
      <c r="P81" s="7"/>
      <c r="Q81" s="67" t="n">
        <f aca="false">I81*5.5017049523</f>
        <v>139441974.48727</v>
      </c>
      <c r="R81" s="67"/>
      <c r="S81" s="67"/>
      <c r="T81" s="7"/>
      <c r="U81" s="7"/>
      <c r="V81" s="67" t="n">
        <f aca="false">K81*5.5017049523</f>
        <v>16917042.324881</v>
      </c>
      <c r="W81" s="67" t="n">
        <f aca="false">M81*5.5017049523</f>
        <v>523207.494583979</v>
      </c>
      <c r="X81" s="67" t="n">
        <f aca="false">N81*5.1890047538+L81*5.5017049523</f>
        <v>26554521.3760609</v>
      </c>
      <c r="Y81" s="67" t="n">
        <f aca="false">N81*5.1890047538</f>
        <v>20340386.2755906</v>
      </c>
      <c r="Z81" s="67" t="n">
        <f aca="false">L81*5.5017049523</f>
        <v>6214135.10047029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29427629.2093934</v>
      </c>
      <c r="G82" s="161" t="n">
        <f aca="false">low_v2_m!E70+temporary_pension_bonus_low!B70</f>
        <v>28211661.164636</v>
      </c>
      <c r="H82" s="8" t="n">
        <f aca="false">F82-J82</f>
        <v>26251292.4439647</v>
      </c>
      <c r="I82" s="8" t="n">
        <f aca="false">G82-K82</f>
        <v>25130614.5021702</v>
      </c>
      <c r="J82" s="161" t="n">
        <f aca="false">low_v2_m!J70</f>
        <v>3176336.76542871</v>
      </c>
      <c r="K82" s="161" t="n">
        <f aca="false">low_v2_m!K70</f>
        <v>3081046.66246584</v>
      </c>
      <c r="L82" s="8" t="n">
        <f aca="false">H82-I82</f>
        <v>1120677.94179453</v>
      </c>
      <c r="M82" s="8" t="n">
        <f aca="false">J82-K82</f>
        <v>95290.1029628697</v>
      </c>
      <c r="N82" s="161" t="n">
        <f aca="false">SUM(low_v5_m!C70:J70)</f>
        <v>4735635.44578668</v>
      </c>
      <c r="O82" s="5"/>
      <c r="P82" s="5"/>
      <c r="Q82" s="8" t="n">
        <f aca="false">I82*5.5017049523</f>
        <v>138261226.260932</v>
      </c>
      <c r="R82" s="8"/>
      <c r="S82" s="8"/>
      <c r="T82" s="5"/>
      <c r="U82" s="5"/>
      <c r="V82" s="8" t="n">
        <f aca="false">K82*5.5017049523</f>
        <v>16951009.6811557</v>
      </c>
      <c r="W82" s="8" t="n">
        <f aca="false">M82*5.5017049523</f>
        <v>524258.031375997</v>
      </c>
      <c r="X82" s="8" t="n">
        <f aca="false">N82*5.1890047538+L82*5.5017049523</f>
        <v>30738874.2227552</v>
      </c>
      <c r="Y82" s="8" t="n">
        <f aca="false">N82*5.1890047538</f>
        <v>24573234.8404508</v>
      </c>
      <c r="Z82" s="8" t="n">
        <f aca="false">L82*5.5017049523</f>
        <v>6165639.38230433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29903641.4988194</v>
      </c>
      <c r="G83" s="163" t="n">
        <f aca="false">low_v2_m!E71+temporary_pension_bonus_low!B71</f>
        <v>28667182.0318625</v>
      </c>
      <c r="H83" s="67" t="n">
        <f aca="false">F83-J83</f>
        <v>26605191.3336241</v>
      </c>
      <c r="I83" s="67" t="n">
        <f aca="false">G83-K83</f>
        <v>25467685.371623</v>
      </c>
      <c r="J83" s="163" t="n">
        <f aca="false">low_v2_m!J71</f>
        <v>3298450.16519533</v>
      </c>
      <c r="K83" s="163" t="n">
        <f aca="false">low_v2_m!K71</f>
        <v>3199496.66023948</v>
      </c>
      <c r="L83" s="67" t="n">
        <f aca="false">H83-I83</f>
        <v>1137505.96200105</v>
      </c>
      <c r="M83" s="67" t="n">
        <f aca="false">J83-K83</f>
        <v>98953.5049558501</v>
      </c>
      <c r="N83" s="163" t="n">
        <f aca="false">SUM(low_v5_m!C71:J71)</f>
        <v>3926815.28001298</v>
      </c>
      <c r="O83" s="7"/>
      <c r="P83" s="7"/>
      <c r="Q83" s="67" t="n">
        <f aca="false">I83*5.5017049523</f>
        <v>140115690.732677</v>
      </c>
      <c r="R83" s="67"/>
      <c r="S83" s="67"/>
      <c r="T83" s="7"/>
      <c r="U83" s="7"/>
      <c r="V83" s="67" t="n">
        <f aca="false">K83*5.5017049523</f>
        <v>17602686.6205069</v>
      </c>
      <c r="W83" s="67" t="n">
        <f aca="false">M83*5.5017049523</f>
        <v>544412.988263043</v>
      </c>
      <c r="X83" s="67" t="n">
        <f aca="false">N83*5.1890047538+L83*5.5017049523</f>
        <v>26634485.3396938</v>
      </c>
      <c r="Y83" s="67" t="n">
        <f aca="false">N83*5.1890047538</f>
        <v>20376263.1552818</v>
      </c>
      <c r="Z83" s="67" t="n">
        <f aca="false">L83*5.5017049523</f>
        <v>6258222.18441194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29727514.0420623</v>
      </c>
      <c r="G84" s="163" t="n">
        <f aca="false">low_v2_m!E72+temporary_pension_bonus_low!B72</f>
        <v>28497588.8882726</v>
      </c>
      <c r="H84" s="67" t="n">
        <f aca="false">F84-J84</f>
        <v>26357213.9970943</v>
      </c>
      <c r="I84" s="67" t="n">
        <f aca="false">G84-K84</f>
        <v>25228397.8446537</v>
      </c>
      <c r="J84" s="163" t="n">
        <f aca="false">low_v2_m!J72</f>
        <v>3370300.04496798</v>
      </c>
      <c r="K84" s="163" t="n">
        <f aca="false">low_v2_m!K72</f>
        <v>3269191.04361894</v>
      </c>
      <c r="L84" s="67" t="n">
        <f aca="false">H84-I84</f>
        <v>1128816.15244066</v>
      </c>
      <c r="M84" s="67" t="n">
        <f aca="false">J84-K84</f>
        <v>101109.00134904</v>
      </c>
      <c r="N84" s="163" t="n">
        <f aca="false">SUM(low_v5_m!C72:J72)</f>
        <v>3847775.73924143</v>
      </c>
      <c r="O84" s="7"/>
      <c r="P84" s="7"/>
      <c r="Q84" s="67" t="n">
        <f aca="false">I84*5.5017049523</f>
        <v>138799201.360526</v>
      </c>
      <c r="R84" s="67"/>
      <c r="S84" s="67"/>
      <c r="T84" s="7"/>
      <c r="U84" s="7"/>
      <c r="V84" s="67" t="n">
        <f aca="false">K84*5.5017049523</f>
        <v>17986124.5546931</v>
      </c>
      <c r="W84" s="67" t="n">
        <f aca="false">M84*5.5017049523</f>
        <v>556271.893444122</v>
      </c>
      <c r="X84" s="67" t="n">
        <f aca="false">N84*5.1890047538+L84*5.5017049523</f>
        <v>26176540.0185991</v>
      </c>
      <c r="Y84" s="67" t="n">
        <f aca="false">N84*5.1890047538</f>
        <v>19966126.6024801</v>
      </c>
      <c r="Z84" s="67" t="n">
        <f aca="false">L84*5.5017049523</f>
        <v>6210413.41611903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30182163.99392</v>
      </c>
      <c r="G85" s="163" t="n">
        <f aca="false">low_v2_m!E73+temporary_pension_bonus_low!B73</f>
        <v>28932622.4884303</v>
      </c>
      <c r="H85" s="67" t="n">
        <f aca="false">F85-J85</f>
        <v>26724373.747025</v>
      </c>
      <c r="I85" s="67" t="n">
        <f aca="false">G85-K85</f>
        <v>25578565.9489421</v>
      </c>
      <c r="J85" s="163" t="n">
        <f aca="false">low_v2_m!J73</f>
        <v>3457790.246895</v>
      </c>
      <c r="K85" s="163" t="n">
        <f aca="false">low_v2_m!K73</f>
        <v>3354056.53948815</v>
      </c>
      <c r="L85" s="67" t="n">
        <f aca="false">H85-I85</f>
        <v>1145807.79808285</v>
      </c>
      <c r="M85" s="67" t="n">
        <f aca="false">J85-K85</f>
        <v>103733.70740685</v>
      </c>
      <c r="N85" s="163" t="n">
        <f aca="false">SUM(low_v5_m!C73:J73)</f>
        <v>3817647.11032903</v>
      </c>
      <c r="O85" s="7"/>
      <c r="P85" s="7"/>
      <c r="Q85" s="67" t="n">
        <f aca="false">I85*5.5017049523</f>
        <v>140725722.954027</v>
      </c>
      <c r="R85" s="67"/>
      <c r="S85" s="67"/>
      <c r="T85" s="7"/>
      <c r="U85" s="7"/>
      <c r="V85" s="67" t="n">
        <f aca="false">K85*5.5017049523</f>
        <v>18453029.4735962</v>
      </c>
      <c r="W85" s="67" t="n">
        <f aca="false">M85*5.5017049523</f>
        <v>570712.251760706</v>
      </c>
      <c r="X85" s="67" t="n">
        <f aca="false">N85*5.1890047538+L85*5.5017049523</f>
        <v>26113685.4409246</v>
      </c>
      <c r="Y85" s="67" t="n">
        <f aca="false">N85*5.1890047538</f>
        <v>19809789.0038282</v>
      </c>
      <c r="Z85" s="67" t="n">
        <f aca="false">L85*5.5017049523</f>
        <v>6303896.43709638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29861838.6333209</v>
      </c>
      <c r="G86" s="161" t="n">
        <f aca="false">low_v2_m!E74+temporary_pension_bonus_low!B74</f>
        <v>28625211.4789816</v>
      </c>
      <c r="H86" s="8" t="n">
        <f aca="false">F86-J86</f>
        <v>26408946.5015107</v>
      </c>
      <c r="I86" s="8" t="n">
        <f aca="false">G86-K86</f>
        <v>25275906.1111257</v>
      </c>
      <c r="J86" s="161" t="n">
        <f aca="false">low_v2_m!J74</f>
        <v>3452892.13181018</v>
      </c>
      <c r="K86" s="161" t="n">
        <f aca="false">low_v2_m!K74</f>
        <v>3349305.36785588</v>
      </c>
      <c r="L86" s="8" t="n">
        <f aca="false">H86-I86</f>
        <v>1133040.390385</v>
      </c>
      <c r="M86" s="8" t="n">
        <f aca="false">J86-K86</f>
        <v>103586.7639543</v>
      </c>
      <c r="N86" s="161" t="n">
        <f aca="false">SUM(low_v5_m!C74:J74)</f>
        <v>4579909.34813527</v>
      </c>
      <c r="O86" s="5"/>
      <c r="P86" s="5"/>
      <c r="Q86" s="8" t="n">
        <f aca="false">I86*5.5017049523</f>
        <v>139060577.82545</v>
      </c>
      <c r="R86" s="8"/>
      <c r="S86" s="8"/>
      <c r="T86" s="5"/>
      <c r="U86" s="5"/>
      <c r="V86" s="8" t="n">
        <f aca="false">K86*5.5017049523</f>
        <v>18426889.9290977</v>
      </c>
      <c r="W86" s="8" t="n">
        <f aca="false">M86*5.5017049523</f>
        <v>569903.812240103</v>
      </c>
      <c r="X86" s="8" t="n">
        <f aca="false">N86*5.1890047538+L86*5.5017049523</f>
        <v>29998825.3063841</v>
      </c>
      <c r="Y86" s="8" t="n">
        <f aca="false">N86*5.1890047538</f>
        <v>23765171.379447</v>
      </c>
      <c r="Z86" s="8" t="n">
        <f aca="false">L86*5.5017049523</f>
        <v>6233653.92693709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30217764.6871118</v>
      </c>
      <c r="G87" s="163" t="n">
        <f aca="false">low_v2_m!E75+temporary_pension_bonus_low!B75</f>
        <v>28966838.0633033</v>
      </c>
      <c r="H87" s="67" t="n">
        <f aca="false">F87-J87</f>
        <v>26637464.160851</v>
      </c>
      <c r="I87" s="67" t="n">
        <f aca="false">G87-K87</f>
        <v>25493946.5528303</v>
      </c>
      <c r="J87" s="163" t="n">
        <f aca="false">low_v2_m!J75</f>
        <v>3580300.52626081</v>
      </c>
      <c r="K87" s="163" t="n">
        <f aca="false">low_v2_m!K75</f>
        <v>3472891.51047298</v>
      </c>
      <c r="L87" s="67" t="n">
        <f aca="false">H87-I87</f>
        <v>1143517.60802067</v>
      </c>
      <c r="M87" s="67" t="n">
        <f aca="false">J87-K87</f>
        <v>107409.01578783</v>
      </c>
      <c r="N87" s="163" t="n">
        <f aca="false">SUM(low_v5_m!C75:J75)</f>
        <v>3823041.0568923</v>
      </c>
      <c r="O87" s="7"/>
      <c r="P87" s="7"/>
      <c r="Q87" s="67" t="n">
        <f aca="false">I87*5.5017049523</f>
        <v>140260172.003378</v>
      </c>
      <c r="R87" s="67"/>
      <c r="S87" s="67"/>
      <c r="T87" s="7"/>
      <c r="U87" s="7"/>
      <c r="V87" s="67" t="n">
        <f aca="false">K87*5.5017049523</f>
        <v>19106824.4219698</v>
      </c>
      <c r="W87" s="67" t="n">
        <f aca="false">M87*5.5017049523</f>
        <v>590932.714081574</v>
      </c>
      <c r="X87" s="67" t="n">
        <f aca="false">N87*5.1890047538+L87*5.5017049523</f>
        <v>26129074.7052763</v>
      </c>
      <c r="Y87" s="67" t="n">
        <f aca="false">N87*5.1890047538</f>
        <v>19837778.2181867</v>
      </c>
      <c r="Z87" s="67" t="n">
        <f aca="false">L87*5.5017049523</f>
        <v>6291296.48708955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29928463.4389687</v>
      </c>
      <c r="G88" s="163" t="n">
        <f aca="false">low_v2_m!E76+temporary_pension_bonus_low!B76</f>
        <v>28689397.6604537</v>
      </c>
      <c r="H88" s="67" t="n">
        <f aca="false">F88-J88</f>
        <v>26305988.7064767</v>
      </c>
      <c r="I88" s="67" t="n">
        <f aca="false">G88-K88</f>
        <v>25175597.1699364</v>
      </c>
      <c r="J88" s="163" t="n">
        <f aca="false">low_v2_m!J76</f>
        <v>3622474.73249203</v>
      </c>
      <c r="K88" s="163" t="n">
        <f aca="false">low_v2_m!K76</f>
        <v>3513800.49051727</v>
      </c>
      <c r="L88" s="67" t="n">
        <f aca="false">H88-I88</f>
        <v>1130391.53654024</v>
      </c>
      <c r="M88" s="67" t="n">
        <f aca="false">J88-K88</f>
        <v>108674.24197476</v>
      </c>
      <c r="N88" s="163" t="n">
        <f aca="false">SUM(low_v5_m!C76:J76)</f>
        <v>3774405.43076798</v>
      </c>
      <c r="O88" s="7"/>
      <c r="P88" s="7"/>
      <c r="Q88" s="67" t="n">
        <f aca="false">I88*5.5017049523</f>
        <v>138508707.626949</v>
      </c>
      <c r="R88" s="67"/>
      <c r="S88" s="67"/>
      <c r="T88" s="7"/>
      <c r="U88" s="7"/>
      <c r="V88" s="67" t="n">
        <f aca="false">K88*5.5017049523</f>
        <v>19331893.560073</v>
      </c>
      <c r="W88" s="67" t="n">
        <f aca="false">M88*5.5017049523</f>
        <v>597893.615259987</v>
      </c>
      <c r="X88" s="67" t="n">
        <f aca="false">N88*5.1890047538+L88*5.5017049523</f>
        <v>25804488.437645</v>
      </c>
      <c r="Y88" s="67" t="n">
        <f aca="false">N88*5.1890047538</f>
        <v>19585407.7230236</v>
      </c>
      <c r="Z88" s="67" t="n">
        <f aca="false">L88*5.5017049523</f>
        <v>6219080.71462145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30470691.2454114</v>
      </c>
      <c r="G89" s="163" t="n">
        <f aca="false">low_v2_m!E77+temporary_pension_bonus_low!B77</f>
        <v>29209479.3118369</v>
      </c>
      <c r="H89" s="67" t="n">
        <f aca="false">F89-J89</f>
        <v>26709195.0991105</v>
      </c>
      <c r="I89" s="67" t="n">
        <f aca="false">G89-K89</f>
        <v>25560828.049925</v>
      </c>
      <c r="J89" s="163" t="n">
        <f aca="false">low_v2_m!J77</f>
        <v>3761496.14630091</v>
      </c>
      <c r="K89" s="163" t="n">
        <f aca="false">low_v2_m!K77</f>
        <v>3648651.26191189</v>
      </c>
      <c r="L89" s="67" t="n">
        <f aca="false">H89-I89</f>
        <v>1148367.04918548</v>
      </c>
      <c r="M89" s="67" t="n">
        <f aca="false">J89-K89</f>
        <v>112844.88438902</v>
      </c>
      <c r="N89" s="163" t="n">
        <f aca="false">SUM(low_v5_m!C77:J77)</f>
        <v>3853049.23600397</v>
      </c>
      <c r="O89" s="7"/>
      <c r="P89" s="7"/>
      <c r="Q89" s="67" t="n">
        <f aca="false">I89*5.5017049523</f>
        <v>140628134.267161</v>
      </c>
      <c r="R89" s="67"/>
      <c r="S89" s="67"/>
      <c r="T89" s="7"/>
      <c r="U89" s="7"/>
      <c r="V89" s="67" t="n">
        <f aca="false">K89*5.5017049523</f>
        <v>20073802.7168763</v>
      </c>
      <c r="W89" s="67" t="n">
        <f aca="false">M89*5.5017049523</f>
        <v>620839.259284792</v>
      </c>
      <c r="X89" s="67" t="n">
        <f aca="false">N89*5.1890047538+L89*5.5017049523</f>
        <v>26311467.483812</v>
      </c>
      <c r="Y89" s="67" t="n">
        <f aca="false">N89*5.1890047538</f>
        <v>19993490.8022501</v>
      </c>
      <c r="Z89" s="67" t="n">
        <f aca="false">L89*5.5017049523</f>
        <v>6317976.68156192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30222784.767073</v>
      </c>
      <c r="G90" s="161" t="n">
        <f aca="false">low_v2_m!E78+temporary_pension_bonus_low!B78</f>
        <v>28972164.0503805</v>
      </c>
      <c r="H90" s="8" t="n">
        <f aca="false">F90-J90</f>
        <v>26456379.6687615</v>
      </c>
      <c r="I90" s="8" t="n">
        <f aca="false">G90-K90</f>
        <v>25318751.1050183</v>
      </c>
      <c r="J90" s="161" t="n">
        <f aca="false">low_v2_m!J78</f>
        <v>3766405.09831151</v>
      </c>
      <c r="K90" s="161" t="n">
        <f aca="false">low_v2_m!K78</f>
        <v>3653412.94536216</v>
      </c>
      <c r="L90" s="8" t="n">
        <f aca="false">H90-I90</f>
        <v>1137628.56374315</v>
      </c>
      <c r="M90" s="8" t="n">
        <f aca="false">J90-K90</f>
        <v>112992.15294935</v>
      </c>
      <c r="N90" s="161" t="n">
        <f aca="false">SUM(low_v5_m!C78:J78)</f>
        <v>4631900.50104024</v>
      </c>
      <c r="O90" s="5"/>
      <c r="P90" s="5"/>
      <c r="Q90" s="8" t="n">
        <f aca="false">I90*5.5017049523</f>
        <v>139296298.34053</v>
      </c>
      <c r="R90" s="8"/>
      <c r="S90" s="8"/>
      <c r="T90" s="5"/>
      <c r="U90" s="5"/>
      <c r="V90" s="8" t="n">
        <f aca="false">K90*5.5017049523</f>
        <v>20100000.0942959</v>
      </c>
      <c r="W90" s="8" t="n">
        <f aca="false">M90*5.5017049523</f>
        <v>621649.487452478</v>
      </c>
      <c r="X90" s="8" t="n">
        <f aca="false">N90*5.1890047538+L90*5.5017049523</f>
        <v>30293850.4220501</v>
      </c>
      <c r="Y90" s="8" t="n">
        <f aca="false">N90*5.1890047538</f>
        <v>24034953.7190264</v>
      </c>
      <c r="Z90" s="8" t="n">
        <f aca="false">L90*5.5017049523</f>
        <v>6258896.70302363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30925201.2029732</v>
      </c>
      <c r="G91" s="163" t="n">
        <f aca="false">low_v2_m!E79+temporary_pension_bonus_low!B79</f>
        <v>29645657.4673517</v>
      </c>
      <c r="H91" s="67" t="n">
        <f aca="false">F91-J91</f>
        <v>27007805.9758528</v>
      </c>
      <c r="I91" s="67" t="n">
        <f aca="false">G91-K91</f>
        <v>25845784.0970449</v>
      </c>
      <c r="J91" s="163" t="n">
        <f aca="false">low_v2_m!J79</f>
        <v>3917395.22712037</v>
      </c>
      <c r="K91" s="163" t="n">
        <f aca="false">low_v2_m!K79</f>
        <v>3799873.37030676</v>
      </c>
      <c r="L91" s="67" t="n">
        <f aca="false">H91-I91</f>
        <v>1162021.87880789</v>
      </c>
      <c r="M91" s="67" t="n">
        <f aca="false">J91-K91</f>
        <v>117521.85681361</v>
      </c>
      <c r="N91" s="163" t="n">
        <f aca="false">SUM(low_v5_m!C79:J79)</f>
        <v>3852426.61263867</v>
      </c>
      <c r="O91" s="7"/>
      <c r="P91" s="7"/>
      <c r="Q91" s="67" t="n">
        <f aca="false">I91*5.5017049523</f>
        <v>142195878.362789</v>
      </c>
      <c r="R91" s="67"/>
      <c r="S91" s="67"/>
      <c r="T91" s="7"/>
      <c r="U91" s="7"/>
      <c r="V91" s="67" t="n">
        <f aca="false">K91*5.5017049523</f>
        <v>20905782.1395296</v>
      </c>
      <c r="W91" s="67" t="n">
        <f aca="false">M91*5.5017049523</f>
        <v>646570.58163493</v>
      </c>
      <c r="X91" s="67" t="n">
        <f aca="false">N91*5.1890047538+L91*5.5017049523</f>
        <v>26383361.531966</v>
      </c>
      <c r="Y91" s="67" t="n">
        <f aca="false">N91*5.1890047538</f>
        <v>19990260.0066477</v>
      </c>
      <c r="Z91" s="67" t="n">
        <f aca="false">L91*5.5017049523</f>
        <v>6393101.52531831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30526445.1748939</v>
      </c>
      <c r="G92" s="163" t="n">
        <f aca="false">low_v2_m!E80+temporary_pension_bonus_low!B80</f>
        <v>29263486.0015376</v>
      </c>
      <c r="H92" s="67" t="n">
        <f aca="false">F92-J92</f>
        <v>26597973.7718975</v>
      </c>
      <c r="I92" s="67" t="n">
        <f aca="false">G92-K92</f>
        <v>25452868.7406311</v>
      </c>
      <c r="J92" s="163" t="n">
        <f aca="false">low_v2_m!J80</f>
        <v>3928471.40299641</v>
      </c>
      <c r="K92" s="163" t="n">
        <f aca="false">low_v2_m!K80</f>
        <v>3810617.26090651</v>
      </c>
      <c r="L92" s="67" t="n">
        <f aca="false">H92-I92</f>
        <v>1145105.0312664</v>
      </c>
      <c r="M92" s="67" t="n">
        <f aca="false">J92-K92</f>
        <v>117854.1420899</v>
      </c>
      <c r="N92" s="163" t="n">
        <f aca="false">SUM(low_v5_m!C80:J80)</f>
        <v>3837441.70741447</v>
      </c>
      <c r="O92" s="7"/>
      <c r="P92" s="7"/>
      <c r="Q92" s="67" t="n">
        <f aca="false">I92*5.5017049523</f>
        <v>140034174.000572</v>
      </c>
      <c r="R92" s="67"/>
      <c r="S92" s="67"/>
      <c r="T92" s="7"/>
      <c r="U92" s="7"/>
      <c r="V92" s="67" t="n">
        <f aca="false">K92*5.5017049523</f>
        <v>20964891.8556492</v>
      </c>
      <c r="W92" s="67" t="n">
        <f aca="false">M92*5.5017049523</f>
        <v>648398.717185071</v>
      </c>
      <c r="X92" s="67" t="n">
        <f aca="false">N92*5.1890047538+L92*5.5017049523</f>
        <v>26212533.2836261</v>
      </c>
      <c r="Y92" s="67" t="n">
        <f aca="false">N92*5.1890047538</f>
        <v>19912503.2622041</v>
      </c>
      <c r="Z92" s="67" t="n">
        <f aca="false">L92*5.5017049523</f>
        <v>6300030.02142201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31005936.416152</v>
      </c>
      <c r="G93" s="163" t="n">
        <f aca="false">low_v2_m!E81+temporary_pension_bonus_low!B81</f>
        <v>29723735.6772382</v>
      </c>
      <c r="H93" s="67" t="n">
        <f aca="false">F93-J93</f>
        <v>26922867.9650403</v>
      </c>
      <c r="I93" s="67" t="n">
        <f aca="false">G93-K93</f>
        <v>25763159.2796598</v>
      </c>
      <c r="J93" s="163" t="n">
        <f aca="false">low_v2_m!J81</f>
        <v>4083068.45111175</v>
      </c>
      <c r="K93" s="163" t="n">
        <f aca="false">low_v2_m!K81</f>
        <v>3960576.3975784</v>
      </c>
      <c r="L93" s="67" t="n">
        <f aca="false">H93-I93</f>
        <v>1159708.68538045</v>
      </c>
      <c r="M93" s="67" t="n">
        <f aca="false">J93-K93</f>
        <v>122492.05353335</v>
      </c>
      <c r="N93" s="163" t="n">
        <f aca="false">SUM(low_v5_m!C81:J81)</f>
        <v>3797668.0727855</v>
      </c>
      <c r="O93" s="7"/>
      <c r="P93" s="7"/>
      <c r="Q93" s="67" t="n">
        <f aca="false">I93*5.5017049523</f>
        <v>141741300.995798</v>
      </c>
      <c r="R93" s="67"/>
      <c r="S93" s="67"/>
      <c r="T93" s="7"/>
      <c r="U93" s="7"/>
      <c r="V93" s="67" t="n">
        <f aca="false">K93*5.5017049523</f>
        <v>21789922.7805196</v>
      </c>
      <c r="W93" s="67" t="n">
        <f aca="false">M93*5.5017049523</f>
        <v>673915.137541829</v>
      </c>
      <c r="X93" s="67" t="n">
        <f aca="false">N93*5.1890047538+L93*5.5017049523</f>
        <v>26086492.7006214</v>
      </c>
      <c r="Y93" s="67" t="n">
        <f aca="false">N93*5.1890047538</f>
        <v>19706117.6830385</v>
      </c>
      <c r="Z93" s="67" t="n">
        <f aca="false">L93*5.5017049523</f>
        <v>6380375.01758295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30701746.7468641</v>
      </c>
      <c r="G94" s="161" t="n">
        <f aca="false">low_v2_m!E82+temporary_pension_bonus_low!B82</f>
        <v>29432768.151552</v>
      </c>
      <c r="H94" s="8" t="n">
        <f aca="false">F94-J94</f>
        <v>26551615.8691491</v>
      </c>
      <c r="I94" s="8" t="n">
        <f aca="false">G94-K94</f>
        <v>25407141.2001685</v>
      </c>
      <c r="J94" s="161" t="n">
        <f aca="false">low_v2_m!J82</f>
        <v>4150130.87771496</v>
      </c>
      <c r="K94" s="161" t="n">
        <f aca="false">low_v2_m!K82</f>
        <v>4025626.95138351</v>
      </c>
      <c r="L94" s="8" t="n">
        <f aca="false">H94-I94</f>
        <v>1144474.66898065</v>
      </c>
      <c r="M94" s="8" t="n">
        <f aca="false">J94-K94</f>
        <v>124503.92633145</v>
      </c>
      <c r="N94" s="161" t="n">
        <f aca="false">SUM(low_v5_m!C82:J82)</f>
        <v>4591636.80940094</v>
      </c>
      <c r="O94" s="5"/>
      <c r="P94" s="5"/>
      <c r="Q94" s="8" t="n">
        <f aca="false">I94*5.5017049523</f>
        <v>139782594.564752</v>
      </c>
      <c r="R94" s="8"/>
      <c r="S94" s="8"/>
      <c r="T94" s="5"/>
      <c r="U94" s="5"/>
      <c r="V94" s="8" t="n">
        <f aca="false">K94*5.5017049523</f>
        <v>22147811.734539</v>
      </c>
      <c r="W94" s="8" t="n">
        <f aca="false">M94*5.5017049523</f>
        <v>684983.868078532</v>
      </c>
      <c r="X94" s="8" t="n">
        <f aca="false">N94*5.1890047538+L94*5.5017049523</f>
        <v>30122587.1858173</v>
      </c>
      <c r="Y94" s="8" t="n">
        <f aca="false">N94*5.1890047538</f>
        <v>23826025.2317045</v>
      </c>
      <c r="Z94" s="8" t="n">
        <f aca="false">L94*5.5017049523</f>
        <v>6296561.95411275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31216563.5730893</v>
      </c>
      <c r="G95" s="163" t="n">
        <f aca="false">low_v2_m!E83+temporary_pension_bonus_low!B83</f>
        <v>29926991.0539593</v>
      </c>
      <c r="H95" s="67" t="n">
        <f aca="false">F95-J95</f>
        <v>26895514.5021681</v>
      </c>
      <c r="I95" s="67" t="n">
        <f aca="false">G95-K95</f>
        <v>25735573.4551657</v>
      </c>
      <c r="J95" s="163" t="n">
        <f aca="false">low_v2_m!J83</f>
        <v>4321049.07092122</v>
      </c>
      <c r="K95" s="163" t="n">
        <f aca="false">low_v2_m!K83</f>
        <v>4191417.59879358</v>
      </c>
      <c r="L95" s="67" t="n">
        <f aca="false">H95-I95</f>
        <v>1159941.04700236</v>
      </c>
      <c r="M95" s="67" t="n">
        <f aca="false">J95-K95</f>
        <v>129631.47212764</v>
      </c>
      <c r="N95" s="163" t="n">
        <f aca="false">SUM(low_v5_m!C83:J83)</f>
        <v>3813843.06052498</v>
      </c>
      <c r="O95" s="7"/>
      <c r="P95" s="7"/>
      <c r="Q95" s="67" t="n">
        <f aca="false">I95*5.5017049523</f>
        <v>141589531.928566</v>
      </c>
      <c r="R95" s="67"/>
      <c r="S95" s="67"/>
      <c r="T95" s="7"/>
      <c r="U95" s="7"/>
      <c r="V95" s="67" t="n">
        <f aca="false">K95*5.5017049523</f>
        <v>23059942.96044</v>
      </c>
      <c r="W95" s="67" t="n">
        <f aca="false">M95*5.5017049523</f>
        <v>713194.112178575</v>
      </c>
      <c r="X95" s="67" t="n">
        <f aca="false">N95*5.1890047538+L95*5.5017049523</f>
        <v>26171703.1739802</v>
      </c>
      <c r="Y95" s="67" t="n">
        <f aca="false">N95*5.1890047538</f>
        <v>19790049.7713112</v>
      </c>
      <c r="Z95" s="67" t="n">
        <f aca="false">L95*5.5017049523</f>
        <v>6381653.40266895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30882579.1704587</v>
      </c>
      <c r="G96" s="163" t="n">
        <f aca="false">low_v2_m!E84+temporary_pension_bonus_low!B84</f>
        <v>29607113.3413761</v>
      </c>
      <c r="H96" s="67" t="n">
        <f aca="false">F96-J96</f>
        <v>26541704.910478</v>
      </c>
      <c r="I96" s="67" t="n">
        <f aca="false">G96-K96</f>
        <v>25396465.3091948</v>
      </c>
      <c r="J96" s="163" t="n">
        <f aca="false">low_v2_m!J84</f>
        <v>4340874.25998068</v>
      </c>
      <c r="K96" s="163" t="n">
        <f aca="false">low_v2_m!K84</f>
        <v>4210648.03218126</v>
      </c>
      <c r="L96" s="67" t="n">
        <f aca="false">H96-I96</f>
        <v>1145239.60128318</v>
      </c>
      <c r="M96" s="67" t="n">
        <f aca="false">J96-K96</f>
        <v>130226.22779942</v>
      </c>
      <c r="N96" s="163" t="n">
        <f aca="false">SUM(low_v5_m!C84:J84)</f>
        <v>3856471.0538708</v>
      </c>
      <c r="O96" s="7"/>
      <c r="P96" s="7"/>
      <c r="Q96" s="67" t="n">
        <f aca="false">I96*5.5017049523</f>
        <v>139723858.962512</v>
      </c>
      <c r="R96" s="67"/>
      <c r="S96" s="67"/>
      <c r="T96" s="7"/>
      <c r="U96" s="7"/>
      <c r="V96" s="67" t="n">
        <f aca="false">K96*5.5017049523</f>
        <v>23165743.1310439</v>
      </c>
      <c r="W96" s="67" t="n">
        <f aca="false">M96*5.5017049523</f>
        <v>716466.282403418</v>
      </c>
      <c r="X96" s="67" t="n">
        <f aca="false">N96*5.1890047538+L96*5.5017049523</f>
        <v>26312017.0173774</v>
      </c>
      <c r="Y96" s="67" t="n">
        <f aca="false">N96*5.1890047538</f>
        <v>20011246.6314277</v>
      </c>
      <c r="Z96" s="67" t="n">
        <f aca="false">L96*5.5017049523</f>
        <v>6300770.38594974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31337711.446238</v>
      </c>
      <c r="G97" s="163" t="n">
        <f aca="false">low_v2_m!E85+temporary_pension_bonus_low!B85</f>
        <v>30044023.485686</v>
      </c>
      <c r="H97" s="67" t="n">
        <f aca="false">F97-J97</f>
        <v>26869027.9426073</v>
      </c>
      <c r="I97" s="67" t="n">
        <f aca="false">G97-K97</f>
        <v>25709400.4871642</v>
      </c>
      <c r="J97" s="163" t="n">
        <f aca="false">low_v2_m!J85</f>
        <v>4468683.50363073</v>
      </c>
      <c r="K97" s="163" t="n">
        <f aca="false">low_v2_m!K85</f>
        <v>4334622.99852181</v>
      </c>
      <c r="L97" s="67" t="n">
        <f aca="false">H97-I97</f>
        <v>1159627.45544308</v>
      </c>
      <c r="M97" s="67" t="n">
        <f aca="false">J97-K97</f>
        <v>134060.50510892</v>
      </c>
      <c r="N97" s="163" t="n">
        <f aca="false">SUM(low_v5_m!C85:J85)</f>
        <v>3841428.7243221</v>
      </c>
      <c r="O97" s="7"/>
      <c r="P97" s="7"/>
      <c r="Q97" s="67" t="n">
        <f aca="false">I97*5.5017049523</f>
        <v>141445535.980895</v>
      </c>
      <c r="R97" s="67"/>
      <c r="S97" s="67"/>
      <c r="T97" s="7"/>
      <c r="U97" s="7"/>
      <c r="V97" s="67" t="n">
        <f aca="false">K97*5.5017049523</f>
        <v>23847816.8173209</v>
      </c>
      <c r="W97" s="67" t="n">
        <f aca="false">M97*5.5017049523</f>
        <v>737561.344865584</v>
      </c>
      <c r="X97" s="67" t="n">
        <f aca="false">N97*5.1890047538+L97*5.5017049523</f>
        <v>26313120.0263255</v>
      </c>
      <c r="Y97" s="67" t="n">
        <f aca="false">N97*5.1890047538</f>
        <v>19933191.9118913</v>
      </c>
      <c r="Z97" s="67" t="n">
        <f aca="false">L97*5.5017049523</f>
        <v>6379928.11443422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30962891.3781132</v>
      </c>
      <c r="G98" s="161" t="n">
        <f aca="false">low_v2_m!E86+temporary_pension_bonus_low!B86</f>
        <v>29685689.533284</v>
      </c>
      <c r="H98" s="8" t="n">
        <f aca="false">F98-J98</f>
        <v>26491043.788473</v>
      </c>
      <c r="I98" s="8" t="n">
        <f aca="false">G98-K98</f>
        <v>25347997.371333</v>
      </c>
      <c r="J98" s="161" t="n">
        <f aca="false">low_v2_m!J86</f>
        <v>4471847.58964025</v>
      </c>
      <c r="K98" s="161" t="n">
        <f aca="false">low_v2_m!K86</f>
        <v>4337692.16195104</v>
      </c>
      <c r="L98" s="8" t="n">
        <f aca="false">H98-I98</f>
        <v>1143046.41713999</v>
      </c>
      <c r="M98" s="8" t="n">
        <f aca="false">J98-K98</f>
        <v>134155.427689211</v>
      </c>
      <c r="N98" s="161" t="n">
        <f aca="false">SUM(low_v5_m!C86:J86)</f>
        <v>4660054.85000188</v>
      </c>
      <c r="O98" s="5"/>
      <c r="P98" s="5"/>
      <c r="Q98" s="8" t="n">
        <f aca="false">I98*5.5017049523</f>
        <v>139457202.66875</v>
      </c>
      <c r="R98" s="8"/>
      <c r="S98" s="8"/>
      <c r="T98" s="5"/>
      <c r="U98" s="5"/>
      <c r="V98" s="8" t="n">
        <f aca="false">K98*5.5017049523</f>
        <v>23864702.4489589</v>
      </c>
      <c r="W98" s="8" t="n">
        <f aca="false">M98*5.5017049523</f>
        <v>738083.580895654</v>
      </c>
      <c r="X98" s="8" t="n">
        <f aca="false">N98*5.1890047538+L98*5.5017049523</f>
        <v>30469750.9035163</v>
      </c>
      <c r="Y98" s="8" t="n">
        <f aca="false">N98*5.1890047538</f>
        <v>24181046.7696285</v>
      </c>
      <c r="Z98" s="8" t="n">
        <f aca="false">L98*5.5017049523</f>
        <v>6288704.13388785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31503339.9782089</v>
      </c>
      <c r="G99" s="163" t="n">
        <f aca="false">low_v2_m!E87+temporary_pension_bonus_low!B87</f>
        <v>30205085.2936833</v>
      </c>
      <c r="H99" s="67" t="n">
        <f aca="false">F99-J99</f>
        <v>26877134.939413</v>
      </c>
      <c r="I99" s="67" t="n">
        <f aca="false">G99-K99</f>
        <v>25717666.4060513</v>
      </c>
      <c r="J99" s="163" t="n">
        <f aca="false">low_v2_m!J87</f>
        <v>4626205.03879589</v>
      </c>
      <c r="K99" s="163" t="n">
        <f aca="false">low_v2_m!K87</f>
        <v>4487418.88763202</v>
      </c>
      <c r="L99" s="67" t="n">
        <f aca="false">H99-I99</f>
        <v>1159468.53336173</v>
      </c>
      <c r="M99" s="67" t="n">
        <f aca="false">J99-K99</f>
        <v>138786.15116387</v>
      </c>
      <c r="N99" s="163" t="n">
        <f aca="false">SUM(low_v5_m!C87:J87)</f>
        <v>3883559.7989716</v>
      </c>
      <c r="O99" s="7"/>
      <c r="P99" s="7"/>
      <c r="Q99" s="67" t="n">
        <f aca="false">I99*5.5017049523</f>
        <v>141491012.627772</v>
      </c>
      <c r="R99" s="67"/>
      <c r="S99" s="67"/>
      <c r="T99" s="7"/>
      <c r="U99" s="7"/>
      <c r="V99" s="67" t="n">
        <f aca="false">K99*5.5017049523</f>
        <v>24688454.7171296</v>
      </c>
      <c r="W99" s="67" t="n">
        <f aca="false">M99*5.5017049523</f>
        <v>763560.455168923</v>
      </c>
      <c r="X99" s="67" t="n">
        <f aca="false">N99*5.1890047538+L99*5.5017049523</f>
        <v>26530864.0305624</v>
      </c>
      <c r="Y99" s="67" t="n">
        <f aca="false">N99*5.1890047538</f>
        <v>20151810.2585302</v>
      </c>
      <c r="Z99" s="67" t="n">
        <f aca="false">L99*5.5017049523</f>
        <v>6379053.77203224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31183572.5619764</v>
      </c>
      <c r="G100" s="163" t="n">
        <f aca="false">low_v2_m!E88+temporary_pension_bonus_low!B88</f>
        <v>29899157.0545808</v>
      </c>
      <c r="H100" s="67" t="n">
        <f aca="false">F100-J100</f>
        <v>26526527.8071985</v>
      </c>
      <c r="I100" s="67" t="n">
        <f aca="false">G100-K100</f>
        <v>25381823.6424462</v>
      </c>
      <c r="J100" s="163" t="n">
        <f aca="false">low_v2_m!J88</f>
        <v>4657044.75477791</v>
      </c>
      <c r="K100" s="163" t="n">
        <f aca="false">low_v2_m!K88</f>
        <v>4517333.41213457</v>
      </c>
      <c r="L100" s="67" t="n">
        <f aca="false">H100-I100</f>
        <v>1144704.16475226</v>
      </c>
      <c r="M100" s="67" t="n">
        <f aca="false">J100-K100</f>
        <v>139711.34264334</v>
      </c>
      <c r="N100" s="163" t="n">
        <f aca="false">SUM(low_v5_m!C88:J88)</f>
        <v>3841573.12869501</v>
      </c>
      <c r="O100" s="7"/>
      <c r="P100" s="7"/>
      <c r="Q100" s="67" t="n">
        <f aca="false">I100*5.5017049523</f>
        <v>139643304.832052</v>
      </c>
      <c r="R100" s="67"/>
      <c r="S100" s="67"/>
      <c r="T100" s="7"/>
      <c r="U100" s="7"/>
      <c r="V100" s="67" t="n">
        <f aca="false">K100*5.5017049523</f>
        <v>24853035.604731</v>
      </c>
      <c r="W100" s="67" t="n">
        <f aca="false">M100*5.5017049523</f>
        <v>768650.585713347</v>
      </c>
      <c r="X100" s="67" t="n">
        <f aca="false">N100*5.1890047538+L100*5.5017049523</f>
        <v>26231765.7990047</v>
      </c>
      <c r="Y100" s="67" t="n">
        <f aca="false">N100*5.1890047538</f>
        <v>19933941.2268688</v>
      </c>
      <c r="Z100" s="67" t="n">
        <f aca="false">L100*5.5017049523</f>
        <v>6297824.57213592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31580746.6650089</v>
      </c>
      <c r="G101" s="163" t="n">
        <f aca="false">low_v2_m!E89+temporary_pension_bonus_low!B89</f>
        <v>30281242.1928932</v>
      </c>
      <c r="H101" s="67" t="n">
        <f aca="false">F101-J101</f>
        <v>26814371.5238691</v>
      </c>
      <c r="I101" s="67" t="n">
        <f aca="false">G101-K101</f>
        <v>25657858.3059876</v>
      </c>
      <c r="J101" s="163" t="n">
        <f aca="false">low_v2_m!J89</f>
        <v>4766375.14113979</v>
      </c>
      <c r="K101" s="163" t="n">
        <f aca="false">low_v2_m!K89</f>
        <v>4623383.8869056</v>
      </c>
      <c r="L101" s="67" t="n">
        <f aca="false">H101-I101</f>
        <v>1156513.21788151</v>
      </c>
      <c r="M101" s="67" t="n">
        <f aca="false">J101-K101</f>
        <v>142991.25423419</v>
      </c>
      <c r="N101" s="163" t="n">
        <f aca="false">SUM(low_v5_m!C89:J89)</f>
        <v>3802923.85833216</v>
      </c>
      <c r="O101" s="7"/>
      <c r="P101" s="7"/>
      <c r="Q101" s="67" t="n">
        <f aca="false">I101*5.5017049523</f>
        <v>141161966.107464</v>
      </c>
      <c r="R101" s="67"/>
      <c r="S101" s="67"/>
      <c r="T101" s="7"/>
      <c r="U101" s="7"/>
      <c r="V101" s="67" t="n">
        <f aca="false">K101*5.5017049523</f>
        <v>25436494.0269726</v>
      </c>
      <c r="W101" s="67" t="n">
        <f aca="false">M101*5.5017049523</f>
        <v>786695.691555832</v>
      </c>
      <c r="X101" s="67" t="n">
        <f aca="false">N101*5.1890047538+L101*5.5017049523</f>
        <v>26096184.4774441</v>
      </c>
      <c r="Y101" s="67" t="n">
        <f aca="false">N101*5.1890047538</f>
        <v>19733389.979225</v>
      </c>
      <c r="Z101" s="67" t="n">
        <f aca="false">L101*5.5017049523</f>
        <v>6362794.4982191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31243735.2675334</v>
      </c>
      <c r="G102" s="161" t="n">
        <f aca="false">low_v2_m!E90+temporary_pension_bonus_low!B90</f>
        <v>29958540.5861501</v>
      </c>
      <c r="H102" s="8" t="n">
        <f aca="false">F102-J102</f>
        <v>26441495.2477029</v>
      </c>
      <c r="I102" s="8" t="n">
        <f aca="false">G102-K102</f>
        <v>25300367.7669145</v>
      </c>
      <c r="J102" s="161" t="n">
        <f aca="false">low_v2_m!J90</f>
        <v>4802240.01983046</v>
      </c>
      <c r="K102" s="161" t="n">
        <f aca="false">low_v2_m!K90</f>
        <v>4658172.81923555</v>
      </c>
      <c r="L102" s="8" t="n">
        <f aca="false">H102-I102</f>
        <v>1141127.48078839</v>
      </c>
      <c r="M102" s="8" t="n">
        <f aca="false">J102-K102</f>
        <v>144067.20059491</v>
      </c>
      <c r="N102" s="161" t="n">
        <f aca="false">SUM(low_v5_m!C90:J90)</f>
        <v>4549244.30634369</v>
      </c>
      <c r="O102" s="5"/>
      <c r="P102" s="5"/>
      <c r="Q102" s="8" t="n">
        <f aca="false">I102*5.5017049523</f>
        <v>139195158.638245</v>
      </c>
      <c r="R102" s="8"/>
      <c r="S102" s="8"/>
      <c r="T102" s="5"/>
      <c r="U102" s="5"/>
      <c r="V102" s="8" t="n">
        <f aca="false">K102*5.5017049523</f>
        <v>25627892.4682575</v>
      </c>
      <c r="W102" s="8" t="n">
        <f aca="false">M102*5.5017049523</f>
        <v>792615.230977011</v>
      </c>
      <c r="X102" s="8" t="n">
        <f aca="false">N102*5.1890047538+L102*5.5017049523</f>
        <v>29884197.0440741</v>
      </c>
      <c r="Y102" s="8" t="n">
        <f aca="false">N102*5.1890047538</f>
        <v>23606050.331815</v>
      </c>
      <c r="Z102" s="8" t="n">
        <f aca="false">L102*5.5017049523</f>
        <v>6278146.71225913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31702662.0958143</v>
      </c>
      <c r="G103" s="163" t="n">
        <f aca="false">low_v2_m!E91+temporary_pension_bonus_low!B91</f>
        <v>30399728.0633522</v>
      </c>
      <c r="H103" s="67" t="n">
        <f aca="false">F103-J103</f>
        <v>26716042.5909164</v>
      </c>
      <c r="I103" s="67" t="n">
        <f aca="false">G103-K103</f>
        <v>25562707.1436012</v>
      </c>
      <c r="J103" s="163" t="n">
        <f aca="false">low_v2_m!J91</f>
        <v>4986619.5048979</v>
      </c>
      <c r="K103" s="163" t="n">
        <f aca="false">low_v2_m!K91</f>
        <v>4837020.91975096</v>
      </c>
      <c r="L103" s="67" t="n">
        <f aca="false">H103-I103</f>
        <v>1153335.44731516</v>
      </c>
      <c r="M103" s="67" t="n">
        <f aca="false">J103-K103</f>
        <v>149598.58514694</v>
      </c>
      <c r="N103" s="163" t="n">
        <f aca="false">SUM(low_v5_m!C91:J91)</f>
        <v>3778792.13942123</v>
      </c>
      <c r="O103" s="7"/>
      <c r="P103" s="7"/>
      <c r="Q103" s="67" t="n">
        <f aca="false">I103*5.5017049523</f>
        <v>140638472.486146</v>
      </c>
      <c r="R103" s="67"/>
      <c r="S103" s="67"/>
      <c r="T103" s="7"/>
      <c r="U103" s="7"/>
      <c r="V103" s="67" t="n">
        <f aca="false">K103*5.5017049523</f>
        <v>26611861.9485726</v>
      </c>
      <c r="W103" s="67" t="n">
        <f aca="false">M103*5.5017049523</f>
        <v>823047.276759995</v>
      </c>
      <c r="X103" s="67" t="n">
        <f aca="false">N103*5.1890047538+L103*5.5017049523</f>
        <v>25953481.7172358</v>
      </c>
      <c r="Y103" s="67" t="n">
        <f aca="false">N103*5.1890047538</f>
        <v>19608170.3750789</v>
      </c>
      <c r="Z103" s="67" t="n">
        <f aca="false">L103*5.5017049523</f>
        <v>6345311.34215693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31361328.4955241</v>
      </c>
      <c r="G104" s="163" t="n">
        <f aca="false">low_v2_m!E92+temporary_pension_bonus_low!B92</f>
        <v>30073435.3341391</v>
      </c>
      <c r="H104" s="67" t="n">
        <f aca="false">F104-J104</f>
        <v>26315670.7749072</v>
      </c>
      <c r="I104" s="67" t="n">
        <f aca="false">G104-K104</f>
        <v>25179147.3451407</v>
      </c>
      <c r="J104" s="163" t="n">
        <f aca="false">low_v2_m!J92</f>
        <v>5045657.72061687</v>
      </c>
      <c r="K104" s="163" t="n">
        <f aca="false">low_v2_m!K92</f>
        <v>4894287.98899837</v>
      </c>
      <c r="L104" s="67" t="n">
        <f aca="false">H104-I104</f>
        <v>1136523.4297665</v>
      </c>
      <c r="M104" s="67" t="n">
        <f aca="false">J104-K104</f>
        <v>151369.731618499</v>
      </c>
      <c r="N104" s="163" t="n">
        <f aca="false">SUM(low_v5_m!C92:J92)</f>
        <v>3756391.5413257</v>
      </c>
      <c r="O104" s="7"/>
      <c r="P104" s="7"/>
      <c r="Q104" s="67" t="n">
        <f aca="false">I104*5.5017049523</f>
        <v>138528239.643452</v>
      </c>
      <c r="R104" s="67"/>
      <c r="S104" s="67"/>
      <c r="T104" s="7"/>
      <c r="U104" s="7"/>
      <c r="V104" s="67" t="n">
        <f aca="false">K104*5.5017049523</f>
        <v>26926928.4670547</v>
      </c>
      <c r="W104" s="67" t="n">
        <f aca="false">M104*5.5017049523</f>
        <v>832791.60207382</v>
      </c>
      <c r="X104" s="67" t="n">
        <f aca="false">N104*5.1890047538+L104*5.5017049523</f>
        <v>25744750.1470245</v>
      </c>
      <c r="Y104" s="67" t="n">
        <f aca="false">N104*5.1890047538</f>
        <v>19491933.5650731</v>
      </c>
      <c r="Z104" s="67" t="n">
        <f aca="false">L104*5.5017049523</f>
        <v>6252816.58195133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32071670.7734846</v>
      </c>
      <c r="G105" s="163" t="n">
        <f aca="false">low_v2_m!E93+temporary_pension_bonus_low!B93</f>
        <v>30755630.7488916</v>
      </c>
      <c r="H105" s="67" t="n">
        <f aca="false">F105-J105</f>
        <v>26844060.7370192</v>
      </c>
      <c r="I105" s="67" t="n">
        <f aca="false">G105-K105</f>
        <v>25684849.0135201</v>
      </c>
      <c r="J105" s="163" t="n">
        <f aca="false">low_v2_m!J93</f>
        <v>5227610.03646543</v>
      </c>
      <c r="K105" s="163" t="n">
        <f aca="false">low_v2_m!K93</f>
        <v>5070781.73537147</v>
      </c>
      <c r="L105" s="67" t="n">
        <f aca="false">H105-I105</f>
        <v>1159211.72349904</v>
      </c>
      <c r="M105" s="67" t="n">
        <f aca="false">J105-K105</f>
        <v>156828.301093959</v>
      </c>
      <c r="N105" s="163" t="n">
        <f aca="false">SUM(low_v5_m!C93:J93)</f>
        <v>3705840.4952176</v>
      </c>
      <c r="O105" s="7"/>
      <c r="P105" s="7"/>
      <c r="Q105" s="67" t="n">
        <f aca="false">I105*5.5017049523</f>
        <v>141310461.016761</v>
      </c>
      <c r="R105" s="67"/>
      <c r="S105" s="67"/>
      <c r="T105" s="7"/>
      <c r="U105" s="7"/>
      <c r="V105" s="67" t="n">
        <f aca="false">K105*5.5017049523</f>
        <v>27897944.9855256</v>
      </c>
      <c r="W105" s="67" t="n">
        <f aca="false">M105*5.5017049523</f>
        <v>862823.040789431</v>
      </c>
      <c r="X105" s="67" t="n">
        <f aca="false">N105*5.1890047538+L105*5.5017049523</f>
        <v>25607264.8264475</v>
      </c>
      <c r="Y105" s="67" t="n">
        <f aca="false">N105*5.1890047538</f>
        <v>19229623.9465087</v>
      </c>
      <c r="Z105" s="67" t="n">
        <f aca="false">L105*5.5017049523</f>
        <v>6377640.87993889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31737809.0085612</v>
      </c>
      <c r="G106" s="161" t="n">
        <f aca="false">low_v2_m!E94+temporary_pension_bonus_low!B94</f>
        <v>30437106.9960647</v>
      </c>
      <c r="H106" s="8" t="n">
        <f aca="false">F106-J106</f>
        <v>26552819.6825896</v>
      </c>
      <c r="I106" s="8" t="n">
        <f aca="false">G106-K106</f>
        <v>25407667.3498723</v>
      </c>
      <c r="J106" s="161" t="n">
        <f aca="false">low_v2_m!J94</f>
        <v>5184989.32597159</v>
      </c>
      <c r="K106" s="161" t="n">
        <f aca="false">low_v2_m!K94</f>
        <v>5029439.64619244</v>
      </c>
      <c r="L106" s="8" t="n">
        <f aca="false">H106-I106</f>
        <v>1145152.33271735</v>
      </c>
      <c r="M106" s="8" t="n">
        <f aca="false">J106-K106</f>
        <v>155549.679779151</v>
      </c>
      <c r="N106" s="161" t="n">
        <f aca="false">SUM(low_v5_m!C94:J94)</f>
        <v>4546816.06622129</v>
      </c>
      <c r="O106" s="5"/>
      <c r="P106" s="5"/>
      <c r="Q106" s="8" t="n">
        <f aca="false">I106*5.5017049523</f>
        <v>139785489.285183</v>
      </c>
      <c r="R106" s="8"/>
      <c r="S106" s="8"/>
      <c r="T106" s="5"/>
      <c r="U106" s="5"/>
      <c r="V106" s="8" t="n">
        <f aca="false">K106*5.5017049523</f>
        <v>27670493.0087509</v>
      </c>
      <c r="W106" s="8" t="n">
        <f aca="false">M106*5.5017049523</f>
        <v>855788.443569632</v>
      </c>
      <c r="X106" s="8" t="n">
        <f aca="false">N106*5.1890047538+L106*5.5017049523</f>
        <v>29893740.4423254</v>
      </c>
      <c r="Y106" s="8" t="n">
        <f aca="false">N106*5.1890047538</f>
        <v>23593450.1822765</v>
      </c>
      <c r="Z106" s="8" t="n">
        <f aca="false">L106*5.5017049523</f>
        <v>6300290.26004895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32241055.6641276</v>
      </c>
      <c r="G107" s="163" t="n">
        <f aca="false">low_v2_m!E95+temporary_pension_bonus_low!B95</f>
        <v>30920914.3297632</v>
      </c>
      <c r="H107" s="67" t="n">
        <f aca="false">F107-J107</f>
        <v>26956824.5456898</v>
      </c>
      <c r="I107" s="67" t="n">
        <f aca="false">G107-K107</f>
        <v>25795210.1448786</v>
      </c>
      <c r="J107" s="163" t="n">
        <f aca="false">low_v2_m!J95</f>
        <v>5284231.11843776</v>
      </c>
      <c r="K107" s="163" t="n">
        <f aca="false">low_v2_m!K95</f>
        <v>5125704.18488463</v>
      </c>
      <c r="L107" s="67" t="n">
        <f aca="false">H107-I107</f>
        <v>1161614.40081127</v>
      </c>
      <c r="M107" s="67" t="n">
        <f aca="false">J107-K107</f>
        <v>158526.933553129</v>
      </c>
      <c r="N107" s="163" t="n">
        <f aca="false">SUM(low_v5_m!C95:J95)</f>
        <v>3768421.30596549</v>
      </c>
      <c r="O107" s="7"/>
      <c r="P107" s="7"/>
      <c r="Q107" s="67" t="n">
        <f aca="false">I107*5.5017049523</f>
        <v>141917635.399698</v>
      </c>
      <c r="R107" s="67"/>
      <c r="S107" s="67"/>
      <c r="T107" s="7"/>
      <c r="U107" s="7"/>
      <c r="V107" s="67" t="n">
        <f aca="false">K107*5.5017049523</f>
        <v>28200112.0980046</v>
      </c>
      <c r="W107" s="67" t="n">
        <f aca="false">M107*5.5017049523</f>
        <v>872168.415402185</v>
      </c>
      <c r="X107" s="67" t="n">
        <f aca="false">N107*5.1890047538+L107*5.5017049523</f>
        <v>25945215.7725825</v>
      </c>
      <c r="Y107" s="67" t="n">
        <f aca="false">N107*5.1890047538</f>
        <v>19554356.0709761</v>
      </c>
      <c r="Z107" s="67" t="n">
        <f aca="false">L107*5.5017049523</f>
        <v>6390859.70160636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31932632.2376965</v>
      </c>
      <c r="G108" s="163" t="n">
        <f aca="false">low_v2_m!E96+temporary_pension_bonus_low!B96</f>
        <v>30625725.6143875</v>
      </c>
      <c r="H108" s="67" t="n">
        <f aca="false">F108-J108</f>
        <v>26631325.0955539</v>
      </c>
      <c r="I108" s="67" t="n">
        <f aca="false">G108-K108</f>
        <v>25483457.6865092</v>
      </c>
      <c r="J108" s="163" t="n">
        <f aca="false">low_v2_m!J96</f>
        <v>5301307.14214255</v>
      </c>
      <c r="K108" s="163" t="n">
        <f aca="false">low_v2_m!K96</f>
        <v>5142267.92787828</v>
      </c>
      <c r="L108" s="67" t="n">
        <f aca="false">H108-I108</f>
        <v>1147867.40904473</v>
      </c>
      <c r="M108" s="67" t="n">
        <f aca="false">J108-K108</f>
        <v>159039.21426427</v>
      </c>
      <c r="N108" s="163" t="n">
        <f aca="false">SUM(low_v5_m!C96:J96)</f>
        <v>3785163.91627442</v>
      </c>
      <c r="O108" s="7"/>
      <c r="P108" s="7"/>
      <c r="Q108" s="67" t="n">
        <f aca="false">I108*5.5017049523</f>
        <v>140202465.355595</v>
      </c>
      <c r="R108" s="67"/>
      <c r="S108" s="67"/>
      <c r="T108" s="7"/>
      <c r="U108" s="7"/>
      <c r="V108" s="67" t="n">
        <f aca="false">K108*5.5017049523</f>
        <v>28291240.9248614</v>
      </c>
      <c r="W108" s="67" t="n">
        <f aca="false">M108*5.5017049523</f>
        <v>874986.832727635</v>
      </c>
      <c r="X108" s="67" t="n">
        <f aca="false">N108*5.1890047538+L108*5.5017049523</f>
        <v>25956461.3643853</v>
      </c>
      <c r="Y108" s="67" t="n">
        <f aca="false">N108*5.1890047538</f>
        <v>19641233.5554602</v>
      </c>
      <c r="Z108" s="67" t="n">
        <f aca="false">L108*5.5017049523</f>
        <v>6315227.80892515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32281627.3914325</v>
      </c>
      <c r="G109" s="163" t="n">
        <f aca="false">low_v2_m!E97+temporary_pension_bonus_low!B97</f>
        <v>30961546.1411594</v>
      </c>
      <c r="H109" s="67" t="n">
        <f aca="false">F109-J109</f>
        <v>26850863.687032</v>
      </c>
      <c r="I109" s="67" t="n">
        <f aca="false">G109-K109</f>
        <v>25693705.3478909</v>
      </c>
      <c r="J109" s="163" t="n">
        <f aca="false">low_v2_m!J97</f>
        <v>5430763.70440046</v>
      </c>
      <c r="K109" s="163" t="n">
        <f aca="false">low_v2_m!K97</f>
        <v>5267840.79326845</v>
      </c>
      <c r="L109" s="67" t="n">
        <f aca="false">H109-I109</f>
        <v>1157158.33914109</v>
      </c>
      <c r="M109" s="67" t="n">
        <f aca="false">J109-K109</f>
        <v>162922.911132011</v>
      </c>
      <c r="N109" s="163" t="n">
        <f aca="false">SUM(low_v5_m!C97:J97)</f>
        <v>3703580.85380177</v>
      </c>
      <c r="O109" s="7"/>
      <c r="P109" s="7"/>
      <c r="Q109" s="67" t="n">
        <f aca="false">I109*5.5017049523</f>
        <v>141359185.955429</v>
      </c>
      <c r="R109" s="67"/>
      <c r="S109" s="67"/>
      <c r="T109" s="7"/>
      <c r="U109" s="7"/>
      <c r="V109" s="67" t="n">
        <f aca="false">K109*5.5017049523</f>
        <v>28982105.780253</v>
      </c>
      <c r="W109" s="67" t="n">
        <f aca="false">M109*5.5017049523</f>
        <v>896353.787018116</v>
      </c>
      <c r="X109" s="67" t="n">
        <f aca="false">N109*5.1890047538+L109*5.5017049523</f>
        <v>25584242.4215078</v>
      </c>
      <c r="Y109" s="67" t="n">
        <f aca="false">N109*5.1890047538</f>
        <v>19217898.6564601</v>
      </c>
      <c r="Z109" s="67" t="n">
        <f aca="false">L109*5.5017049523</f>
        <v>6366343.76504778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31986769.9945259</v>
      </c>
      <c r="G110" s="161" t="n">
        <f aca="false">low_v2_m!E98+temporary_pension_bonus_low!B98</f>
        <v>30680325.7535898</v>
      </c>
      <c r="H110" s="8" t="n">
        <f aca="false">F110-J110</f>
        <v>26526022.9039821</v>
      </c>
      <c r="I110" s="8" t="n">
        <f aca="false">G110-K110</f>
        <v>25383401.0757623</v>
      </c>
      <c r="J110" s="161" t="n">
        <f aca="false">low_v2_m!J98</f>
        <v>5460747.0905438</v>
      </c>
      <c r="K110" s="161" t="n">
        <f aca="false">low_v2_m!K98</f>
        <v>5296924.67782749</v>
      </c>
      <c r="L110" s="8" t="n">
        <f aca="false">H110-I110</f>
        <v>1142621.82821979</v>
      </c>
      <c r="M110" s="8" t="n">
        <f aca="false">J110-K110</f>
        <v>163822.41271631</v>
      </c>
      <c r="N110" s="161" t="n">
        <f aca="false">SUM(low_v5_m!C98:J98)</f>
        <v>4443202.36664667</v>
      </c>
      <c r="O110" s="5"/>
      <c r="P110" s="5"/>
      <c r="Q110" s="8" t="n">
        <f aca="false">I110*5.5017049523</f>
        <v>139651983.404739</v>
      </c>
      <c r="R110" s="8"/>
      <c r="S110" s="8"/>
      <c r="T110" s="5"/>
      <c r="U110" s="5"/>
      <c r="V110" s="8" t="n">
        <f aca="false">K110*5.5017049523</f>
        <v>29142116.7319636</v>
      </c>
      <c r="W110" s="8" t="n">
        <f aca="false">M110*5.5017049523</f>
        <v>901302.57933906</v>
      </c>
      <c r="X110" s="8" t="n">
        <f aca="false">N110*5.1890047538+L110*5.5017049523</f>
        <v>29342166.3735478</v>
      </c>
      <c r="Y110" s="8" t="n">
        <f aca="false">N110*5.1890047538</f>
        <v>23055798.202625</v>
      </c>
      <c r="Z110" s="8" t="n">
        <f aca="false">L110*5.5017049523</f>
        <v>6286368.17092288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32620582.0376746</v>
      </c>
      <c r="G111" s="163" t="n">
        <f aca="false">low_v2_m!E99+temporary_pension_bonus_low!B99</f>
        <v>31287964.6686635</v>
      </c>
      <c r="H111" s="67" t="n">
        <f aca="false">F111-J111</f>
        <v>27038532.195368</v>
      </c>
      <c r="I111" s="67" t="n">
        <f aca="false">G111-K111</f>
        <v>25873376.3216262</v>
      </c>
      <c r="J111" s="163" t="n">
        <f aca="false">low_v2_m!J99</f>
        <v>5582049.84230655</v>
      </c>
      <c r="K111" s="163" t="n">
        <f aca="false">low_v2_m!K99</f>
        <v>5414588.34703735</v>
      </c>
      <c r="L111" s="67" t="n">
        <f aca="false">H111-I111</f>
        <v>1165155.8737419</v>
      </c>
      <c r="M111" s="67" t="n">
        <f aca="false">J111-K111</f>
        <v>167461.4952692</v>
      </c>
      <c r="N111" s="163" t="n">
        <f aca="false">SUM(low_v5_m!C99:J99)</f>
        <v>3733992.05348069</v>
      </c>
      <c r="O111" s="7"/>
      <c r="P111" s="7"/>
      <c r="Q111" s="67" t="n">
        <f aca="false">I111*5.5017049523</f>
        <v>142347682.641412</v>
      </c>
      <c r="R111" s="67"/>
      <c r="S111" s="67"/>
      <c r="T111" s="7"/>
      <c r="U111" s="7"/>
      <c r="V111" s="67" t="n">
        <f aca="false">K111*5.5017049523</f>
        <v>29789467.5235613</v>
      </c>
      <c r="W111" s="67" t="n">
        <f aca="false">M111*5.5017049523</f>
        <v>921323.73784212</v>
      </c>
      <c r="X111" s="67" t="n">
        <f aca="false">N111*5.1890047538+L111*5.5017049523</f>
        <v>25786046.35693</v>
      </c>
      <c r="Y111" s="67" t="n">
        <f aca="false">N111*5.1890047538</f>
        <v>19375702.5161627</v>
      </c>
      <c r="Z111" s="67" t="n">
        <f aca="false">L111*5.5017049523</f>
        <v>6410343.84076722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32318829.8205091</v>
      </c>
      <c r="G112" s="163" t="n">
        <f aca="false">low_v2_m!E100+temporary_pension_bonus_low!B100</f>
        <v>30998925.8716763</v>
      </c>
      <c r="H112" s="67" t="n">
        <f aca="false">F112-J112</f>
        <v>26707808.320315</v>
      </c>
      <c r="I112" s="67" t="n">
        <f aca="false">G112-K112</f>
        <v>25556235.016488</v>
      </c>
      <c r="J112" s="163" t="n">
        <f aca="false">low_v2_m!J100</f>
        <v>5611021.50019412</v>
      </c>
      <c r="K112" s="163" t="n">
        <f aca="false">low_v2_m!K100</f>
        <v>5442690.8551883</v>
      </c>
      <c r="L112" s="67" t="n">
        <f aca="false">H112-I112</f>
        <v>1151573.30382698</v>
      </c>
      <c r="M112" s="67" t="n">
        <f aca="false">J112-K112</f>
        <v>168330.64500582</v>
      </c>
      <c r="N112" s="163" t="n">
        <f aca="false">SUM(low_v5_m!C100:J100)</f>
        <v>3687718.18227474</v>
      </c>
      <c r="O112" s="7"/>
      <c r="P112" s="7"/>
      <c r="Q112" s="67" t="n">
        <f aca="false">I112*5.5017049523</f>
        <v>140602864.752355</v>
      </c>
      <c r="R112" s="67"/>
      <c r="S112" s="67"/>
      <c r="T112" s="7"/>
      <c r="U112" s="7"/>
      <c r="V112" s="67" t="n">
        <f aca="false">K112*5.5017049523</f>
        <v>29944079.2318274</v>
      </c>
      <c r="W112" s="67" t="n">
        <f aca="false">M112*5.5017049523</f>
        <v>926105.543252375</v>
      </c>
      <c r="X112" s="67" t="n">
        <f aca="false">N112*5.1890047538+L112*5.5017049523</f>
        <v>25471203.7270996</v>
      </c>
      <c r="Y112" s="67" t="n">
        <f aca="false">N112*5.1890047538</f>
        <v>19135587.1784983</v>
      </c>
      <c r="Z112" s="67" t="n">
        <f aca="false">L112*5.5017049523</f>
        <v>6335616.54860135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32673509.2035248</v>
      </c>
      <c r="G113" s="163" t="n">
        <f aca="false">low_v2_m!E101+temporary_pension_bonus_low!B101</f>
        <v>31340860.6496724</v>
      </c>
      <c r="H113" s="67" t="n">
        <f aca="false">F113-J113</f>
        <v>26871297.90992</v>
      </c>
      <c r="I113" s="67" t="n">
        <f aca="false">G113-K113</f>
        <v>25712715.6948758</v>
      </c>
      <c r="J113" s="163" t="n">
        <f aca="false">low_v2_m!J101</f>
        <v>5802211.29360479</v>
      </c>
      <c r="K113" s="163" t="n">
        <f aca="false">low_v2_m!K101</f>
        <v>5628144.95479664</v>
      </c>
      <c r="L113" s="67" t="n">
        <f aca="false">H113-I113</f>
        <v>1158582.21504425</v>
      </c>
      <c r="M113" s="67" t="n">
        <f aca="false">J113-K113</f>
        <v>174066.33880815</v>
      </c>
      <c r="N113" s="163" t="n">
        <f aca="false">SUM(low_v5_m!C101:J101)</f>
        <v>3662487.59718299</v>
      </c>
      <c r="O113" s="7"/>
      <c r="P113" s="7"/>
      <c r="Q113" s="67" t="n">
        <f aca="false">I113*5.5017049523</f>
        <v>141463775.27558</v>
      </c>
      <c r="R113" s="67"/>
      <c r="S113" s="67"/>
      <c r="T113" s="7"/>
      <c r="U113" s="7"/>
      <c r="V113" s="67" t="n">
        <f aca="false">K113*5.5017049523</f>
        <v>30964392.9700669</v>
      </c>
      <c r="W113" s="67" t="n">
        <f aca="false">M113*5.5017049523</f>
        <v>957661.638249529</v>
      </c>
      <c r="X113" s="67" t="n">
        <f aca="false">N113*5.1890047538+L113*5.5017049523</f>
        <v>25378843.0626717</v>
      </c>
      <c r="Y113" s="67" t="n">
        <f aca="false">N113*5.1890047538</f>
        <v>19004665.5525161</v>
      </c>
      <c r="Z113" s="67" t="n">
        <f aca="false">L113*5.5017049523</f>
        <v>6374177.51015563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32413014.0363921</v>
      </c>
      <c r="G114" s="161" t="n">
        <f aca="false">low_v2_m!E102+temporary_pension_bonus_low!B102</f>
        <v>31090370.2129621</v>
      </c>
      <c r="H114" s="8" t="n">
        <f aca="false">F114-J114</f>
        <v>26572995.7987888</v>
      </c>
      <c r="I114" s="8" t="n">
        <f aca="false">G114-K114</f>
        <v>25425552.5224869</v>
      </c>
      <c r="J114" s="161" t="n">
        <f aca="false">low_v2_m!J102</f>
        <v>5840018.23760326</v>
      </c>
      <c r="K114" s="161" t="n">
        <f aca="false">low_v2_m!K102</f>
        <v>5664817.69047516</v>
      </c>
      <c r="L114" s="8" t="n">
        <f aca="false">H114-I114</f>
        <v>1147443.2763019</v>
      </c>
      <c r="M114" s="8" t="n">
        <f aca="false">J114-K114</f>
        <v>175200.5471281</v>
      </c>
      <c r="N114" s="161" t="n">
        <f aca="false">SUM(low_v5_m!C102:J102)</f>
        <v>4491436.0630785</v>
      </c>
      <c r="O114" s="5"/>
      <c r="P114" s="5"/>
      <c r="Q114" s="8" t="n">
        <f aca="false">I114*5.5017049523</f>
        <v>139883888.22793</v>
      </c>
      <c r="R114" s="8"/>
      <c r="S114" s="8"/>
      <c r="T114" s="5"/>
      <c r="U114" s="5"/>
      <c r="V114" s="8" t="n">
        <f aca="false">K114*5.5017049523</f>
        <v>31166155.5415638</v>
      </c>
      <c r="W114" s="8" t="n">
        <f aca="false">M114*5.5017049523</f>
        <v>963901.717780337</v>
      </c>
      <c r="X114" s="8" t="n">
        <f aca="false">N114*5.1890047538+L114*5.5017049523</f>
        <v>29618977.4384166</v>
      </c>
      <c r="Y114" s="8" t="n">
        <f aca="false">N114*5.1890047538</f>
        <v>23306083.0827031</v>
      </c>
      <c r="Z114" s="8" t="n">
        <f aca="false">L114*5.5017049523</f>
        <v>6312894.35571349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32693376.7347115</v>
      </c>
      <c r="G115" s="163" t="n">
        <f aca="false">low_v2_m!E103+temporary_pension_bonus_low!B103</f>
        <v>31359970.4117605</v>
      </c>
      <c r="H115" s="67" t="n">
        <f aca="false">F115-J115</f>
        <v>26750163.1731863</v>
      </c>
      <c r="I115" s="67" t="n">
        <f aca="false">G115-K115</f>
        <v>25595053.2570811</v>
      </c>
      <c r="J115" s="163" t="n">
        <f aca="false">low_v2_m!J103</f>
        <v>5943213.56152518</v>
      </c>
      <c r="K115" s="163" t="n">
        <f aca="false">low_v2_m!K103</f>
        <v>5764917.15467942</v>
      </c>
      <c r="L115" s="67" t="n">
        <f aca="false">H115-I115</f>
        <v>1155109.91610524</v>
      </c>
      <c r="M115" s="67" t="n">
        <f aca="false">J115-K115</f>
        <v>178296.40684576</v>
      </c>
      <c r="N115" s="163" t="n">
        <f aca="false">SUM(low_v5_m!C103:J103)</f>
        <v>3679110.52734223</v>
      </c>
      <c r="O115" s="7"/>
      <c r="P115" s="7"/>
      <c r="Q115" s="67" t="n">
        <f aca="false">I115*5.5017049523</f>
        <v>140816431.258865</v>
      </c>
      <c r="R115" s="67"/>
      <c r="S115" s="67"/>
      <c r="T115" s="7"/>
      <c r="U115" s="7"/>
      <c r="V115" s="67" t="n">
        <f aca="false">K115*5.5017049523</f>
        <v>31716873.259499</v>
      </c>
      <c r="W115" s="67" t="n">
        <f aca="false">M115*5.5017049523</f>
        <v>980934.224520611</v>
      </c>
      <c r="X115" s="67" t="n">
        <f aca="false">N115*5.1890047538+L115*5.5017049523</f>
        <v>25445995.9620215</v>
      </c>
      <c r="Y115" s="67" t="n">
        <f aca="false">N115*5.1890047538</f>
        <v>19090922.0161345</v>
      </c>
      <c r="Z115" s="67" t="n">
        <f aca="false">L115*5.5017049523</f>
        <v>6355073.94588704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32402133.8955084</v>
      </c>
      <c r="G116" s="163" t="n">
        <f aca="false">low_v2_m!E104+temporary_pension_bonus_low!B104</f>
        <v>31081722.4936838</v>
      </c>
      <c r="H116" s="67" t="n">
        <f aca="false">F116-J116</f>
        <v>26455665.3873754</v>
      </c>
      <c r="I116" s="67" t="n">
        <f aca="false">G116-K116</f>
        <v>25313648.0407948</v>
      </c>
      <c r="J116" s="163" t="n">
        <f aca="false">low_v2_m!J104</f>
        <v>5946468.50813302</v>
      </c>
      <c r="K116" s="163" t="n">
        <f aca="false">low_v2_m!K104</f>
        <v>5768074.45288903</v>
      </c>
      <c r="L116" s="67" t="n">
        <f aca="false">H116-I116</f>
        <v>1142017.34658061</v>
      </c>
      <c r="M116" s="67" t="n">
        <f aca="false">J116-K116</f>
        <v>178394.05524399</v>
      </c>
      <c r="N116" s="163" t="n">
        <f aca="false">SUM(low_v5_m!C104:J104)</f>
        <v>3674199.2301323</v>
      </c>
      <c r="O116" s="7"/>
      <c r="P116" s="7"/>
      <c r="Q116" s="67" t="n">
        <f aca="false">I116*5.5017049523</f>
        <v>139268222.78682</v>
      </c>
      <c r="R116" s="67"/>
      <c r="S116" s="67"/>
      <c r="T116" s="7"/>
      <c r="U116" s="7"/>
      <c r="V116" s="67" t="n">
        <f aca="false">K116*5.5017049523</f>
        <v>31734243.7826947</v>
      </c>
      <c r="W116" s="67" t="n">
        <f aca="false">M116*5.5017049523</f>
        <v>981471.457196742</v>
      </c>
      <c r="X116" s="67" t="n">
        <f aca="false">N116*5.1890047538+L116*5.5017049523</f>
        <v>25348479.7628599</v>
      </c>
      <c r="Y116" s="67" t="n">
        <f aca="false">N116*5.1890047538</f>
        <v>19065437.2715648</v>
      </c>
      <c r="Z116" s="67" t="n">
        <f aca="false">L116*5.5017049523</f>
        <v>6283042.49129505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32881523.0324899</v>
      </c>
      <c r="G117" s="163" t="n">
        <f aca="false">low_v2_m!E105+temporary_pension_bonus_low!B105</f>
        <v>31542297.4522623</v>
      </c>
      <c r="H117" s="67" t="n">
        <f aca="false">F117-J117</f>
        <v>26806020.8388132</v>
      </c>
      <c r="I117" s="67" t="n">
        <f aca="false">G117-K117</f>
        <v>25649060.3243959</v>
      </c>
      <c r="J117" s="163" t="n">
        <f aca="false">low_v2_m!J105</f>
        <v>6075502.19367672</v>
      </c>
      <c r="K117" s="163" t="n">
        <f aca="false">low_v2_m!K105</f>
        <v>5893237.12786642</v>
      </c>
      <c r="L117" s="67" t="n">
        <f aca="false">H117-I117</f>
        <v>1156960.5144173</v>
      </c>
      <c r="M117" s="67" t="n">
        <f aca="false">J117-K117</f>
        <v>182265.0658103</v>
      </c>
      <c r="N117" s="163" t="n">
        <f aca="false">SUM(low_v5_m!C105:J105)</f>
        <v>3674395.40424127</v>
      </c>
      <c r="O117" s="7"/>
      <c r="P117" s="7"/>
      <c r="Q117" s="67" t="n">
        <f aca="false">I117*5.5017049523</f>
        <v>141113562.20857</v>
      </c>
      <c r="R117" s="67"/>
      <c r="S117" s="67"/>
      <c r="T117" s="7"/>
      <c r="U117" s="7"/>
      <c r="V117" s="67" t="n">
        <f aca="false">K117*5.5017049523</f>
        <v>32422851.8914609</v>
      </c>
      <c r="W117" s="67" t="n">
        <f aca="false">M117*5.5017049523</f>
        <v>1002768.61519982</v>
      </c>
      <c r="X117" s="67" t="n">
        <f aca="false">N117*5.1890047538+L117*5.5017049523</f>
        <v>25431710.611734</v>
      </c>
      <c r="Y117" s="67" t="n">
        <f aca="false">N117*5.1890047538</f>
        <v>19066455.2199488</v>
      </c>
      <c r="Z117" s="67" t="n">
        <f aca="false">L117*5.5017049523</f>
        <v>6365255.3917852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75" zoomScaleNormal="75" zoomScalePageLayoutView="100" workbookViewId="0">
      <selection pane="topLeft" activeCell="AC34" activeCellId="0" sqref="AC34"/>
    </sheetView>
  </sheetViews>
  <sheetFormatPr defaultColWidth="9.25390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8.39332657103718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9.57081928598489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9.03462510908537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17752028.6015336</v>
      </c>
      <c r="G14" s="160" t="n">
        <f aca="false">central_v2_m!C2+temporary_pension_bonus_central!B2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SUM(central_v5_m!C2:J2)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20464301.5356196</v>
      </c>
      <c r="G15" s="162" t="n">
        <f aca="false">central_v2_m!C3+temporary_pension_bonus_central!B3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SUM(central_v5_m!C3:J3)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19838660.7787013</v>
      </c>
      <c r="G16" s="162" t="n">
        <f aca="false">central_v2_m!C4+temporary_pension_bonus_central!B4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SUM(central_v5_m!C4:J4)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21428307.4668662</v>
      </c>
      <c r="G17" s="162" t="n">
        <f aca="false">central_v2_m!C5+temporary_pension_bonus_central!B5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SUM(central_v5_m!C5:J5)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18775410.8432988</v>
      </c>
      <c r="G18" s="160" t="n">
        <f aca="false">central_v2_m!C6+temporary_pension_bonus_central!B6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SUM(central_v5_m!C6:J6)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19389829.6064779</v>
      </c>
      <c r="G19" s="162" t="n">
        <f aca="false">central_v2_m!C7+temporary_pension_bonus_central!B7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SUM(central_v5_m!C7:J7)</f>
        <v>2806275.73960396</v>
      </c>
      <c r="O19" s="164" t="n">
        <v>104116643.411142</v>
      </c>
      <c r="P19" s="7" t="n">
        <v>5.91</v>
      </c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18548497.0379554</v>
      </c>
      <c r="G20" s="163" t="n">
        <f aca="false">central_v2_m!E8+temporary_pension_bonus_central!B8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SUM(central_v5_m!C8:J8)</f>
        <v>2465377.23771734</v>
      </c>
      <c r="O20" s="164" t="n">
        <v>90764685.8571572</v>
      </c>
      <c r="P20" s="7" t="n">
        <v>5.43</v>
      </c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20248931.6960952</v>
      </c>
      <c r="G21" s="163" t="n">
        <f aca="false">central_v2_m!E9+temporary_pension_bonus_central!B9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central_v2_m!J9</f>
        <v>27033.2539192594</v>
      </c>
      <c r="K21" s="163" t="n">
        <f aca="false">central_v2_m!K9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SUM(central_v5_m!C9:J9)</f>
        <v>3850141.96622837</v>
      </c>
      <c r="O21" s="164" t="n">
        <v>112083822.294624</v>
      </c>
      <c r="P21" s="7" t="n">
        <v>6.14</v>
      </c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19350287.8126766</v>
      </c>
      <c r="G22" s="161" t="n">
        <f aca="false">central_v2_m!E10+temporary_pension_bonus_central!B10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central_v2_m!J10</f>
        <v>59858.2652538374</v>
      </c>
      <c r="K22" s="161" t="n">
        <f aca="false">central_v2_m!K10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SUM(central_v5_m!C10:J10)</f>
        <v>4283437.70764497</v>
      </c>
      <c r="O22" s="165" t="n">
        <v>99073334.5554007</v>
      </c>
      <c r="P22" s="5" t="n">
        <v>5.69</v>
      </c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20752223.8277471</v>
      </c>
      <c r="G23" s="163" t="n">
        <f aca="false">central_v2_m!E11+temporary_pension_bonus_central!B11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central_v2_m!J11</f>
        <v>107570.824508354</v>
      </c>
      <c r="K23" s="163" t="n">
        <f aca="false">central_v2_m!K11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SUM(central_v5_m!C11:J11)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19953518.5523058</v>
      </c>
      <c r="G24" s="163" t="n">
        <f aca="false">central_v2_m!E12+temporary_pension_bonus_central!B12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central_v2_m!J12</f>
        <v>130282.238877497</v>
      </c>
      <c r="K24" s="163" t="n">
        <f aca="false">central_v2_m!K12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SUM(central_v5_m!C12:J12)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21757288.6952487</v>
      </c>
      <c r="G25" s="163" t="n">
        <f aca="false">central_v2_m!E13+temporary_pension_bonus_central!B13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central_v2_m!J13</f>
        <v>175390.551555699</v>
      </c>
      <c r="K25" s="163" t="n">
        <f aca="false">central_v2_m!K13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SUM(central_v5_m!C13:J13)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20275928.6756804</v>
      </c>
      <c r="G26" s="161" t="n">
        <f aca="false">central_v2_m!E14+temporary_pension_bonus_central!B14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central_v2_m!J14</f>
        <v>188710.554471114</v>
      </c>
      <c r="K26" s="161" t="n">
        <f aca="false">central_v2_m!K14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SUM(central_v5_m!C14:J14)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20370222.2845854</v>
      </c>
      <c r="G27" s="163" t="n">
        <f aca="false">central_v2_m!E15+temporary_pension_bonus_central!B15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central_v2_m!J15</f>
        <v>214222.044124553</v>
      </c>
      <c r="K27" s="163" t="n">
        <f aca="false">central_v2_m!K15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SUM(central_v5_m!C15:J15)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19069373.7065321</v>
      </c>
      <c r="G28" s="163" t="n">
        <f aca="false">central_v2_m!E16+temporary_pension_bonus_central!B16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central_v2_m!J16</f>
        <v>231068.56255891</v>
      </c>
      <c r="K28" s="163" t="n">
        <f aca="false">central_v2_m!K16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SUM(central_v5_m!C16:J16)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17479155.9507605</v>
      </c>
      <c r="G29" s="163" t="n">
        <f aca="false">central_v2_m!E17+temporary_pension_bonus_central!B17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central_v2_m!J17</f>
        <v>231821.977542121</v>
      </c>
      <c r="K29" s="163" t="n">
        <f aca="false">central_v2_m!K17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SUM(central_v5_m!C17:J17)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17310658.0747464</v>
      </c>
      <c r="G30" s="161" t="n">
        <f aca="false">central_v2_m!E18+temporary_pension_bonus_central!B18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central_v2_m!J18</f>
        <v>180769.74721895</v>
      </c>
      <c r="K30" s="161" t="n">
        <f aca="false">central_v2_m!K18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SUM(central_v5_m!C18:J18)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17541734.2835509</v>
      </c>
      <c r="G31" s="163" t="n">
        <f aca="false">central_v2_m!E19+temporary_pension_bonus_central!B19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central_v2_m!J19</f>
        <v>186572.219647412</v>
      </c>
      <c r="K31" s="163" t="n">
        <f aca="false">central_v2_m!K19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SUM(central_v5_m!C19:J19)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18002430.9923024</v>
      </c>
      <c r="G32" s="163" t="n">
        <f aca="false">central_v2_m!E20+temporary_pension_bonus_central!B20</f>
        <v>17284486.1303527</v>
      </c>
      <c r="H32" s="67" t="n">
        <f aca="false">F32-J32</f>
        <v>17802671.3839704</v>
      </c>
      <c r="I32" s="67" t="n">
        <f aca="false">G32-K32</f>
        <v>17090719.3102707</v>
      </c>
      <c r="J32" s="163" t="n">
        <f aca="false">central_v2_m!J20</f>
        <v>199759.608332013</v>
      </c>
      <c r="K32" s="163" t="n">
        <f aca="false">central_v2_m!K20</f>
        <v>193766.820082053</v>
      </c>
      <c r="L32" s="67" t="n">
        <f aca="false">H32-I32</f>
        <v>711952.073699757</v>
      </c>
      <c r="M32" s="67" t="n">
        <f aca="false">J32-K32</f>
        <v>5992.7882499604</v>
      </c>
      <c r="N32" s="163" t="n">
        <f aca="false">SUM(central_v5_m!C20:J20)</f>
        <v>3151590.38644392</v>
      </c>
      <c r="O32" s="7"/>
      <c r="P32" s="7"/>
      <c r="Q32" s="67" t="n">
        <f aca="false">I32*5.5017049523</f>
        <v>94028095.0676853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20270567.7469621</v>
      </c>
      <c r="Y32" s="67" t="n">
        <f aca="false">N32*5.1890047538</f>
        <v>16353617.4972879</v>
      </c>
      <c r="Z32" s="67" t="n">
        <f aca="false">L32*5.5017049523</f>
        <v>3916950.24967421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17673144.0653628</v>
      </c>
      <c r="G33" s="163" t="n">
        <f aca="false">central_v2_m!E21+temporary_pension_bonus_central!B21</f>
        <v>16968724.8112082</v>
      </c>
      <c r="H33" s="67" t="n">
        <f aca="false">F33-J33</f>
        <v>17463226.422548</v>
      </c>
      <c r="I33" s="67" t="n">
        <f aca="false">G33-K33</f>
        <v>16765104.6976778</v>
      </c>
      <c r="J33" s="163" t="n">
        <f aca="false">central_v2_m!J21</f>
        <v>209917.642814777</v>
      </c>
      <c r="K33" s="163" t="n">
        <f aca="false">central_v2_m!K21</f>
        <v>203620.113530334</v>
      </c>
      <c r="L33" s="67" t="n">
        <f aca="false">H33-I33</f>
        <v>698121.724870205</v>
      </c>
      <c r="M33" s="67" t="n">
        <f aca="false">J33-K33</f>
        <v>6297.5292844433</v>
      </c>
      <c r="N33" s="163" t="n">
        <f aca="false">SUM(central_v5_m!C21:J21)</f>
        <v>3305970.27675219</v>
      </c>
      <c r="O33" s="7"/>
      <c r="P33" s="7"/>
      <c r="Q33" s="67" t="n">
        <f aca="false">I33*5.5017049523</f>
        <v>92236659.5410422</v>
      </c>
      <c r="R33" s="67"/>
      <c r="S33" s="67"/>
      <c r="T33" s="7"/>
      <c r="U33" s="7"/>
      <c r="V33" s="67" t="n">
        <f aca="false">K33*5.5017049523</f>
        <v>1120257.78699773</v>
      </c>
      <c r="W33" s="67" t="n">
        <f aca="false">M33*5.5017049523</f>
        <v>34647.148051476</v>
      </c>
      <c r="X33" s="67" t="n">
        <f aca="false">N33*5.1890047538+L33*5.5017049523</f>
        <v>20995555.2330152</v>
      </c>
      <c r="Y33" s="67" t="n">
        <f aca="false">N33*5.1890047538</f>
        <v>17154695.4819886</v>
      </c>
      <c r="Z33" s="67" t="n">
        <f aca="false">L33*5.5017049523</f>
        <v>3840859.75102662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20143463.1501904</v>
      </c>
      <c r="G34" s="161" t="n">
        <f aca="false">central_v2_m!E22+temporary_pension_bonus_central!B22</f>
        <v>19423309.246337</v>
      </c>
      <c r="H34" s="8" t="n">
        <f aca="false">F34-J34</f>
        <v>19908930.9818148</v>
      </c>
      <c r="I34" s="8" t="n">
        <f aca="false">G34-K34</f>
        <v>19195813.0430127</v>
      </c>
      <c r="J34" s="161" t="n">
        <f aca="false">central_v2_m!J22</f>
        <v>234532.168375594</v>
      </c>
      <c r="K34" s="161" t="n">
        <f aca="false">central_v2_m!K22</f>
        <v>227496.203324326</v>
      </c>
      <c r="L34" s="8" t="n">
        <f aca="false">H34-I34</f>
        <v>713117.938802142</v>
      </c>
      <c r="M34" s="8" t="n">
        <f aca="false">J34-K34</f>
        <v>7035.96505126779</v>
      </c>
      <c r="N34" s="161" t="n">
        <f aca="false">SUM(central_v5_m!C22:J22)</f>
        <v>3800149.86655555</v>
      </c>
      <c r="O34" s="5"/>
      <c r="P34" s="5"/>
      <c r="Q34" s="8" t="n">
        <f aca="false">I34*5.5017049523</f>
        <v>105609699.682168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23642360.2181909</v>
      </c>
      <c r="Y34" s="8" t="n">
        <f aca="false">N34*5.1890047538</f>
        <v>19718995.7227092</v>
      </c>
      <c r="Z34" s="8" t="n">
        <f aca="false">L34*5.5017049523</f>
        <v>3923364.49548171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18758756.7741442</v>
      </c>
      <c r="G35" s="163" t="n">
        <f aca="false">central_v2_m!E23+temporary_pension_bonus_central!B23</f>
        <v>18019967.9638264</v>
      </c>
      <c r="H35" s="67" t="n">
        <f aca="false">F35-J35</f>
        <v>18470811.3688482</v>
      </c>
      <c r="I35" s="67" t="n">
        <f aca="false">G35-K35</f>
        <v>17740660.9206893</v>
      </c>
      <c r="J35" s="163" t="n">
        <f aca="false">central_v2_m!J23</f>
        <v>287945.405295982</v>
      </c>
      <c r="K35" s="163" t="n">
        <f aca="false">central_v2_m!K23</f>
        <v>279307.043137103</v>
      </c>
      <c r="L35" s="67" t="n">
        <f aca="false">H35-I35</f>
        <v>730150.448158845</v>
      </c>
      <c r="M35" s="67" t="n">
        <f aca="false">J35-K35</f>
        <v>8638.3621588794</v>
      </c>
      <c r="N35" s="163" t="n">
        <f aca="false">SUM(central_v5_m!C23:J23)</f>
        <v>2945031.41658614</v>
      </c>
      <c r="O35" s="7"/>
      <c r="P35" s="7"/>
      <c r="Q35" s="67" t="n">
        <f aca="false">I35*5.5017049523</f>
        <v>97603882.0444316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19298854.3573154</v>
      </c>
      <c r="Y35" s="67" t="n">
        <f aca="false">N35*5.1890047538</f>
        <v>15281782.0207558</v>
      </c>
      <c r="Z35" s="67" t="n">
        <f aca="false">L35*5.5017049523</f>
        <v>4017072.33655958</v>
      </c>
      <c r="AA35" s="67" t="n">
        <f aca="false">IFE_cost_central!B23*3</f>
        <v>2034918.22761</v>
      </c>
      <c r="AB35" s="67" t="n">
        <f aca="false">AA35*$AC$13</f>
        <v>18384723.3141008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18654003.3352711</v>
      </c>
      <c r="G36" s="163" t="n">
        <f aca="false">central_v2_m!E24+temporary_pension_bonus_central!B24</f>
        <v>17917860.2858019</v>
      </c>
      <c r="H36" s="67" t="n">
        <f aca="false">F36-J36</f>
        <v>18344510.6249462</v>
      </c>
      <c r="I36" s="67" t="n">
        <f aca="false">G36-K36</f>
        <v>17617652.3567868</v>
      </c>
      <c r="J36" s="163" t="n">
        <f aca="false">central_v2_m!J24</f>
        <v>309492.710324832</v>
      </c>
      <c r="K36" s="163" t="n">
        <f aca="false">central_v2_m!K24</f>
        <v>300207.929015087</v>
      </c>
      <c r="L36" s="67" t="n">
        <f aca="false">H36-I36</f>
        <v>726858.268159479</v>
      </c>
      <c r="M36" s="67" t="n">
        <f aca="false">J36-K36</f>
        <v>9284.78130974498</v>
      </c>
      <c r="N36" s="163" t="n">
        <f aca="false">SUM(central_v5_m!C24:J24)</f>
        <v>2909983.19696201</v>
      </c>
      <c r="O36" s="7"/>
      <c r="P36" s="7"/>
      <c r="Q36" s="67" t="n">
        <f aca="false">I36*5.5017049523</f>
        <v>96927125.2192335</v>
      </c>
      <c r="R36" s="67"/>
      <c r="S36" s="67"/>
      <c r="T36" s="7"/>
      <c r="U36" s="7"/>
      <c r="V36" s="67" t="n">
        <f aca="false">K36*5.5017049523</f>
        <v>1651655.44978203</v>
      </c>
      <c r="W36" s="67" t="n">
        <f aca="false">M36*5.5017049523</f>
        <v>51082.1273128465</v>
      </c>
      <c r="X36" s="67" t="n">
        <f aca="false">N36*5.1890047538+L36*5.5017049523</f>
        <v>19098876.3760672</v>
      </c>
      <c r="Y36" s="67" t="n">
        <f aca="false">N36*5.1890047538</f>
        <v>15099916.642514</v>
      </c>
      <c r="Z36" s="67" t="n">
        <f aca="false">L36*5.5017049523</f>
        <v>3998959.73355321</v>
      </c>
      <c r="AA36" s="67" t="n">
        <f aca="false">IFE_cost_central!B24*3</f>
        <v>2662802.15572</v>
      </c>
      <c r="AB36" s="67" t="n">
        <f aca="false">AA36*$AC$13</f>
        <v>24057419.2165946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18206212.6256087</v>
      </c>
      <c r="G37" s="163" t="n">
        <f aca="false">central_v2_m!E25+temporary_pension_bonus_central!B25</f>
        <v>17486330.731606</v>
      </c>
      <c r="H37" s="67" t="n">
        <f aca="false">F37-J37</f>
        <v>17883413.3053833</v>
      </c>
      <c r="I37" s="67" t="n">
        <f aca="false">G37-K37</f>
        <v>17173215.3909874</v>
      </c>
      <c r="J37" s="163" t="n">
        <f aca="false">central_v2_m!J25</f>
        <v>322799.320225382</v>
      </c>
      <c r="K37" s="163" t="n">
        <f aca="false">central_v2_m!K25</f>
        <v>313115.34061862</v>
      </c>
      <c r="L37" s="67" t="n">
        <f aca="false">H37-I37</f>
        <v>710197.914395906</v>
      </c>
      <c r="M37" s="67" t="n">
        <f aca="false">J37-K37</f>
        <v>9683.97960676154</v>
      </c>
      <c r="N37" s="163" t="n">
        <f aca="false">SUM(central_v5_m!C25:J25)</f>
        <v>2905674.43826709</v>
      </c>
      <c r="O37" s="7"/>
      <c r="P37" s="7"/>
      <c r="Q37" s="67" t="n">
        <f aca="false">I37*5.5017049523</f>
        <v>94481964.1635101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18984857.8559082</v>
      </c>
      <c r="Y37" s="67" t="n">
        <f aca="false">N37*5.1890047538</f>
        <v>15077558.4731631</v>
      </c>
      <c r="Z37" s="67" t="n">
        <f aca="false">L37*5.5017049523</f>
        <v>3907299.38274509</v>
      </c>
      <c r="AA37" s="67" t="n">
        <f aca="false">IFE_cost_central!B25*3</f>
        <v>804442.45121</v>
      </c>
      <c r="AB37" s="67" t="n">
        <f aca="false">AA37*$AC$13</f>
        <v>7267835.96851605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17853920.9380255</v>
      </c>
      <c r="G38" s="161" t="n">
        <f aca="false">central_v2_m!E26+temporary_pension_bonus_central!B26</f>
        <v>17147009.5251063</v>
      </c>
      <c r="H38" s="8" t="n">
        <f aca="false">F38-J38</f>
        <v>17534500.1459818</v>
      </c>
      <c r="I38" s="8" t="n">
        <f aca="false">G38-K38</f>
        <v>16837171.3568239</v>
      </c>
      <c r="J38" s="161" t="n">
        <f aca="false">central_v2_m!J26</f>
        <v>319420.792043662</v>
      </c>
      <c r="K38" s="161" t="n">
        <f aca="false">central_v2_m!K26</f>
        <v>309838.168282352</v>
      </c>
      <c r="L38" s="8" t="n">
        <f aca="false">H38-I38</f>
        <v>697328.789157908</v>
      </c>
      <c r="M38" s="8" t="n">
        <f aca="false">J38-K38</f>
        <v>9582.62376130983</v>
      </c>
      <c r="N38" s="161" t="n">
        <f aca="false">SUM(central_v5_m!C26:J26)</f>
        <v>3435051.04419428</v>
      </c>
      <c r="O38" s="5"/>
      <c r="P38" s="5"/>
      <c r="Q38" s="8" t="n">
        <f aca="false">I38*5.5017049523</f>
        <v>92633149.0365619</v>
      </c>
      <c r="R38" s="8"/>
      <c r="S38" s="8"/>
      <c r="T38" s="5"/>
      <c r="U38" s="5"/>
      <c r="V38" s="8" t="n">
        <f aca="false">K38*5.5017049523</f>
        <v>1704638.18485058</v>
      </c>
      <c r="W38" s="8" t="n">
        <f aca="false">M38*5.5017049523</f>
        <v>52720.768603626</v>
      </c>
      <c r="X38" s="8" t="n">
        <f aca="false">N38*5.1890047538+L38*5.5017049523</f>
        <v>21660993.4505612</v>
      </c>
      <c r="Y38" s="8" t="n">
        <f aca="false">N38*5.1890047538</f>
        <v>17824496.1978698</v>
      </c>
      <c r="Z38" s="8" t="n">
        <f aca="false">L38*5.5017049523</f>
        <v>3836497.25269143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18277868.178728</v>
      </c>
      <c r="G39" s="163" t="n">
        <f aca="false">central_v2_m!E27+temporary_pension_bonus_central!B27</f>
        <v>17552956.8164076</v>
      </c>
      <c r="H39" s="67" t="n">
        <f aca="false">F39-J39</f>
        <v>17916693.9211442</v>
      </c>
      <c r="I39" s="67" t="n">
        <f aca="false">G39-K39</f>
        <v>17202617.7865513</v>
      </c>
      <c r="J39" s="163" t="n">
        <f aca="false">central_v2_m!J27</f>
        <v>361174.257583778</v>
      </c>
      <c r="K39" s="163" t="n">
        <f aca="false">central_v2_m!K27</f>
        <v>350339.029856265</v>
      </c>
      <c r="L39" s="67" t="n">
        <f aca="false">H39-I39</f>
        <v>714076.134592831</v>
      </c>
      <c r="M39" s="67" t="n">
        <f aca="false">J39-K39</f>
        <v>10835.2277275134</v>
      </c>
      <c r="N39" s="163" t="n">
        <f aca="false">SUM(central_v5_m!C27:J27)</f>
        <v>2949989.38040242</v>
      </c>
      <c r="O39" s="7"/>
      <c r="P39" s="7"/>
      <c r="Q39" s="67" t="n">
        <f aca="false">I39*5.5017049523</f>
        <v>94643727.4687936</v>
      </c>
      <c r="R39" s="67"/>
      <c r="S39" s="67"/>
      <c r="T39" s="7"/>
      <c r="U39" s="7"/>
      <c r="V39" s="67" t="n">
        <f aca="false">K39*5.5017049523</f>
        <v>1927461.97554419</v>
      </c>
      <c r="W39" s="67" t="n">
        <f aca="false">M39*5.5017049523</f>
        <v>59612.2260477585</v>
      </c>
      <c r="X39" s="67" t="n">
        <f aca="false">N39*5.1890047538+L39*5.5017049523</f>
        <v>19236145.1245763</v>
      </c>
      <c r="Y39" s="67" t="n">
        <f aca="false">N39*5.1890047538</f>
        <v>15307508.9185677</v>
      </c>
      <c r="Z39" s="67" t="n">
        <f aca="false">L39*5.5017049523</f>
        <v>3928636.20600862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18868634.0595412</v>
      </c>
      <c r="G40" s="163" t="n">
        <f aca="false">central_v2_m!E28+temporary_pension_bonus_central!B28</f>
        <v>18119408.0791583</v>
      </c>
      <c r="H40" s="67" t="n">
        <f aca="false">F40-J40</f>
        <v>18472651.6816773</v>
      </c>
      <c r="I40" s="67" t="n">
        <f aca="false">G40-K40</f>
        <v>17735305.1726304</v>
      </c>
      <c r="J40" s="163" t="n">
        <f aca="false">central_v2_m!J28</f>
        <v>395982.377863814</v>
      </c>
      <c r="K40" s="163" t="n">
        <f aca="false">central_v2_m!K28</f>
        <v>384102.906527899</v>
      </c>
      <c r="L40" s="67" t="n">
        <f aca="false">H40-I40</f>
        <v>737346.50904699</v>
      </c>
      <c r="M40" s="67" t="n">
        <f aca="false">J40-K40</f>
        <v>11879.4713359145</v>
      </c>
      <c r="N40" s="163" t="n">
        <f aca="false">SUM(central_v5_m!C28:J28)</f>
        <v>3053985.34249377</v>
      </c>
      <c r="O40" s="7"/>
      <c r="P40" s="7"/>
      <c r="Q40" s="67" t="n">
        <f aca="false">I40*5.5017049523</f>
        <v>97574416.2988122</v>
      </c>
      <c r="R40" s="67"/>
      <c r="S40" s="67"/>
      <c r="T40" s="7"/>
      <c r="U40" s="7"/>
      <c r="V40" s="67" t="n">
        <f aca="false">K40*5.5017049523</f>
        <v>2113220.86303737</v>
      </c>
      <c r="W40" s="67" t="n">
        <f aca="false">M40*5.5017049523</f>
        <v>65357.3462795068</v>
      </c>
      <c r="X40" s="67" t="n">
        <f aca="false">N40*5.1890047538+L40*5.5017049523</f>
        <v>19903807.4006206</v>
      </c>
      <c r="Y40" s="67" t="n">
        <f aca="false">N40*5.1890047538</f>
        <v>15847144.4602357</v>
      </c>
      <c r="Z40" s="67" t="n">
        <f aca="false">L40*5.5017049523</f>
        <v>4056662.94038494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19750825.1214885</v>
      </c>
      <c r="G41" s="163" t="n">
        <f aca="false">central_v2_m!E29+temporary_pension_bonus_central!B29</f>
        <v>18964752.3848433</v>
      </c>
      <c r="H41" s="67" t="n">
        <f aca="false">F41-J41</f>
        <v>19320585.7415666</v>
      </c>
      <c r="I41" s="67" t="n">
        <f aca="false">G41-K41</f>
        <v>18547420.1863192</v>
      </c>
      <c r="J41" s="163" t="n">
        <f aca="false">central_v2_m!J29</f>
        <v>430239.379921846</v>
      </c>
      <c r="K41" s="163" t="n">
        <f aca="false">central_v2_m!K29</f>
        <v>417332.198524191</v>
      </c>
      <c r="L41" s="67" t="n">
        <f aca="false">H41-I41</f>
        <v>773165.555247448</v>
      </c>
      <c r="M41" s="67" t="n">
        <f aca="false">J41-K41</f>
        <v>12907.1813976555</v>
      </c>
      <c r="N41" s="163" t="n">
        <f aca="false">SUM(central_v5_m!C29:J29)</f>
        <v>3260194.98084523</v>
      </c>
      <c r="O41" s="7"/>
      <c r="P41" s="7"/>
      <c r="Q41" s="67" t="n">
        <f aca="false">I41*5.5017049523</f>
        <v>102042433.491461</v>
      </c>
      <c r="R41" s="67"/>
      <c r="S41" s="67"/>
      <c r="T41" s="7"/>
      <c r="U41" s="7"/>
      <c r="V41" s="67" t="n">
        <f aca="false">K41*5.5017049523</f>
        <v>2296038.62337479</v>
      </c>
      <c r="W41" s="67" t="n">
        <f aca="false">M41*5.5017049523</f>
        <v>71011.5038157154</v>
      </c>
      <c r="X41" s="67" t="n">
        <f aca="false">N41*5.1890047538+L41*5.5017049523</f>
        <v>21170896.0181735</v>
      </c>
      <c r="Y41" s="67" t="n">
        <f aca="false">N41*5.1890047538</f>
        <v>16917167.2539208</v>
      </c>
      <c r="Z41" s="67" t="n">
        <f aca="false">L41*5.5017049523</f>
        <v>4253728.76425267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20490414.1590406</v>
      </c>
      <c r="G42" s="161" t="n">
        <f aca="false">central_v2_m!E30+temporary_pension_bonus_central!B30</f>
        <v>19673697.1160166</v>
      </c>
      <c r="H42" s="8" t="n">
        <f aca="false">F42-J42</f>
        <v>20017131.8025058</v>
      </c>
      <c r="I42" s="8" t="n">
        <f aca="false">G42-K42</f>
        <v>19214613.2301779</v>
      </c>
      <c r="J42" s="161" t="n">
        <f aca="false">central_v2_m!J30</f>
        <v>473282.356534764</v>
      </c>
      <c r="K42" s="161" t="n">
        <f aca="false">central_v2_m!K30</f>
        <v>459083.885838721</v>
      </c>
      <c r="L42" s="8" t="n">
        <f aca="false">H42-I42</f>
        <v>802518.572327971</v>
      </c>
      <c r="M42" s="8" t="n">
        <f aca="false">J42-K42</f>
        <v>14198.470696043</v>
      </c>
      <c r="N42" s="161" t="n">
        <f aca="false">SUM(central_v5_m!C30:J30)</f>
        <v>4121470.7342103</v>
      </c>
      <c r="O42" s="5"/>
      <c r="P42" s="5"/>
      <c r="Q42" s="8" t="n">
        <f aca="false">I42*5.5017049523</f>
        <v>105713132.764999</v>
      </c>
      <c r="R42" s="8"/>
      <c r="S42" s="8"/>
      <c r="T42" s="5"/>
      <c r="U42" s="5"/>
      <c r="V42" s="8" t="n">
        <f aca="false">K42*5.5017049523</f>
        <v>2525744.08824002</v>
      </c>
      <c r="W42" s="8" t="n">
        <f aca="false">M42*5.5017049523</f>
        <v>78115.7965435061</v>
      </c>
      <c r="X42" s="8" t="n">
        <f aca="false">N42*5.1890047538+L42*5.5017049523</f>
        <v>25801551.6361543</v>
      </c>
      <c r="Y42" s="8" t="n">
        <f aca="false">N42*5.1890047538</f>
        <v>21386331.2324648</v>
      </c>
      <c r="Z42" s="8" t="n">
        <f aca="false">L42*5.5017049523</f>
        <v>4415220.40368953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20956193.1443303</v>
      </c>
      <c r="G43" s="163" t="n">
        <f aca="false">central_v2_m!E31+temporary_pension_bonus_central!B31</f>
        <v>20119723.9621556</v>
      </c>
      <c r="H43" s="67" t="n">
        <f aca="false">F43-J43</f>
        <v>20451870.9492823</v>
      </c>
      <c r="I43" s="67" t="n">
        <f aca="false">G43-K43</f>
        <v>19630531.4329591</v>
      </c>
      <c r="J43" s="163" t="n">
        <f aca="false">central_v2_m!J31</f>
        <v>504322.195047953</v>
      </c>
      <c r="K43" s="163" t="n">
        <f aca="false">central_v2_m!K31</f>
        <v>489192.529196515</v>
      </c>
      <c r="L43" s="67" t="n">
        <f aca="false">H43-I43</f>
        <v>821339.516323287</v>
      </c>
      <c r="M43" s="67" t="n">
        <f aca="false">J43-K43</f>
        <v>15129.6658514387</v>
      </c>
      <c r="N43" s="163" t="n">
        <f aca="false">SUM(central_v5_m!C31:J31)</f>
        <v>3460764.35677724</v>
      </c>
      <c r="O43" s="7"/>
      <c r="P43" s="7"/>
      <c r="Q43" s="67" t="n">
        <f aca="false">I43*5.5017049523</f>
        <v>108001392.000992</v>
      </c>
      <c r="R43" s="67"/>
      <c r="S43" s="67"/>
      <c r="T43" s="7"/>
      <c r="U43" s="7"/>
      <c r="V43" s="67" t="n">
        <f aca="false">K43*5.5017049523</f>
        <v>2691392.96050863</v>
      </c>
      <c r="W43" s="67" t="n">
        <f aca="false">M43*5.5017049523</f>
        <v>83238.9575415045</v>
      </c>
      <c r="X43" s="67" t="n">
        <f aca="false">N43*5.1890047538+L43*5.5017049523</f>
        <v>22476690.3835742</v>
      </c>
      <c r="Y43" s="67" t="n">
        <f aca="false">N43*5.1890047538</f>
        <v>17957922.6990987</v>
      </c>
      <c r="Z43" s="67" t="n">
        <f aca="false">L43*5.5017049523</f>
        <v>4518767.68447552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21378203.4299965</v>
      </c>
      <c r="G44" s="163" t="n">
        <f aca="false">central_v2_m!E32+temporary_pension_bonus_central!B32</f>
        <v>20522781.590225</v>
      </c>
      <c r="H44" s="67" t="n">
        <f aca="false">F44-J44</f>
        <v>20840178.064838</v>
      </c>
      <c r="I44" s="67" t="n">
        <f aca="false">G44-K44</f>
        <v>20000896.9860212</v>
      </c>
      <c r="J44" s="163" t="n">
        <f aca="false">central_v2_m!J32</f>
        <v>538025.365158498</v>
      </c>
      <c r="K44" s="163" t="n">
        <f aca="false">central_v2_m!K32</f>
        <v>521884.604203743</v>
      </c>
      <c r="L44" s="67" t="n">
        <f aca="false">H44-I44</f>
        <v>839281.078816816</v>
      </c>
      <c r="M44" s="67" t="n">
        <f aca="false">J44-K44</f>
        <v>16140.760954755</v>
      </c>
      <c r="N44" s="163" t="n">
        <f aca="false">SUM(central_v5_m!C32:J32)</f>
        <v>3532584.73326986</v>
      </c>
      <c r="O44" s="7"/>
      <c r="P44" s="7"/>
      <c r="Q44" s="67" t="n">
        <f aca="false">I44*5.5017049523</f>
        <v>110039033.998435</v>
      </c>
      <c r="R44" s="67"/>
      <c r="S44" s="67"/>
      <c r="T44" s="7"/>
      <c r="U44" s="7"/>
      <c r="V44" s="67" t="n">
        <f aca="false">K44*5.5017049523</f>
        <v>2871255.11147686</v>
      </c>
      <c r="W44" s="67" t="n">
        <f aca="false">M44*5.5017049523</f>
        <v>88801.7044786658</v>
      </c>
      <c r="X44" s="67" t="n">
        <f aca="false">N44*5.1890047538+L44*5.5017049523</f>
        <v>22948075.8418368</v>
      </c>
      <c r="Y44" s="67" t="n">
        <f aca="false">N44*5.1890047538</f>
        <v>18330598.9741386</v>
      </c>
      <c r="Z44" s="67" t="n">
        <f aca="false">L44*5.5017049523</f>
        <v>4617476.86769817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21897087.0982076</v>
      </c>
      <c r="G45" s="163" t="n">
        <f aca="false">central_v2_m!E33+temporary_pension_bonus_central!B33</f>
        <v>21018173.021816</v>
      </c>
      <c r="H45" s="67" t="n">
        <f aca="false">F45-J45</f>
        <v>21341750.7050192</v>
      </c>
      <c r="I45" s="67" t="n">
        <f aca="false">G45-K45</f>
        <v>20479496.7204234</v>
      </c>
      <c r="J45" s="163" t="n">
        <f aca="false">central_v2_m!J33</f>
        <v>555336.393188345</v>
      </c>
      <c r="K45" s="163" t="n">
        <f aca="false">central_v2_m!K33</f>
        <v>538676.301392694</v>
      </c>
      <c r="L45" s="67" t="n">
        <f aca="false">H45-I45</f>
        <v>862253.984595884</v>
      </c>
      <c r="M45" s="67" t="n">
        <f aca="false">J45-K45</f>
        <v>16660.0917956504</v>
      </c>
      <c r="N45" s="163" t="n">
        <f aca="false">SUM(central_v5_m!C33:J33)</f>
        <v>3634314.98267987</v>
      </c>
      <c r="O45" s="7"/>
      <c r="P45" s="7"/>
      <c r="Q45" s="67" t="n">
        <f aca="false">I45*5.5017049523</f>
        <v>112672148.527365</v>
      </c>
      <c r="R45" s="67"/>
      <c r="S45" s="67"/>
      <c r="T45" s="7"/>
      <c r="U45" s="7"/>
      <c r="V45" s="67" t="n">
        <f aca="false">K45*5.5017049523</f>
        <v>2963638.07505883</v>
      </c>
      <c r="W45" s="67" t="n">
        <f aca="false">M45*5.5017049523</f>
        <v>91658.9095379026</v>
      </c>
      <c r="X45" s="67" t="n">
        <f aca="false">N45*5.1890047538+L45*5.5017049523</f>
        <v>23602344.739124</v>
      </c>
      <c r="Y45" s="67" t="n">
        <f aca="false">N45*5.1890047538</f>
        <v>18858477.7219324</v>
      </c>
      <c r="Z45" s="67" t="n">
        <f aca="false">L45*5.5017049523</f>
        <v>4743867.01719158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22246294.9077683</v>
      </c>
      <c r="G46" s="161" t="n">
        <f aca="false">central_v2_m!E34+temporary_pension_bonus_central!B34</f>
        <v>21352197.1937957</v>
      </c>
      <c r="H46" s="8" t="n">
        <f aca="false">F46-J46</f>
        <v>21664070.4624463</v>
      </c>
      <c r="I46" s="8" t="n">
        <f aca="false">G46-K46</f>
        <v>20787439.4818334</v>
      </c>
      <c r="J46" s="161" t="n">
        <f aca="false">central_v2_m!J34</f>
        <v>582224.445321947</v>
      </c>
      <c r="K46" s="161" t="n">
        <f aca="false">central_v2_m!K34</f>
        <v>564757.711962288</v>
      </c>
      <c r="L46" s="8" t="n">
        <f aca="false">H46-I46</f>
        <v>876630.980612882</v>
      </c>
      <c r="M46" s="8" t="n">
        <f aca="false">J46-K46</f>
        <v>17466.7333596584</v>
      </c>
      <c r="N46" s="161" t="n">
        <f aca="false">SUM(central_v5_m!C34:J34)</f>
        <v>4428262.21390278</v>
      </c>
      <c r="O46" s="5"/>
      <c r="P46" s="5"/>
      <c r="Q46" s="8" t="n">
        <f aca="false">I46*5.5017049523</f>
        <v>114366358.74284</v>
      </c>
      <c r="R46" s="8"/>
      <c r="S46" s="8"/>
      <c r="T46" s="5"/>
      <c r="U46" s="5"/>
      <c r="V46" s="8" t="n">
        <f aca="false">K46*5.5017049523</f>
        <v>3107130.30075254</v>
      </c>
      <c r="W46" s="8" t="n">
        <f aca="false">M46*5.5017049523</f>
        <v>96096.8134253362</v>
      </c>
      <c r="X46" s="8" t="n">
        <f aca="false">N46*5.1890047538+L46*5.5017049523</f>
        <v>27801238.6863919</v>
      </c>
      <c r="Y46" s="8" t="n">
        <f aca="false">N46*5.1890047538</f>
        <v>22978273.6790144</v>
      </c>
      <c r="Z46" s="8" t="n">
        <f aca="false">L46*5.5017049523</f>
        <v>4822965.0073775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22591856.5341726</v>
      </c>
      <c r="G47" s="163" t="n">
        <f aca="false">central_v2_m!E35+temporary_pension_bonus_central!B35</f>
        <v>21683652.9365682</v>
      </c>
      <c r="H47" s="67" t="n">
        <f aca="false">F47-J47</f>
        <v>21987674.5931984</v>
      </c>
      <c r="I47" s="67" t="n">
        <f aca="false">G47-K47</f>
        <v>21097596.4538233</v>
      </c>
      <c r="J47" s="163" t="n">
        <f aca="false">central_v2_m!J35</f>
        <v>604181.940974128</v>
      </c>
      <c r="K47" s="163" t="n">
        <f aca="false">central_v2_m!K35</f>
        <v>586056.482744904</v>
      </c>
      <c r="L47" s="67" t="n">
        <f aca="false">H47-I47</f>
        <v>890078.139375128</v>
      </c>
      <c r="M47" s="67" t="n">
        <f aca="false">J47-K47</f>
        <v>18125.4582292238</v>
      </c>
      <c r="N47" s="163" t="n">
        <f aca="false">SUM(central_v5_m!C35:J35)</f>
        <v>3761744.32562684</v>
      </c>
      <c r="O47" s="7"/>
      <c r="P47" s="7"/>
      <c r="Q47" s="67" t="n">
        <f aca="false">I47*5.5017049523</f>
        <v>116072750.891627</v>
      </c>
      <c r="R47" s="67"/>
      <c r="S47" s="67"/>
      <c r="T47" s="7"/>
      <c r="U47" s="7"/>
      <c r="V47" s="67" t="n">
        <f aca="false">K47*5.5017049523</f>
        <v>3224309.85344516</v>
      </c>
      <c r="W47" s="67" t="n">
        <f aca="false">M47*5.5017049523</f>
        <v>99720.9233024276</v>
      </c>
      <c r="X47" s="67" t="n">
        <f aca="false">N47*5.1890047538+L47*5.5017049523</f>
        <v>24416656.495592</v>
      </c>
      <c r="Y47" s="67" t="n">
        <f aca="false">N47*5.1890047538</f>
        <v>19519709.1882579</v>
      </c>
      <c r="Z47" s="67" t="n">
        <f aca="false">L47*5.5017049523</f>
        <v>4896947.30733411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22923246.7905386</v>
      </c>
      <c r="G48" s="163" t="n">
        <f aca="false">central_v2_m!E36+temporary_pension_bonus_central!B36</f>
        <v>22000203.6659696</v>
      </c>
      <c r="H48" s="67" t="n">
        <f aca="false">F48-J48</f>
        <v>22296445.9314646</v>
      </c>
      <c r="I48" s="67" t="n">
        <f aca="false">G48-K48</f>
        <v>21392206.8326678</v>
      </c>
      <c r="J48" s="163" t="n">
        <f aca="false">central_v2_m!J36</f>
        <v>626800.859073981</v>
      </c>
      <c r="K48" s="163" t="n">
        <f aca="false">central_v2_m!K36</f>
        <v>607996.833301762</v>
      </c>
      <c r="L48" s="67" t="n">
        <f aca="false">H48-I48</f>
        <v>904239.098796807</v>
      </c>
      <c r="M48" s="67" t="n">
        <f aca="false">J48-K48</f>
        <v>18804.0257722194</v>
      </c>
      <c r="N48" s="163" t="n">
        <f aca="false">SUM(central_v5_m!C36:J36)</f>
        <v>3755512.77117117</v>
      </c>
      <c r="O48" s="7"/>
      <c r="P48" s="7"/>
      <c r="Q48" s="67" t="n">
        <f aca="false">I48*5.5017049523</f>
        <v>117693610.271914</v>
      </c>
      <c r="R48" s="67"/>
      <c r="S48" s="67"/>
      <c r="T48" s="7"/>
      <c r="U48" s="7"/>
      <c r="V48" s="67" t="n">
        <f aca="false">K48*5.5017049523</f>
        <v>3345019.18875902</v>
      </c>
      <c r="W48" s="67" t="n">
        <f aca="false">M48*5.5017049523</f>
        <v>103454.201714196</v>
      </c>
      <c r="X48" s="67" t="n">
        <f aca="false">N48*5.1890047538+L48*5.5017049523</f>
        <v>24462230.3504775</v>
      </c>
      <c r="Y48" s="67" t="n">
        <f aca="false">N48*5.1890047538</f>
        <v>19487373.6225638</v>
      </c>
      <c r="Z48" s="67" t="n">
        <f aca="false">L48*5.5017049523</f>
        <v>4974856.72791368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23246438.4006269</v>
      </c>
      <c r="G49" s="163" t="n">
        <f aca="false">central_v2_m!E37+temporary_pension_bonus_central!B37</f>
        <v>22309553.0232115</v>
      </c>
      <c r="H49" s="67" t="n">
        <f aca="false">F49-J49</f>
        <v>22592140.8340252</v>
      </c>
      <c r="I49" s="67" t="n">
        <f aca="false">G49-K49</f>
        <v>21674884.3836079</v>
      </c>
      <c r="J49" s="163" t="n">
        <f aca="false">central_v2_m!J37</f>
        <v>654297.566601639</v>
      </c>
      <c r="K49" s="163" t="n">
        <f aca="false">central_v2_m!K37</f>
        <v>634668.63960359</v>
      </c>
      <c r="L49" s="67" t="n">
        <f aca="false">H49-I49</f>
        <v>917256.450417302</v>
      </c>
      <c r="M49" s="67" t="n">
        <f aca="false">J49-K49</f>
        <v>19628.9269980491</v>
      </c>
      <c r="N49" s="163" t="n">
        <f aca="false">SUM(central_v5_m!C37:J37)</f>
        <v>3844400.35275425</v>
      </c>
      <c r="O49" s="7"/>
      <c r="P49" s="7"/>
      <c r="Q49" s="67" t="n">
        <f aca="false">I49*5.5017049523</f>
        <v>119248818.753826</v>
      </c>
      <c r="R49" s="67"/>
      <c r="S49" s="67"/>
      <c r="T49" s="7"/>
      <c r="U49" s="7"/>
      <c r="V49" s="67" t="n">
        <f aca="false">K49*5.5017049523</f>
        <v>3491759.59757657</v>
      </c>
      <c r="W49" s="67" t="n">
        <f aca="false">M49*5.5017049523</f>
        <v>107992.564873502</v>
      </c>
      <c r="X49" s="67" t="n">
        <f aca="false">N49*5.1890047538+L49*5.5017049523</f>
        <v>24995086.0617422</v>
      </c>
      <c r="Y49" s="67" t="n">
        <f aca="false">N49*5.1890047538</f>
        <v>19948611.7059522</v>
      </c>
      <c r="Z49" s="67" t="n">
        <f aca="false">L49*5.5017049523</f>
        <v>5046474.35578999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23524851.7798283</v>
      </c>
      <c r="G50" s="161" t="n">
        <f aca="false">central_v2_m!E38+temporary_pension_bonus_central!B38</f>
        <v>22575860.5427781</v>
      </c>
      <c r="H50" s="8" t="n">
        <f aca="false">F50-J50</f>
        <v>22832936.4339485</v>
      </c>
      <c r="I50" s="8" t="n">
        <f aca="false">G50-K50</f>
        <v>21904702.6572747</v>
      </c>
      <c r="J50" s="161" t="n">
        <f aca="false">central_v2_m!J38</f>
        <v>691915.345879784</v>
      </c>
      <c r="K50" s="161" t="n">
        <f aca="false">central_v2_m!K38</f>
        <v>671157.88550339</v>
      </c>
      <c r="L50" s="8" t="n">
        <f aca="false">H50-I50</f>
        <v>928233.776673824</v>
      </c>
      <c r="M50" s="8" t="n">
        <f aca="false">J50-K50</f>
        <v>20757.4603763935</v>
      </c>
      <c r="N50" s="161" t="n">
        <f aca="false">SUM(central_v5_m!C38:J38)</f>
        <v>4665740.59661581</v>
      </c>
      <c r="O50" s="5"/>
      <c r="P50" s="5"/>
      <c r="Q50" s="8" t="n">
        <f aca="false">I50*5.5017049523</f>
        <v>120513211.088187</v>
      </c>
      <c r="R50" s="8"/>
      <c r="S50" s="8"/>
      <c r="T50" s="5"/>
      <c r="U50" s="5"/>
      <c r="V50" s="8" t="n">
        <f aca="false">K50*5.5017049523</f>
        <v>3692512.6624492</v>
      </c>
      <c r="W50" s="8" t="n">
        <f aca="false">M50*5.5017049523</f>
        <v>114201.422549975</v>
      </c>
      <c r="X50" s="8" t="n">
        <f aca="false">N50*5.1890047538+L50*5.5017049523</f>
        <v>29317418.5018556</v>
      </c>
      <c r="Y50" s="8" t="n">
        <f aca="false">N50*5.1890047538</f>
        <v>24210550.1358371</v>
      </c>
      <c r="Z50" s="8" t="n">
        <f aca="false">L50*5.5017049523</f>
        <v>5106868.36601851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23880910.9086329</v>
      </c>
      <c r="G51" s="163" t="n">
        <f aca="false">central_v2_m!E39+temporary_pension_bonus_central!B39</f>
        <v>22915842.9649101</v>
      </c>
      <c r="H51" s="67" t="n">
        <f aca="false">F51-J51</f>
        <v>23158050.1181574</v>
      </c>
      <c r="I51" s="67" t="n">
        <f aca="false">G51-K51</f>
        <v>22214667.9981489</v>
      </c>
      <c r="J51" s="163" t="n">
        <f aca="false">central_v2_m!J39</f>
        <v>722860.790475451</v>
      </c>
      <c r="K51" s="163" t="n">
        <f aca="false">central_v2_m!K39</f>
        <v>701174.966761187</v>
      </c>
      <c r="L51" s="67" t="n">
        <f aca="false">H51-I51</f>
        <v>943382.120008506</v>
      </c>
      <c r="M51" s="67" t="n">
        <f aca="false">J51-K51</f>
        <v>21685.8237142635</v>
      </c>
      <c r="N51" s="163" t="n">
        <f aca="false">SUM(central_v5_m!C39:J39)</f>
        <v>3909962.3003767</v>
      </c>
      <c r="O51" s="7"/>
      <c r="P51" s="7"/>
      <c r="Q51" s="67" t="n">
        <f aca="false">I51*5.5017049523</f>
        <v>122218548.939116</v>
      </c>
      <c r="R51" s="67"/>
      <c r="S51" s="67"/>
      <c r="T51" s="7"/>
      <c r="U51" s="7"/>
      <c r="V51" s="67" t="n">
        <f aca="false">K51*5.5017049523</f>
        <v>3857657.78705881</v>
      </c>
      <c r="W51" s="67" t="n">
        <f aca="false">M51*5.5017049523</f>
        <v>119309.003723468</v>
      </c>
      <c r="X51" s="67" t="n">
        <f aca="false">N51*5.1890047538+L51*5.5017049523</f>
        <v>25479023.0453955</v>
      </c>
      <c r="Y51" s="67" t="n">
        <f aca="false">N51*5.1890047538</f>
        <v>20288812.9638335</v>
      </c>
      <c r="Z51" s="67" t="n">
        <f aca="false">L51*5.5017049523</f>
        <v>5190210.08156207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24331279.3593766</v>
      </c>
      <c r="G52" s="163" t="n">
        <f aca="false">central_v2_m!E40+temporary_pension_bonus_central!B40</f>
        <v>23345962.4339522</v>
      </c>
      <c r="H52" s="67" t="n">
        <f aca="false">F52-J52</f>
        <v>23563508.7874973</v>
      </c>
      <c r="I52" s="67" t="n">
        <f aca="false">G52-K52</f>
        <v>22601224.9792293</v>
      </c>
      <c r="J52" s="163" t="n">
        <f aca="false">central_v2_m!J40</f>
        <v>767770.571879312</v>
      </c>
      <c r="K52" s="163" t="n">
        <f aca="false">central_v2_m!K40</f>
        <v>744737.454722932</v>
      </c>
      <c r="L52" s="67" t="n">
        <f aca="false">H52-I52</f>
        <v>962283.808268033</v>
      </c>
      <c r="M52" s="67" t="n">
        <f aca="false">J52-K52</f>
        <v>23033.1171563794</v>
      </c>
      <c r="N52" s="163" t="n">
        <f aca="false">SUM(central_v5_m!C40:J40)</f>
        <v>3946150.19536168</v>
      </c>
      <c r="O52" s="7"/>
      <c r="P52" s="7"/>
      <c r="Q52" s="67" t="n">
        <f aca="false">I52*5.5017049523</f>
        <v>124345271.396272</v>
      </c>
      <c r="R52" s="67"/>
      <c r="S52" s="67"/>
      <c r="T52" s="7"/>
      <c r="U52" s="7"/>
      <c r="V52" s="67" t="n">
        <f aca="false">K52*5.5017049523</f>
        <v>4097325.74281245</v>
      </c>
      <c r="W52" s="67" t="n">
        <f aca="false">M52*5.5017049523</f>
        <v>126721.414726159</v>
      </c>
      <c r="X52" s="67" t="n">
        <f aca="false">N52*5.1890047538+L52*5.5017049523</f>
        <v>25770793.7164069</v>
      </c>
      <c r="Y52" s="67" t="n">
        <f aca="false">N52*5.1890047538</f>
        <v>20476592.1229406</v>
      </c>
      <c r="Z52" s="67" t="n">
        <f aca="false">L52*5.5017049523</f>
        <v>5294201.59346634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24813841.5532999</v>
      </c>
      <c r="G53" s="163" t="n">
        <f aca="false">central_v2_m!E41+temporary_pension_bonus_central!B41</f>
        <v>23807509.7796216</v>
      </c>
      <c r="H53" s="67" t="n">
        <f aca="false">F53-J53</f>
        <v>23967283.3198686</v>
      </c>
      <c r="I53" s="67" t="n">
        <f aca="false">G53-K53</f>
        <v>22986348.2931933</v>
      </c>
      <c r="J53" s="163" t="n">
        <f aca="false">central_v2_m!J41</f>
        <v>846558.233431277</v>
      </c>
      <c r="K53" s="163" t="n">
        <f aca="false">central_v2_m!K41</f>
        <v>821161.486428339</v>
      </c>
      <c r="L53" s="67" t="n">
        <f aca="false">H53-I53</f>
        <v>980935.026675321</v>
      </c>
      <c r="M53" s="67" t="n">
        <f aca="false">J53-K53</f>
        <v>25396.7470029381</v>
      </c>
      <c r="N53" s="163" t="n">
        <f aca="false">SUM(central_v5_m!C41:J41)</f>
        <v>3966438.73238076</v>
      </c>
      <c r="O53" s="7"/>
      <c r="P53" s="7"/>
      <c r="Q53" s="67" t="n">
        <f aca="false">I53*5.5017049523</f>
        <v>126464106.239954</v>
      </c>
      <c r="R53" s="67"/>
      <c r="S53" s="67"/>
      <c r="T53" s="7"/>
      <c r="U53" s="7"/>
      <c r="V53" s="67" t="n">
        <f aca="false">K53*5.5017049523</f>
        <v>4517788.21652082</v>
      </c>
      <c r="W53" s="67" t="n">
        <f aca="false">M53*5.5017049523</f>
        <v>139725.408758375</v>
      </c>
      <c r="X53" s="67" t="n">
        <f aca="false">N53*5.1890047538+L53*5.5017049523</f>
        <v>25978684.5321243</v>
      </c>
      <c r="Y53" s="67" t="n">
        <f aca="false">N53*5.1890047538</f>
        <v>20581869.4379802</v>
      </c>
      <c r="Z53" s="67" t="n">
        <f aca="false">L53*5.5017049523</f>
        <v>5396815.09414415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25150234.5592422</v>
      </c>
      <c r="G54" s="161" t="n">
        <f aca="false">central_v2_m!E42+temporary_pension_bonus_central!B42</f>
        <v>24129993.583227</v>
      </c>
      <c r="H54" s="8" t="n">
        <f aca="false">F54-J54</f>
        <v>24205273.499493</v>
      </c>
      <c r="I54" s="8" t="n">
        <f aca="false">G54-K54</f>
        <v>23213381.3552703</v>
      </c>
      <c r="J54" s="161" t="n">
        <f aca="false">central_v2_m!J42</f>
        <v>944961.059749215</v>
      </c>
      <c r="K54" s="161" t="n">
        <f aca="false">central_v2_m!K42</f>
        <v>916612.227956738</v>
      </c>
      <c r="L54" s="8" t="n">
        <f aca="false">H54-I54</f>
        <v>991892.144222699</v>
      </c>
      <c r="M54" s="8" t="n">
        <f aca="false">J54-K54</f>
        <v>28348.8317924767</v>
      </c>
      <c r="N54" s="161" t="n">
        <f aca="false">SUM(central_v5_m!C42:J42)</f>
        <v>4848806.59274772</v>
      </c>
      <c r="O54" s="5"/>
      <c r="P54" s="5"/>
      <c r="Q54" s="8" t="n">
        <f aca="false">I54*5.5017049523</f>
        <v>127713175.161919</v>
      </c>
      <c r="R54" s="8"/>
      <c r="S54" s="8"/>
      <c r="T54" s="5"/>
      <c r="U54" s="5"/>
      <c r="V54" s="8" t="n">
        <f aca="false">K54*5.5017049523</f>
        <v>5042930.03388832</v>
      </c>
      <c r="W54" s="8" t="n">
        <f aca="false">M54*5.5017049523</f>
        <v>155966.908264589</v>
      </c>
      <c r="X54" s="8" t="n">
        <f aca="false">N54*5.1890047538+L54*5.5017049523</f>
        <v>30617578.3820422</v>
      </c>
      <c r="Y54" s="8" t="n">
        <f aca="false">N54*5.1890047538</f>
        <v>25160480.4600247</v>
      </c>
      <c r="Z54" s="8" t="n">
        <f aca="false">L54*5.5017049523</f>
        <v>5457097.92201749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25461663.4582834</v>
      </c>
      <c r="G55" s="163" t="n">
        <f aca="false">central_v2_m!E43+temporary_pension_bonus_central!B43</f>
        <v>24427665.3263556</v>
      </c>
      <c r="H55" s="67" t="n">
        <f aca="false">F55-J55</f>
        <v>24435829.8344757</v>
      </c>
      <c r="I55" s="67" t="n">
        <f aca="false">G55-K55</f>
        <v>23432606.7112621</v>
      </c>
      <c r="J55" s="163" t="n">
        <f aca="false">central_v2_m!J43</f>
        <v>1025833.62380773</v>
      </c>
      <c r="K55" s="163" t="n">
        <f aca="false">central_v2_m!K43</f>
        <v>995058.615093499</v>
      </c>
      <c r="L55" s="67" t="n">
        <f aca="false">H55-I55</f>
        <v>1003223.1232136</v>
      </c>
      <c r="M55" s="67" t="n">
        <f aca="false">J55-K55</f>
        <v>30775.0087142321</v>
      </c>
      <c r="N55" s="163" t="n">
        <f aca="false">SUM(central_v5_m!C43:J43)</f>
        <v>4039486.48014243</v>
      </c>
      <c r="O55" s="7"/>
      <c r="P55" s="7"/>
      <c r="Q55" s="67" t="n">
        <f aca="false">I55*5.5017049523</f>
        <v>128919288.388649</v>
      </c>
      <c r="R55" s="67"/>
      <c r="S55" s="67"/>
      <c r="T55" s="7"/>
      <c r="U55" s="7"/>
      <c r="V55" s="67" t="n">
        <f aca="false">K55*5.5017049523</f>
        <v>5474518.91048868</v>
      </c>
      <c r="W55" s="67" t="n">
        <f aca="false">M55*5.5017049523</f>
        <v>169315.017850167</v>
      </c>
      <c r="X55" s="67" t="n">
        <f aca="false">N55*5.1890047538+L55*5.5017049523</f>
        <v>26480352.173616</v>
      </c>
      <c r="Y55" s="67" t="n">
        <f aca="false">N55*5.1890047538</f>
        <v>20960914.5483699</v>
      </c>
      <c r="Z55" s="67" t="n">
        <f aca="false">L55*5.5017049523</f>
        <v>5519437.62524614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25862765.9285139</v>
      </c>
      <c r="G56" s="163" t="n">
        <f aca="false">central_v2_m!E44+temporary_pension_bonus_central!B44</f>
        <v>24811694.2908356</v>
      </c>
      <c r="H56" s="67" t="n">
        <f aca="false">F56-J56</f>
        <v>24722089.0511023</v>
      </c>
      <c r="I56" s="67" t="n">
        <f aca="false">G56-K56</f>
        <v>23705237.7197463</v>
      </c>
      <c r="J56" s="163" t="n">
        <f aca="false">central_v2_m!J44</f>
        <v>1140676.87741162</v>
      </c>
      <c r="K56" s="163" t="n">
        <f aca="false">central_v2_m!K44</f>
        <v>1106456.57108927</v>
      </c>
      <c r="L56" s="67" t="n">
        <f aca="false">H56-I56</f>
        <v>1016851.33135599</v>
      </c>
      <c r="M56" s="67" t="n">
        <f aca="false">J56-K56</f>
        <v>34220.3063223485</v>
      </c>
      <c r="N56" s="163" t="n">
        <f aca="false">SUM(central_v5_m!C44:J44)</f>
        <v>3982119.38361233</v>
      </c>
      <c r="O56" s="7"/>
      <c r="P56" s="7"/>
      <c r="Q56" s="67" t="n">
        <f aca="false">I56*5.5017049523</f>
        <v>130419223.758177</v>
      </c>
      <c r="R56" s="67"/>
      <c r="S56" s="67"/>
      <c r="T56" s="7"/>
      <c r="U56" s="7"/>
      <c r="V56" s="67" t="n">
        <f aca="false">K56*5.5017049523</f>
        <v>6087397.59666674</v>
      </c>
      <c r="W56" s="67" t="n">
        <f aca="false">M56*5.5017049523</f>
        <v>188270.028762888</v>
      </c>
      <c r="X56" s="67" t="n">
        <f aca="false">N56*5.1890047538+L56*5.5017049523</f>
        <v>26257652.4172376</v>
      </c>
      <c r="Y56" s="67" t="n">
        <f aca="false">N56*5.1890047538</f>
        <v>20663236.4117635</v>
      </c>
      <c r="Z56" s="67" t="n">
        <f aca="false">L56*5.5017049523</f>
        <v>5594416.00547407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26155811.0157303</v>
      </c>
      <c r="G57" s="163" t="n">
        <f aca="false">central_v2_m!E45+temporary_pension_bonus_central!B45</f>
        <v>25091854.4104881</v>
      </c>
      <c r="H57" s="67" t="n">
        <f aca="false">F57-J57</f>
        <v>24926979.4498833</v>
      </c>
      <c r="I57" s="67" t="n">
        <f aca="false">G57-K57</f>
        <v>23899887.7916165</v>
      </c>
      <c r="J57" s="163" t="n">
        <f aca="false">central_v2_m!J45</f>
        <v>1228831.565847</v>
      </c>
      <c r="K57" s="163" t="n">
        <f aca="false">central_v2_m!K45</f>
        <v>1191966.61887159</v>
      </c>
      <c r="L57" s="67" t="n">
        <f aca="false">H57-I57</f>
        <v>1027091.65826675</v>
      </c>
      <c r="M57" s="67" t="n">
        <f aca="false">J57-K57</f>
        <v>36864.9469754102</v>
      </c>
      <c r="N57" s="163" t="n">
        <f aca="false">SUM(central_v5_m!C45:J45)</f>
        <v>4014280.14692475</v>
      </c>
      <c r="O57" s="7"/>
      <c r="P57" s="7"/>
      <c r="Q57" s="67" t="n">
        <f aca="false">I57*5.5017049523</f>
        <v>131490131.022551</v>
      </c>
      <c r="R57" s="67"/>
      <c r="S57" s="67"/>
      <c r="T57" s="7"/>
      <c r="U57" s="7"/>
      <c r="V57" s="67" t="n">
        <f aca="false">K57*5.5017049523</f>
        <v>6557848.65002211</v>
      </c>
      <c r="W57" s="67" t="n">
        <f aca="false">M57*5.5017049523</f>
        <v>202820.061340891</v>
      </c>
      <c r="X57" s="67" t="n">
        <f aca="false">N57*5.1890047538+L57*5.5017049523</f>
        <v>26480874.0282297</v>
      </c>
      <c r="Y57" s="67" t="n">
        <f aca="false">N57*5.1890047538</f>
        <v>20830118.7654775</v>
      </c>
      <c r="Z57" s="67" t="n">
        <f aca="false">L57*5.5017049523</f>
        <v>5650755.26275221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26537723.9821871</v>
      </c>
      <c r="G58" s="161" t="n">
        <f aca="false">central_v2_m!E46+temporary_pension_bonus_central!B46</f>
        <v>25458142.7478496</v>
      </c>
      <c r="H58" s="8" t="n">
        <f aca="false">F58-J58</f>
        <v>25172452.7293639</v>
      </c>
      <c r="I58" s="8" t="n">
        <f aca="false">G58-K58</f>
        <v>24133829.6326111</v>
      </c>
      <c r="J58" s="161" t="n">
        <f aca="false">central_v2_m!J46</f>
        <v>1365271.25282314</v>
      </c>
      <c r="K58" s="161" t="n">
        <f aca="false">central_v2_m!K46</f>
        <v>1324313.11523845</v>
      </c>
      <c r="L58" s="8" t="n">
        <f aca="false">H58-I58</f>
        <v>1038623.0967528</v>
      </c>
      <c r="M58" s="8" t="n">
        <f aca="false">J58-K58</f>
        <v>40958.1375846942</v>
      </c>
      <c r="N58" s="161" t="n">
        <f aca="false">SUM(central_v5_m!C46:J46)</f>
        <v>4898100.64575472</v>
      </c>
      <c r="O58" s="5"/>
      <c r="P58" s="5"/>
      <c r="Q58" s="8" t="n">
        <f aca="false">I58*5.5017049523</f>
        <v>132777210.007701</v>
      </c>
      <c r="R58" s="8"/>
      <c r="S58" s="8"/>
      <c r="T58" s="5"/>
      <c r="U58" s="5"/>
      <c r="V58" s="8" t="n">
        <f aca="false">K58*5.5017049523</f>
        <v>7285980.02450321</v>
      </c>
      <c r="W58" s="8" t="n">
        <f aca="false">M58*5.5017049523</f>
        <v>225339.588386697</v>
      </c>
      <c r="X58" s="8" t="n">
        <f aca="false">N58*5.1890047538+L58*5.5017049523</f>
        <v>31130465.3703901</v>
      </c>
      <c r="Y58" s="8" t="n">
        <f aca="false">N58*5.1890047538</f>
        <v>25416267.5354121</v>
      </c>
      <c r="Z58" s="8" t="n">
        <f aca="false">L58*5.5017049523</f>
        <v>5714197.83497802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27012270.1334999</v>
      </c>
      <c r="G59" s="163" t="n">
        <f aca="false">central_v2_m!E47+temporary_pension_bonus_central!B47</f>
        <v>25913088.0654598</v>
      </c>
      <c r="H59" s="67" t="n">
        <f aca="false">F59-J59</f>
        <v>25560804.7151649</v>
      </c>
      <c r="I59" s="67" t="n">
        <f aca="false">G59-K59</f>
        <v>24505166.6096748</v>
      </c>
      <c r="J59" s="163" t="n">
        <f aca="false">central_v2_m!J47</f>
        <v>1451465.41833499</v>
      </c>
      <c r="K59" s="163" t="n">
        <f aca="false">central_v2_m!K47</f>
        <v>1407921.45578494</v>
      </c>
      <c r="L59" s="67" t="n">
        <f aca="false">H59-I59</f>
        <v>1055638.10549012</v>
      </c>
      <c r="M59" s="67" t="n">
        <f aca="false">J59-K59</f>
        <v>43543.9625500499</v>
      </c>
      <c r="N59" s="163" t="n">
        <f aca="false">SUM(central_v5_m!C47:J47)</f>
        <v>4167124.63959181</v>
      </c>
      <c r="O59" s="7"/>
      <c r="P59" s="7"/>
      <c r="Q59" s="67" t="n">
        <f aca="false">I59*5.5017049523</f>
        <v>134820196.493385</v>
      </c>
      <c r="R59" s="67"/>
      <c r="S59" s="67"/>
      <c r="T59" s="7"/>
      <c r="U59" s="7"/>
      <c r="V59" s="67" t="n">
        <f aca="false">K59*5.5017049523</f>
        <v>7745968.44574144</v>
      </c>
      <c r="W59" s="67" t="n">
        <f aca="false">M59*5.5017049523</f>
        <v>239566.034404375</v>
      </c>
      <c r="X59" s="67" t="n">
        <f aca="false">N59*5.1890047538+L59*5.5017049523</f>
        <v>27431038.9573306</v>
      </c>
      <c r="Y59" s="67" t="n">
        <f aca="false">N59*5.1890047538</f>
        <v>21623229.564519</v>
      </c>
      <c r="Z59" s="67" t="n">
        <f aca="false">L59*5.5017049523</f>
        <v>5807809.39281157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27267934.1741795</v>
      </c>
      <c r="G60" s="163" t="n">
        <f aca="false">central_v2_m!E48+temporary_pension_bonus_central!B48</f>
        <v>26157664.5599545</v>
      </c>
      <c r="H60" s="67" t="n">
        <f aca="false">F60-J60</f>
        <v>25769063.2309612</v>
      </c>
      <c r="I60" s="67" t="n">
        <f aca="false">G60-K60</f>
        <v>24703759.7450327</v>
      </c>
      <c r="J60" s="163" t="n">
        <f aca="false">central_v2_m!J48</f>
        <v>1498870.94321836</v>
      </c>
      <c r="K60" s="163" t="n">
        <f aca="false">central_v2_m!K48</f>
        <v>1453904.81492181</v>
      </c>
      <c r="L60" s="67" t="n">
        <f aca="false">H60-I60</f>
        <v>1065303.48592846</v>
      </c>
      <c r="M60" s="67" t="n">
        <f aca="false">J60-K60</f>
        <v>44966.1282965506</v>
      </c>
      <c r="N60" s="163" t="n">
        <f aca="false">SUM(central_v5_m!C48:J48)</f>
        <v>4157408.60287575</v>
      </c>
      <c r="O60" s="7"/>
      <c r="P60" s="7"/>
      <c r="Q60" s="67" t="n">
        <f aca="false">I60*5.5017049523</f>
        <v>135912797.329676</v>
      </c>
      <c r="R60" s="67"/>
      <c r="S60" s="67"/>
      <c r="T60" s="7"/>
      <c r="U60" s="7"/>
      <c r="V60" s="67" t="n">
        <f aca="false">K60*5.5017049523</f>
        <v>7998955.32042812</v>
      </c>
      <c r="W60" s="67" t="n">
        <f aca="false">M60*5.5017049523</f>
        <v>247390.37073489</v>
      </c>
      <c r="X60" s="67" t="n">
        <f aca="false">N60*5.1890047538+L60*5.5017049523</f>
        <v>27433798.4680464</v>
      </c>
      <c r="Y60" s="67" t="n">
        <f aca="false">N60*5.1890047538</f>
        <v>21572813.0038113</v>
      </c>
      <c r="Z60" s="67" t="n">
        <f aca="false">L60*5.5017049523</f>
        <v>5860985.46423509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27494500.5339687</v>
      </c>
      <c r="G61" s="163" t="n">
        <f aca="false">central_v2_m!E49+temporary_pension_bonus_central!B49</f>
        <v>26373987.1980921</v>
      </c>
      <c r="H61" s="67" t="n">
        <f aca="false">F61-J61</f>
        <v>25951367.2406805</v>
      </c>
      <c r="I61" s="67" t="n">
        <f aca="false">G61-K61</f>
        <v>24877147.9036026</v>
      </c>
      <c r="J61" s="163" t="n">
        <f aca="false">central_v2_m!J49</f>
        <v>1543133.2932882</v>
      </c>
      <c r="K61" s="163" t="n">
        <f aca="false">central_v2_m!K49</f>
        <v>1496839.29448955</v>
      </c>
      <c r="L61" s="67" t="n">
        <f aca="false">H61-I61</f>
        <v>1074219.33707792</v>
      </c>
      <c r="M61" s="67" t="n">
        <f aca="false">J61-K61</f>
        <v>46293.9987986463</v>
      </c>
      <c r="N61" s="163" t="n">
        <f aca="false">SUM(central_v5_m!C49:J49)</f>
        <v>4217179.21329192</v>
      </c>
      <c r="O61" s="7"/>
      <c r="P61" s="7"/>
      <c r="Q61" s="67" t="n">
        <f aca="false">I61*5.5017049523</f>
        <v>136866727.82035</v>
      </c>
      <c r="R61" s="67"/>
      <c r="S61" s="67"/>
      <c r="T61" s="7"/>
      <c r="U61" s="7"/>
      <c r="V61" s="67" t="n">
        <f aca="false">K61*5.5017049523</f>
        <v>8235168.15929042</v>
      </c>
      <c r="W61" s="67" t="n">
        <f aca="false">M61*5.5017049523</f>
        <v>254695.922452282</v>
      </c>
      <c r="X61" s="67" t="n">
        <f aca="false">N61*5.1890047538+L61*5.5017049523</f>
        <v>27793000.8320563</v>
      </c>
      <c r="Y61" s="67" t="n">
        <f aca="false">N61*5.1890047538</f>
        <v>21882962.9853983</v>
      </c>
      <c r="Z61" s="67" t="n">
        <f aca="false">L61*5.5017049523</f>
        <v>5910037.84665799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27896728.9254592</v>
      </c>
      <c r="G62" s="161" t="n">
        <f aca="false">central_v2_m!E50+temporary_pension_bonus_central!B50</f>
        <v>26758858.7050663</v>
      </c>
      <c r="H62" s="8" t="n">
        <f aca="false">F62-J62</f>
        <v>26226032.8235721</v>
      </c>
      <c r="I62" s="8" t="n">
        <f aca="false">G62-K62</f>
        <v>25138283.4862358</v>
      </c>
      <c r="J62" s="161" t="n">
        <f aca="false">central_v2_m!J50</f>
        <v>1670696.10188711</v>
      </c>
      <c r="K62" s="161" t="n">
        <f aca="false">central_v2_m!K50</f>
        <v>1620575.21883049</v>
      </c>
      <c r="L62" s="8" t="n">
        <f aca="false">H62-I62</f>
        <v>1087749.33733628</v>
      </c>
      <c r="M62" s="8" t="n">
        <f aca="false">J62-K62</f>
        <v>50120.8830566132</v>
      </c>
      <c r="N62" s="161" t="n">
        <f aca="false">SUM(central_v5_m!C50:J50)</f>
        <v>5096029.72910847</v>
      </c>
      <c r="O62" s="5"/>
      <c r="P62" s="5"/>
      <c r="Q62" s="8" t="n">
        <f aca="false">I62*5.5017049523</f>
        <v>138303418.748545</v>
      </c>
      <c r="R62" s="8"/>
      <c r="S62" s="8"/>
      <c r="T62" s="5"/>
      <c r="U62" s="5"/>
      <c r="V62" s="8" t="n">
        <f aca="false">K62*5.5017049523</f>
        <v>8915926.70701438</v>
      </c>
      <c r="W62" s="8" t="n">
        <f aca="false">M62*5.5017049523</f>
        <v>275750.310526218</v>
      </c>
      <c r="X62" s="8" t="n">
        <f aca="false">N62*5.1890047538+L62*5.5017049523</f>
        <v>32427798.405934</v>
      </c>
      <c r="Y62" s="8" t="n">
        <f aca="false">N62*5.1890047538</f>
        <v>26443322.48985</v>
      </c>
      <c r="Z62" s="8" t="n">
        <f aca="false">L62*5.5017049523</f>
        <v>5984475.91608405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28364839.7320006</v>
      </c>
      <c r="G63" s="163" t="n">
        <f aca="false">central_v2_m!E51+temporary_pension_bonus_central!B51</f>
        <v>27207833.5108301</v>
      </c>
      <c r="H63" s="67" t="n">
        <f aca="false">F63-J63</f>
        <v>26572893.7403606</v>
      </c>
      <c r="I63" s="67" t="n">
        <f aca="false">G63-K63</f>
        <v>25469645.8989394</v>
      </c>
      <c r="J63" s="163" t="n">
        <f aca="false">central_v2_m!J51</f>
        <v>1791945.99163998</v>
      </c>
      <c r="K63" s="163" t="n">
        <f aca="false">central_v2_m!K51</f>
        <v>1738187.61189078</v>
      </c>
      <c r="L63" s="67" t="n">
        <f aca="false">H63-I63</f>
        <v>1103247.84142121</v>
      </c>
      <c r="M63" s="67" t="n">
        <f aca="false">J63-K63</f>
        <v>53758.3797491994</v>
      </c>
      <c r="N63" s="163" t="n">
        <f aca="false">SUM(central_v5_m!C51:J51)</f>
        <v>4242522.71848722</v>
      </c>
      <c r="O63" s="7"/>
      <c r="P63" s="7"/>
      <c r="Q63" s="67" t="n">
        <f aca="false">I63*5.5017049523</f>
        <v>140126476.975522</v>
      </c>
      <c r="R63" s="67"/>
      <c r="S63" s="67"/>
      <c r="T63" s="7"/>
      <c r="U63" s="7"/>
      <c r="V63" s="67" t="n">
        <f aca="false">K63*5.5017049523</f>
        <v>9562995.39236603</v>
      </c>
      <c r="W63" s="67" t="n">
        <f aca="false">M63*5.5017049523</f>
        <v>295762.744093794</v>
      </c>
      <c r="X63" s="67" t="n">
        <f aca="false">N63*5.1890047538+L63*5.5017049523</f>
        <v>28084214.667096</v>
      </c>
      <c r="Y63" s="67" t="n">
        <f aca="false">N63*5.1890047538</f>
        <v>22014470.5543347</v>
      </c>
      <c r="Z63" s="67" t="n">
        <f aca="false">L63*5.5017049523</f>
        <v>6069744.11276137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28731291.7977673</v>
      </c>
      <c r="G64" s="163" t="n">
        <f aca="false">central_v2_m!E52+temporary_pension_bonus_central!B52</f>
        <v>27559039.0775379</v>
      </c>
      <c r="H64" s="67" t="n">
        <f aca="false">F64-J64</f>
        <v>26804258.5903418</v>
      </c>
      <c r="I64" s="67" t="n">
        <f aca="false">G64-K64</f>
        <v>25689816.8663352</v>
      </c>
      <c r="J64" s="163" t="n">
        <f aca="false">central_v2_m!J52</f>
        <v>1927033.20742552</v>
      </c>
      <c r="K64" s="163" t="n">
        <f aca="false">central_v2_m!K52</f>
        <v>1869222.21120275</v>
      </c>
      <c r="L64" s="67" t="n">
        <f aca="false">H64-I64</f>
        <v>1114441.7240066</v>
      </c>
      <c r="M64" s="67" t="n">
        <f aca="false">J64-K64</f>
        <v>57810.9962227652</v>
      </c>
      <c r="N64" s="163" t="n">
        <f aca="false">SUM(central_v5_m!C52:J52)</f>
        <v>4258332.61041381</v>
      </c>
      <c r="O64" s="7"/>
      <c r="P64" s="7"/>
      <c r="Q64" s="67" t="n">
        <f aca="false">I64*5.5017049523</f>
        <v>141337792.677196</v>
      </c>
      <c r="R64" s="67"/>
      <c r="S64" s="67"/>
      <c r="T64" s="7"/>
      <c r="U64" s="7"/>
      <c r="V64" s="67" t="n">
        <f aca="false">K64*5.5017049523</f>
        <v>10283909.0963233</v>
      </c>
      <c r="W64" s="67" t="n">
        <f aca="false">M64*5.5017049523</f>
        <v>318059.044216184</v>
      </c>
      <c r="X64" s="67" t="n">
        <f aca="false">N64*5.1890047538+L64*5.5017049523</f>
        <v>28227837.7107157</v>
      </c>
      <c r="Y64" s="67" t="n">
        <f aca="false">N64*5.1890047538</f>
        <v>22096508.1586988</v>
      </c>
      <c r="Z64" s="67" t="n">
        <f aca="false">L64*5.5017049523</f>
        <v>6131329.55201686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28856016.0956808</v>
      </c>
      <c r="G65" s="163" t="n">
        <f aca="false">central_v2_m!E53+temporary_pension_bonus_central!B53</f>
        <v>27679613.5423653</v>
      </c>
      <c r="H65" s="67" t="n">
        <f aca="false">F65-J65</f>
        <v>26838732.2904486</v>
      </c>
      <c r="I65" s="67" t="n">
        <f aca="false">G65-K65</f>
        <v>25722848.25129</v>
      </c>
      <c r="J65" s="163" t="n">
        <f aca="false">central_v2_m!J53</f>
        <v>2017283.8052322</v>
      </c>
      <c r="K65" s="163" t="n">
        <f aca="false">central_v2_m!K53</f>
        <v>1956765.29107523</v>
      </c>
      <c r="L65" s="67" t="n">
        <f aca="false">H65-I65</f>
        <v>1115884.03915858</v>
      </c>
      <c r="M65" s="67" t="n">
        <f aca="false">J65-K65</f>
        <v>60518.5141569665</v>
      </c>
      <c r="N65" s="163" t="n">
        <f aca="false">SUM(central_v5_m!C53:J53)</f>
        <v>4255151.22526992</v>
      </c>
      <c r="O65" s="7"/>
      <c r="P65" s="7"/>
      <c r="Q65" s="67" t="n">
        <f aca="false">I65*5.5017049523</f>
        <v>141519521.611384</v>
      </c>
      <c r="R65" s="67"/>
      <c r="S65" s="67"/>
      <c r="T65" s="7"/>
      <c r="U65" s="7"/>
      <c r="V65" s="67" t="n">
        <f aca="false">K65*5.5017049523</f>
        <v>10765545.2923973</v>
      </c>
      <c r="W65" s="67" t="n">
        <f aca="false">M65*5.5017049523</f>
        <v>332955.00904322</v>
      </c>
      <c r="X65" s="67" t="n">
        <f aca="false">N65*5.1890047538+L65*5.5017049523</f>
        <v>28219264.6804948</v>
      </c>
      <c r="Y65" s="67" t="n">
        <f aca="false">N65*5.1890047538</f>
        <v>22079999.9360635</v>
      </c>
      <c r="Z65" s="67" t="n">
        <f aca="false">L65*5.5017049523</f>
        <v>6139264.74443126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29153944.3591552</v>
      </c>
      <c r="G66" s="161" t="n">
        <f aca="false">central_v2_m!E54+temporary_pension_bonus_central!B54</f>
        <v>27964024.0097684</v>
      </c>
      <c r="H66" s="8" t="n">
        <f aca="false">F66-J66</f>
        <v>27032066.9943994</v>
      </c>
      <c r="I66" s="8" t="n">
        <f aca="false">G66-K66</f>
        <v>25905802.9659552</v>
      </c>
      <c r="J66" s="161" t="n">
        <f aca="false">central_v2_m!J54</f>
        <v>2121877.36475585</v>
      </c>
      <c r="K66" s="161" t="n">
        <f aca="false">central_v2_m!K54</f>
        <v>2058221.04381318</v>
      </c>
      <c r="L66" s="8" t="n">
        <f aca="false">H66-I66</f>
        <v>1126264.02844415</v>
      </c>
      <c r="M66" s="8" t="n">
        <f aca="false">J66-K66</f>
        <v>63656.3209426752</v>
      </c>
      <c r="N66" s="161" t="n">
        <f aca="false">SUM(central_v5_m!C54:J54)</f>
        <v>5038011.72172897</v>
      </c>
      <c r="O66" s="5"/>
      <c r="P66" s="5"/>
      <c r="Q66" s="8" t="n">
        <f aca="false">I66*5.5017049523</f>
        <v>142526084.471104</v>
      </c>
      <c r="R66" s="8"/>
      <c r="S66" s="8"/>
      <c r="T66" s="5"/>
      <c r="U66" s="5"/>
      <c r="V66" s="8" t="n">
        <f aca="false">K66*5.5017049523</f>
        <v>11323724.909675</v>
      </c>
      <c r="W66" s="8" t="n">
        <f aca="false">M66*5.5017049523</f>
        <v>350218.296175515</v>
      </c>
      <c r="X66" s="8" t="n">
        <f aca="false">N66*5.1890047538+L66*5.5017049523</f>
        <v>32338639.1566403</v>
      </c>
      <c r="Y66" s="8" t="n">
        <f aca="false">N66*5.1890047538</f>
        <v>26142266.7737518</v>
      </c>
      <c r="Z66" s="8" t="n">
        <f aca="false">L66*5.5017049523</f>
        <v>6196372.3828885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29298275.5297453</v>
      </c>
      <c r="G67" s="163" t="n">
        <f aca="false">central_v2_m!E55+temporary_pension_bonus_central!B55</f>
        <v>28102029.1408578</v>
      </c>
      <c r="H67" s="67" t="n">
        <f aca="false">F67-J67</f>
        <v>27084311.8270566</v>
      </c>
      <c r="I67" s="67" t="n">
        <f aca="false">G67-K67</f>
        <v>25954484.3492498</v>
      </c>
      <c r="J67" s="163" t="n">
        <f aca="false">central_v2_m!J55</f>
        <v>2213963.70268871</v>
      </c>
      <c r="K67" s="163" t="n">
        <f aca="false">central_v2_m!K55</f>
        <v>2147544.79160805</v>
      </c>
      <c r="L67" s="67" t="n">
        <f aca="false">H67-I67</f>
        <v>1129827.47780685</v>
      </c>
      <c r="M67" s="67" t="n">
        <f aca="false">J67-K67</f>
        <v>66418.9110806612</v>
      </c>
      <c r="N67" s="163" t="n">
        <f aca="false">SUM(central_v5_m!C55:J55)</f>
        <v>4201494.21493037</v>
      </c>
      <c r="O67" s="7"/>
      <c r="P67" s="7"/>
      <c r="Q67" s="67" t="n">
        <f aca="false">I67*5.5017049523</f>
        <v>142793915.07866</v>
      </c>
      <c r="R67" s="67"/>
      <c r="S67" s="67"/>
      <c r="T67" s="7"/>
      <c r="U67" s="7"/>
      <c r="V67" s="67" t="n">
        <f aca="false">K67*5.5017049523</f>
        <v>11815157.8152761</v>
      </c>
      <c r="W67" s="67" t="n">
        <f aca="false">M67*5.5017049523</f>
        <v>365417.252018847</v>
      </c>
      <c r="X67" s="67" t="n">
        <f aca="false">N67*5.1890047538+L67*5.5017049523</f>
        <v>28017550.8842315</v>
      </c>
      <c r="Y67" s="67" t="n">
        <f aca="false">N67*5.1890047538</f>
        <v>21801573.4543369</v>
      </c>
      <c r="Z67" s="67" t="n">
        <f aca="false">L67*5.5017049523</f>
        <v>6215977.42989459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29575079.7655287</v>
      </c>
      <c r="G68" s="163" t="n">
        <f aca="false">central_v2_m!E56+temporary_pension_bonus_central!B56</f>
        <v>28364981.2701221</v>
      </c>
      <c r="H68" s="67" t="n">
        <f aca="false">F68-J68</f>
        <v>27263325.8543713</v>
      </c>
      <c r="I68" s="67" t="n">
        <f aca="false">G68-K68</f>
        <v>26122579.9762993</v>
      </c>
      <c r="J68" s="163" t="n">
        <f aca="false">central_v2_m!J56</f>
        <v>2311753.91115748</v>
      </c>
      <c r="K68" s="163" t="n">
        <f aca="false">central_v2_m!K56</f>
        <v>2242401.29382276</v>
      </c>
      <c r="L68" s="67" t="n">
        <f aca="false">H68-I68</f>
        <v>1140745.87807196</v>
      </c>
      <c r="M68" s="67" t="n">
        <f aca="false">J68-K68</f>
        <v>69352.6173347249</v>
      </c>
      <c r="N68" s="163" t="n">
        <f aca="false">SUM(central_v5_m!C56:J56)</f>
        <v>4218993.88612631</v>
      </c>
      <c r="O68" s="7"/>
      <c r="P68" s="7"/>
      <c r="Q68" s="67" t="n">
        <f aca="false">I68*5.5017049523</f>
        <v>143718727.622459</v>
      </c>
      <c r="R68" s="67"/>
      <c r="S68" s="67"/>
      <c r="T68" s="7"/>
      <c r="U68" s="7"/>
      <c r="V68" s="67" t="n">
        <f aca="false">K68*5.5017049523</f>
        <v>12337030.3032686</v>
      </c>
      <c r="W68" s="67" t="n">
        <f aca="false">M68*5.5017049523</f>
        <v>381557.638245423</v>
      </c>
      <c r="X68" s="67" t="n">
        <f aca="false">N68*5.1890047538+L68*5.5017049523</f>
        <v>28168426.5780669</v>
      </c>
      <c r="Y68" s="67" t="n">
        <f aca="false">N68*5.1890047538</f>
        <v>21892379.3313626</v>
      </c>
      <c r="Z68" s="67" t="n">
        <f aca="false">L68*5.5017049523</f>
        <v>6276047.24670432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29884695.6795711</v>
      </c>
      <c r="G69" s="163" t="n">
        <f aca="false">central_v2_m!E57+temporary_pension_bonus_central!B57</f>
        <v>28661123.1528046</v>
      </c>
      <c r="H69" s="67" t="n">
        <f aca="false">F69-J69</f>
        <v>27511677.9166108</v>
      </c>
      <c r="I69" s="67" t="n">
        <f aca="false">G69-K69</f>
        <v>26359295.9227331</v>
      </c>
      <c r="J69" s="163" t="n">
        <f aca="false">central_v2_m!J57</f>
        <v>2373017.76296032</v>
      </c>
      <c r="K69" s="163" t="n">
        <f aca="false">central_v2_m!K57</f>
        <v>2301827.23007151</v>
      </c>
      <c r="L69" s="67" t="n">
        <f aca="false">H69-I69</f>
        <v>1152381.99387771</v>
      </c>
      <c r="M69" s="67" t="n">
        <f aca="false">J69-K69</f>
        <v>71190.5328888097</v>
      </c>
      <c r="N69" s="163" t="n">
        <f aca="false">SUM(central_v5_m!C57:J57)</f>
        <v>4231365.73649721</v>
      </c>
      <c r="O69" s="7"/>
      <c r="P69" s="7"/>
      <c r="Q69" s="67" t="n">
        <f aca="false">I69*5.5017049523</f>
        <v>145021068.917242</v>
      </c>
      <c r="R69" s="67"/>
      <c r="S69" s="67"/>
      <c r="T69" s="7"/>
      <c r="U69" s="7"/>
      <c r="V69" s="67" t="n">
        <f aca="false">K69*5.5017049523</f>
        <v>12663974.2710234</v>
      </c>
      <c r="W69" s="67" t="n">
        <f aca="false">M69*5.5017049523</f>
        <v>391669.30735124</v>
      </c>
      <c r="X69" s="67" t="n">
        <f aca="false">N69*5.1890047538+L69*5.5017049523</f>
        <v>28296642.6444088</v>
      </c>
      <c r="Y69" s="67" t="n">
        <f aca="false">N69*5.1890047538</f>
        <v>21956576.9217505</v>
      </c>
      <c r="Z69" s="67" t="n">
        <f aca="false">L69*5.5017049523</f>
        <v>6340065.72265836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30110951.8917317</v>
      </c>
      <c r="G70" s="161" t="n">
        <f aca="false">central_v2_m!E58+temporary_pension_bonus_central!B58</f>
        <v>28877625.1535216</v>
      </c>
      <c r="H70" s="8" t="n">
        <f aca="false">F70-J70</f>
        <v>27645788.8549842</v>
      </c>
      <c r="I70" s="8" t="n">
        <f aca="false">G70-K70</f>
        <v>26486417.0078766</v>
      </c>
      <c r="J70" s="161" t="n">
        <f aca="false">central_v2_m!J58</f>
        <v>2465163.03674748</v>
      </c>
      <c r="K70" s="161" t="n">
        <f aca="false">central_v2_m!K58</f>
        <v>2391208.14564505</v>
      </c>
      <c r="L70" s="8" t="n">
        <f aca="false">H70-I70</f>
        <v>1159371.84710766</v>
      </c>
      <c r="M70" s="8" t="n">
        <f aca="false">J70-K70</f>
        <v>73954.8911024239</v>
      </c>
      <c r="N70" s="161" t="n">
        <f aca="false">SUM(central_v5_m!C58:J58)</f>
        <v>5107953.52797282</v>
      </c>
      <c r="O70" s="5"/>
      <c r="P70" s="5"/>
      <c r="Q70" s="8" t="n">
        <f aca="false">I70*5.5017049523</f>
        <v>145720451.620918</v>
      </c>
      <c r="R70" s="8"/>
      <c r="S70" s="8"/>
      <c r="T70" s="5"/>
      <c r="U70" s="5"/>
      <c r="V70" s="8" t="n">
        <f aca="false">K70*5.5017049523</f>
        <v>13155721.6968755</v>
      </c>
      <c r="W70" s="8" t="n">
        <f aca="false">M70*5.5017049523</f>
        <v>406877.990625013</v>
      </c>
      <c r="X70" s="8" t="n">
        <f aca="false">N70*5.1890047538+L70*5.5017049523</f>
        <v>32883716.9716299</v>
      </c>
      <c r="Y70" s="8" t="n">
        <f aca="false">N70*5.1890047538</f>
        <v>26505195.1388404</v>
      </c>
      <c r="Z70" s="8" t="n">
        <f aca="false">L70*5.5017049523</f>
        <v>6378521.83278941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30232765.3721479</v>
      </c>
      <c r="G71" s="163" t="n">
        <f aca="false">central_v2_m!E59+temporary_pension_bonus_central!B59</f>
        <v>28995180.974026</v>
      </c>
      <c r="H71" s="67" t="n">
        <f aca="false">F71-J71</f>
        <v>27665064.2951145</v>
      </c>
      <c r="I71" s="67" t="n">
        <f aca="false">G71-K71</f>
        <v>26504510.9293036</v>
      </c>
      <c r="J71" s="163" t="n">
        <f aca="false">central_v2_m!J59</f>
        <v>2567701.0770334</v>
      </c>
      <c r="K71" s="163" t="n">
        <f aca="false">central_v2_m!K59</f>
        <v>2490670.0447224</v>
      </c>
      <c r="L71" s="67" t="n">
        <f aca="false">H71-I71</f>
        <v>1160553.36581086</v>
      </c>
      <c r="M71" s="67" t="n">
        <f aca="false">J71-K71</f>
        <v>77031.0323110018</v>
      </c>
      <c r="N71" s="163" t="n">
        <f aca="false">SUM(central_v5_m!C59:J59)</f>
        <v>4237805.91539018</v>
      </c>
      <c r="O71" s="7"/>
      <c r="P71" s="7"/>
      <c r="Q71" s="67" t="n">
        <f aca="false">I71*5.5017049523</f>
        <v>145819999.038039</v>
      </c>
      <c r="R71" s="67"/>
      <c r="S71" s="67"/>
      <c r="T71" s="7"/>
      <c r="U71" s="7"/>
      <c r="V71" s="67" t="n">
        <f aca="false">K71*5.5017049523</f>
        <v>13702931.7195945</v>
      </c>
      <c r="W71" s="67" t="n">
        <f aca="false">M71*5.5017049523</f>
        <v>423802.01194622</v>
      </c>
      <c r="X71" s="67" t="n">
        <f aca="false">N71*5.1890047538+L71*5.5017049523</f>
        <v>28375017.2407315</v>
      </c>
      <c r="Y71" s="67" t="n">
        <f aca="false">N71*5.1890047538</f>
        <v>21989995.0406414</v>
      </c>
      <c r="Z71" s="67" t="n">
        <f aca="false">L71*5.5017049523</f>
        <v>6385022.20009006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30425963.8812313</v>
      </c>
      <c r="G72" s="163" t="n">
        <f aca="false">central_v2_m!E60+temporary_pension_bonus_central!B60</f>
        <v>29179409.1093999</v>
      </c>
      <c r="H72" s="67" t="n">
        <f aca="false">F72-J72</f>
        <v>27775560.144888</v>
      </c>
      <c r="I72" s="67" t="n">
        <f aca="false">G72-K72</f>
        <v>26608517.4851469</v>
      </c>
      <c r="J72" s="163" t="n">
        <f aca="false">central_v2_m!J60</f>
        <v>2650403.7363433</v>
      </c>
      <c r="K72" s="163" t="n">
        <f aca="false">central_v2_m!K60</f>
        <v>2570891.624253</v>
      </c>
      <c r="L72" s="67" t="n">
        <f aca="false">H72-I72</f>
        <v>1167042.65974112</v>
      </c>
      <c r="M72" s="67" t="n">
        <f aca="false">J72-K72</f>
        <v>79512.1120902994</v>
      </c>
      <c r="N72" s="163" t="n">
        <f aca="false">SUM(central_v5_m!C60:J60)</f>
        <v>4213465.437108</v>
      </c>
      <c r="O72" s="7"/>
      <c r="P72" s="7"/>
      <c r="Q72" s="67" t="n">
        <f aca="false">I72*5.5017049523</f>
        <v>146392212.421394</v>
      </c>
      <c r="R72" s="67"/>
      <c r="S72" s="67"/>
      <c r="T72" s="7"/>
      <c r="U72" s="7"/>
      <c r="V72" s="67" t="n">
        <f aca="false">K72*5.5017049523</f>
        <v>14144287.1809793</v>
      </c>
      <c r="W72" s="67" t="n">
        <f aca="false">M72*5.5017049523</f>
        <v>437452.180855033</v>
      </c>
      <c r="X72" s="67" t="n">
        <f aca="false">N72*5.1890047538+L72*5.5017049523</f>
        <v>28284416.5637685</v>
      </c>
      <c r="Y72" s="67" t="n">
        <f aca="false">N72*5.1890047538</f>
        <v>21863692.1831254</v>
      </c>
      <c r="Z72" s="67" t="n">
        <f aca="false">L72*5.5017049523</f>
        <v>6420724.38064308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30520211.4932664</v>
      </c>
      <c r="G73" s="163" t="n">
        <f aca="false">central_v2_m!E61+temporary_pension_bonus_central!B61</f>
        <v>29269748.0578864</v>
      </c>
      <c r="H73" s="67" t="n">
        <f aca="false">F73-J73</f>
        <v>27776544.7953472</v>
      </c>
      <c r="I73" s="67" t="n">
        <f aca="false">G73-K73</f>
        <v>26608391.3609046</v>
      </c>
      <c r="J73" s="163" t="n">
        <f aca="false">central_v2_m!J61</f>
        <v>2743666.69791929</v>
      </c>
      <c r="K73" s="163" t="n">
        <f aca="false">central_v2_m!K61</f>
        <v>2661356.69698171</v>
      </c>
      <c r="L73" s="67" t="n">
        <f aca="false">H73-I73</f>
        <v>1168153.43444251</v>
      </c>
      <c r="M73" s="67" t="n">
        <f aca="false">J73-K73</f>
        <v>82310.0009375787</v>
      </c>
      <c r="N73" s="163" t="n">
        <f aca="false">SUM(central_v5_m!C61:J61)</f>
        <v>4203024.6047817</v>
      </c>
      <c r="O73" s="7"/>
      <c r="P73" s="7"/>
      <c r="Q73" s="67" t="n">
        <f aca="false">I73*5.5017049523</f>
        <v>146391518.523026</v>
      </c>
      <c r="R73" s="67"/>
      <c r="S73" s="67"/>
      <c r="T73" s="7"/>
      <c r="U73" s="7"/>
      <c r="V73" s="67" t="n">
        <f aca="false">K73*5.5017049523</f>
        <v>14641999.319621</v>
      </c>
      <c r="W73" s="67" t="n">
        <f aca="false">M73*5.5017049523</f>
        <v>452845.339782095</v>
      </c>
      <c r="X73" s="67" t="n">
        <f aca="false">N73*5.1890047538+L73*5.5017049523</f>
        <v>28236350.1898692</v>
      </c>
      <c r="Y73" s="67" t="n">
        <f aca="false">N73*5.1890047538</f>
        <v>21809514.6545506</v>
      </c>
      <c r="Z73" s="67" t="n">
        <f aca="false">L73*5.5017049523</f>
        <v>6426835.53531863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30652494.0729408</v>
      </c>
      <c r="G74" s="161" t="n">
        <f aca="false">central_v2_m!E62+temporary_pension_bonus_central!B62</f>
        <v>29395177.3787613</v>
      </c>
      <c r="H74" s="8" t="n">
        <f aca="false">F74-J74</f>
        <v>27846395.5972361</v>
      </c>
      <c r="I74" s="8" t="n">
        <f aca="false">G74-K74</f>
        <v>26673261.8573278</v>
      </c>
      <c r="J74" s="161" t="n">
        <f aca="false">central_v2_m!J62</f>
        <v>2806098.4757047</v>
      </c>
      <c r="K74" s="161" t="n">
        <f aca="false">central_v2_m!K62</f>
        <v>2721915.52143356</v>
      </c>
      <c r="L74" s="8" t="n">
        <f aca="false">H74-I74</f>
        <v>1173133.73990833</v>
      </c>
      <c r="M74" s="8" t="n">
        <f aca="false">J74-K74</f>
        <v>84182.954271141</v>
      </c>
      <c r="N74" s="161" t="n">
        <f aca="false">SUM(central_v5_m!C62:J62)</f>
        <v>5140099.75064464</v>
      </c>
      <c r="O74" s="5"/>
      <c r="P74" s="5"/>
      <c r="Q74" s="8" t="n">
        <f aca="false">I74*5.5017049523</f>
        <v>146748416.854455</v>
      </c>
      <c r="R74" s="8"/>
      <c r="S74" s="8"/>
      <c r="T74" s="5"/>
      <c r="U74" s="5"/>
      <c r="V74" s="8" t="n">
        <f aca="false">K74*5.5017049523</f>
        <v>14975176.1040133</v>
      </c>
      <c r="W74" s="8" t="n">
        <f aca="false">M74*5.5017049523</f>
        <v>463149.776412781</v>
      </c>
      <c r="X74" s="8" t="n">
        <f aca="false">N74*5.1890047538+L74*5.5017049523</f>
        <v>33126237.7476651</v>
      </c>
      <c r="Y74" s="8" t="n">
        <f aca="false">N74*5.1890047538</f>
        <v>26672002.0411012</v>
      </c>
      <c r="Z74" s="8" t="n">
        <f aca="false">L74*5.5017049523</f>
        <v>6454235.70656386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30793655.2312064</v>
      </c>
      <c r="G75" s="163" t="n">
        <f aca="false">central_v2_m!E63+temporary_pension_bonus_central!B63</f>
        <v>29530202.2441083</v>
      </c>
      <c r="H75" s="67" t="n">
        <f aca="false">F75-J75</f>
        <v>27915485.038777</v>
      </c>
      <c r="I75" s="67" t="n">
        <f aca="false">G75-K75</f>
        <v>26738377.1574518</v>
      </c>
      <c r="J75" s="163" t="n">
        <f aca="false">central_v2_m!J63</f>
        <v>2878170.19242937</v>
      </c>
      <c r="K75" s="163" t="n">
        <f aca="false">central_v2_m!K63</f>
        <v>2791825.08665649</v>
      </c>
      <c r="L75" s="67" t="n">
        <f aca="false">H75-I75</f>
        <v>1177107.88132519</v>
      </c>
      <c r="M75" s="67" t="n">
        <f aca="false">J75-K75</f>
        <v>86345.1057728808</v>
      </c>
      <c r="N75" s="163" t="n">
        <f aca="false">SUM(central_v5_m!C63:J63)</f>
        <v>4260219.82474482</v>
      </c>
      <c r="O75" s="7"/>
      <c r="P75" s="7"/>
      <c r="Q75" s="67" t="n">
        <f aca="false">I75*5.5017049523</f>
        <v>147106662.023618</v>
      </c>
      <c r="R75" s="67"/>
      <c r="S75" s="67"/>
      <c r="T75" s="7"/>
      <c r="U75" s="7"/>
      <c r="V75" s="67" t="n">
        <f aca="false">K75*5.5017049523</f>
        <v>15359797.9052134</v>
      </c>
      <c r="W75" s="67" t="n">
        <f aca="false">M75*5.5017049523</f>
        <v>475045.296037526</v>
      </c>
      <c r="X75" s="67" t="n">
        <f aca="false">N75*5.1890047538+L75*5.5017049523</f>
        <v>28582401.182912</v>
      </c>
      <c r="Y75" s="67" t="n">
        <f aca="false">N75*5.1890047538</f>
        <v>22106300.9228339</v>
      </c>
      <c r="Z75" s="67" t="n">
        <f aca="false">L75*5.5017049523</f>
        <v>6476100.26007813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31069144.781056</v>
      </c>
      <c r="G76" s="163" t="n">
        <f aca="false">central_v2_m!E64+temporary_pension_bonus_central!B64</f>
        <v>29792073.3771288</v>
      </c>
      <c r="H76" s="67" t="n">
        <f aca="false">F76-J76</f>
        <v>28098803.8494836</v>
      </c>
      <c r="I76" s="67" t="n">
        <f aca="false">G76-K76</f>
        <v>26910842.6735036</v>
      </c>
      <c r="J76" s="163" t="n">
        <f aca="false">central_v2_m!J64</f>
        <v>2970340.93157243</v>
      </c>
      <c r="K76" s="163" t="n">
        <f aca="false">central_v2_m!K64</f>
        <v>2881230.70362526</v>
      </c>
      <c r="L76" s="67" t="n">
        <f aca="false">H76-I76</f>
        <v>1187961.17598</v>
      </c>
      <c r="M76" s="67" t="n">
        <f aca="false">J76-K76</f>
        <v>89110.2279471732</v>
      </c>
      <c r="N76" s="163" t="n">
        <f aca="false">SUM(central_v5_m!C64:J64)</f>
        <v>4184900.93130068</v>
      </c>
      <c r="O76" s="7"/>
      <c r="P76" s="7"/>
      <c r="Q76" s="67" t="n">
        <f aca="false">I76*5.5017049523</f>
        <v>148055516.407381</v>
      </c>
      <c r="R76" s="67"/>
      <c r="S76" s="67"/>
      <c r="T76" s="7"/>
      <c r="U76" s="7"/>
      <c r="V76" s="67" t="n">
        <f aca="false">K76*5.5017049523</f>
        <v>15851681.2308539</v>
      </c>
      <c r="W76" s="67" t="n">
        <f aca="false">M76*5.5017049523</f>
        <v>490258.182397545</v>
      </c>
      <c r="X76" s="67" t="n">
        <f aca="false">N76*5.1890047538+L76*5.5017049523</f>
        <v>28251282.7117306</v>
      </c>
      <c r="Y76" s="67" t="n">
        <f aca="false">N76*5.1890047538</f>
        <v>21715470.8267013</v>
      </c>
      <c r="Z76" s="67" t="n">
        <f aca="false">L76*5.5017049523</f>
        <v>6535811.88502931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31332952.1156414</v>
      </c>
      <c r="G77" s="163" t="n">
        <f aca="false">central_v2_m!E65+temporary_pension_bonus_central!B65</f>
        <v>30044124.0813986</v>
      </c>
      <c r="H77" s="67" t="n">
        <f aca="false">F77-J77</f>
        <v>28283810.8638426</v>
      </c>
      <c r="I77" s="67" t="n">
        <f aca="false">G77-K77</f>
        <v>27086457.0671537</v>
      </c>
      <c r="J77" s="163" t="n">
        <f aca="false">central_v2_m!J65</f>
        <v>3049141.25179882</v>
      </c>
      <c r="K77" s="163" t="n">
        <f aca="false">central_v2_m!K65</f>
        <v>2957667.01424485</v>
      </c>
      <c r="L77" s="67" t="n">
        <f aca="false">H77-I77</f>
        <v>1197353.79668885</v>
      </c>
      <c r="M77" s="67" t="n">
        <f aca="false">J77-K77</f>
        <v>91474.2375539639</v>
      </c>
      <c r="N77" s="163" t="n">
        <f aca="false">SUM(central_v5_m!C65:J65)</f>
        <v>4187315.95000284</v>
      </c>
      <c r="O77" s="7"/>
      <c r="P77" s="7"/>
      <c r="Q77" s="67" t="n">
        <f aca="false">I77*5.5017049523</f>
        <v>149021694.986621</v>
      </c>
      <c r="R77" s="67"/>
      <c r="S77" s="67"/>
      <c r="T77" s="7"/>
      <c r="U77" s="7"/>
      <c r="V77" s="67" t="n">
        <f aca="false">K77*5.5017049523</f>
        <v>16272211.2595253</v>
      </c>
      <c r="W77" s="67" t="n">
        <f aca="false">M77*5.5017049523</f>
        <v>503264.26575851</v>
      </c>
      <c r="X77" s="67" t="n">
        <f aca="false">N77*5.1890047538+L77*5.5017049523</f>
        <v>28315489.6831255</v>
      </c>
      <c r="Y77" s="67" t="n">
        <f aca="false">N77*5.1890047538</f>
        <v>21728002.3702273</v>
      </c>
      <c r="Z77" s="67" t="n">
        <f aca="false">L77*5.5017049523</f>
        <v>6587487.31289824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31563613.0068961</v>
      </c>
      <c r="G78" s="161" t="n">
        <f aca="false">central_v2_m!E66+temporary_pension_bonus_central!B66</f>
        <v>30264771.8793211</v>
      </c>
      <c r="H78" s="8" t="n">
        <f aca="false">F78-J78</f>
        <v>28377485.204865</v>
      </c>
      <c r="I78" s="8" t="n">
        <f aca="false">G78-K78</f>
        <v>27174227.9113509</v>
      </c>
      <c r="J78" s="161" t="n">
        <f aca="false">central_v2_m!J66</f>
        <v>3186127.80203108</v>
      </c>
      <c r="K78" s="161" t="n">
        <f aca="false">central_v2_m!K66</f>
        <v>3090543.96797015</v>
      </c>
      <c r="L78" s="8" t="n">
        <f aca="false">H78-I78</f>
        <v>1203257.29351414</v>
      </c>
      <c r="M78" s="8" t="n">
        <f aca="false">J78-K78</f>
        <v>95583.834060932</v>
      </c>
      <c r="N78" s="161" t="n">
        <f aca="false">SUM(central_v5_m!C66:J66)</f>
        <v>5131969.10419052</v>
      </c>
      <c r="O78" s="5"/>
      <c r="P78" s="5"/>
      <c r="Q78" s="8" t="n">
        <f aca="false">I78*5.5017049523</f>
        <v>149504584.274808</v>
      </c>
      <c r="R78" s="8"/>
      <c r="S78" s="8"/>
      <c r="T78" s="5"/>
      <c r="U78" s="5"/>
      <c r="V78" s="8" t="n">
        <f aca="false">K78*5.5017049523</f>
        <v>17003261.0538823</v>
      </c>
      <c r="W78" s="8" t="n">
        <f aca="false">M78*5.5017049523</f>
        <v>525874.053212851</v>
      </c>
      <c r="X78" s="8" t="n">
        <f aca="false">N78*5.1890047538+L78*5.5017049523</f>
        <v>33249778.6886172</v>
      </c>
      <c r="Y78" s="8" t="n">
        <f aca="false">N78*5.1890047538</f>
        <v>26629812.0779994</v>
      </c>
      <c r="Z78" s="8" t="n">
        <f aca="false">L78*5.5017049523</f>
        <v>6619966.61061784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31771018.9759399</v>
      </c>
      <c r="G79" s="163" t="n">
        <f aca="false">central_v2_m!E67+temporary_pension_bonus_central!B67</f>
        <v>30463878.029808</v>
      </c>
      <c r="H79" s="67" t="n">
        <f aca="false">F79-J79</f>
        <v>28503265.9651857</v>
      </c>
      <c r="I79" s="67" t="n">
        <f aca="false">G79-K79</f>
        <v>27294157.6093764</v>
      </c>
      <c r="J79" s="163" t="n">
        <f aca="false">central_v2_m!J67</f>
        <v>3267753.01075424</v>
      </c>
      <c r="K79" s="163" t="n">
        <f aca="false">central_v2_m!K67</f>
        <v>3169720.42043161</v>
      </c>
      <c r="L79" s="67" t="n">
        <f aca="false">H79-I79</f>
        <v>1209108.3558093</v>
      </c>
      <c r="M79" s="67" t="n">
        <f aca="false">J79-K79</f>
        <v>98032.5903226268</v>
      </c>
      <c r="N79" s="163" t="n">
        <f aca="false">SUM(central_v5_m!C67:J67)</f>
        <v>4240081.54737053</v>
      </c>
      <c r="O79" s="7"/>
      <c r="P79" s="7"/>
      <c r="Q79" s="67" t="n">
        <f aca="false">I79*5.5017049523</f>
        <v>150164402.088363</v>
      </c>
      <c r="R79" s="67"/>
      <c r="S79" s="67"/>
      <c r="T79" s="7"/>
      <c r="U79" s="7"/>
      <c r="V79" s="67" t="n">
        <f aca="false">K79*5.5017049523</f>
        <v>17438866.534495</v>
      </c>
      <c r="W79" s="67" t="n">
        <f aca="false">M79*5.5017049523</f>
        <v>539346.387664793</v>
      </c>
      <c r="X79" s="67" t="n">
        <f aca="false">N79*5.1890047538+L79*5.5017049523</f>
        <v>28653960.7348287</v>
      </c>
      <c r="Y79" s="67" t="n">
        <f aca="false">N79*5.1890047538</f>
        <v>22001803.3058053</v>
      </c>
      <c r="Z79" s="67" t="n">
        <f aca="false">L79*5.5017049523</f>
        <v>6652157.42902336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31977191.3391085</v>
      </c>
      <c r="G80" s="163" t="n">
        <f aca="false">central_v2_m!E68+temporary_pension_bonus_central!B68</f>
        <v>30660520.4489423</v>
      </c>
      <c r="H80" s="67" t="n">
        <f aca="false">F80-J80</f>
        <v>28652444.7020502</v>
      </c>
      <c r="I80" s="67" t="n">
        <f aca="false">G80-K80</f>
        <v>27435516.2109958</v>
      </c>
      <c r="J80" s="163" t="n">
        <f aca="false">central_v2_m!J68</f>
        <v>3324746.63705828</v>
      </c>
      <c r="K80" s="163" t="n">
        <f aca="false">central_v2_m!K68</f>
        <v>3225004.23794653</v>
      </c>
      <c r="L80" s="67" t="n">
        <f aca="false">H80-I80</f>
        <v>1216928.49105446</v>
      </c>
      <c r="M80" s="67" t="n">
        <f aca="false">J80-K80</f>
        <v>99742.3991117487</v>
      </c>
      <c r="N80" s="163" t="n">
        <f aca="false">SUM(central_v5_m!C68:J68)</f>
        <v>4218805.38919535</v>
      </c>
      <c r="O80" s="7"/>
      <c r="P80" s="7"/>
      <c r="Q80" s="67" t="n">
        <f aca="false">I80*5.5017049523</f>
        <v>150942115.406942</v>
      </c>
      <c r="R80" s="67"/>
      <c r="S80" s="67"/>
      <c r="T80" s="7"/>
      <c r="U80" s="7"/>
      <c r="V80" s="67" t="n">
        <f aca="false">K80*5.5017049523</f>
        <v>17743021.7870989</v>
      </c>
      <c r="W80" s="67" t="n">
        <f aca="false">M80*5.5017049523</f>
        <v>548753.251147391</v>
      </c>
      <c r="X80" s="67" t="n">
        <f aca="false">N80*5.1890047538+L80*5.5017049523</f>
        <v>28586582.725721</v>
      </c>
      <c r="Y80" s="67" t="n">
        <f aca="false">N80*5.1890047538</f>
        <v>21891401.2198917</v>
      </c>
      <c r="Z80" s="67" t="n">
        <f aca="false">L80*5.5017049523</f>
        <v>6695181.50582929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32075263.5557227</v>
      </c>
      <c r="G81" s="163" t="n">
        <f aca="false">central_v2_m!E69+temporary_pension_bonus_central!B69</f>
        <v>30755168.341493</v>
      </c>
      <c r="H81" s="67" t="n">
        <f aca="false">F81-J81</f>
        <v>28684053.819904</v>
      </c>
      <c r="I81" s="67" t="n">
        <f aca="false">G81-K81</f>
        <v>27465694.8977488</v>
      </c>
      <c r="J81" s="163" t="n">
        <f aca="false">central_v2_m!J69</f>
        <v>3391209.73581873</v>
      </c>
      <c r="K81" s="163" t="n">
        <f aca="false">central_v2_m!K69</f>
        <v>3289473.44374417</v>
      </c>
      <c r="L81" s="67" t="n">
        <f aca="false">H81-I81</f>
        <v>1218358.92215515</v>
      </c>
      <c r="M81" s="67" t="n">
        <f aca="false">J81-K81</f>
        <v>101736.292074562</v>
      </c>
      <c r="N81" s="163" t="n">
        <f aca="false">SUM(central_v5_m!C69:J69)</f>
        <v>4171756.19082566</v>
      </c>
      <c r="O81" s="7"/>
      <c r="P81" s="7"/>
      <c r="Q81" s="67" t="n">
        <f aca="false">I81*5.5017049523</f>
        <v>151108149.637306</v>
      </c>
      <c r="R81" s="67"/>
      <c r="S81" s="67"/>
      <c r="T81" s="7"/>
      <c r="U81" s="7"/>
      <c r="V81" s="67" t="n">
        <f aca="false">K81*5.5017049523</f>
        <v>18097712.3359066</v>
      </c>
      <c r="W81" s="67" t="n">
        <f aca="false">M81*5.5017049523</f>
        <v>559723.061935257</v>
      </c>
      <c r="X81" s="67" t="n">
        <f aca="false">N81*5.1890047538+L81*5.5017049523</f>
        <v>28350314.0215888</v>
      </c>
      <c r="Y81" s="67" t="n">
        <f aca="false">N81*5.1890047538</f>
        <v>21647262.7058889</v>
      </c>
      <c r="Z81" s="67" t="n">
        <f aca="false">L81*5.5017049523</f>
        <v>6703051.31569987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32277557.943577</v>
      </c>
      <c r="G82" s="161" t="n">
        <f aca="false">central_v2_m!E70+temporary_pension_bonus_central!B70</f>
        <v>30948116.0113859</v>
      </c>
      <c r="H82" s="8" t="n">
        <f aca="false">F82-J82</f>
        <v>28774016.1194332</v>
      </c>
      <c r="I82" s="8" t="n">
        <f aca="false">G82-K82</f>
        <v>27549680.4419664</v>
      </c>
      <c r="J82" s="161" t="n">
        <f aca="false">central_v2_m!J70</f>
        <v>3503541.82414381</v>
      </c>
      <c r="K82" s="161" t="n">
        <f aca="false">central_v2_m!K70</f>
        <v>3398435.5694195</v>
      </c>
      <c r="L82" s="8" t="n">
        <f aca="false">H82-I82</f>
        <v>1224335.67746674</v>
      </c>
      <c r="M82" s="8" t="n">
        <f aca="false">J82-K82</f>
        <v>105106.254724314</v>
      </c>
      <c r="N82" s="161" t="n">
        <f aca="false">SUM(central_v5_m!C70:J70)</f>
        <v>4980050.66027429</v>
      </c>
      <c r="O82" s="5"/>
      <c r="P82" s="5"/>
      <c r="Q82" s="8" t="n">
        <f aca="false">I82*5.5017049523</f>
        <v>151570213.321849</v>
      </c>
      <c r="R82" s="8"/>
      <c r="S82" s="8"/>
      <c r="T82" s="5"/>
      <c r="U82" s="5"/>
      <c r="V82" s="8" t="n">
        <f aca="false">K82*5.5017049523</f>
        <v>18697189.8023477</v>
      </c>
      <c r="W82" s="8" t="n">
        <f aca="false">M82*5.5017049523</f>
        <v>578263.602134463</v>
      </c>
      <c r="X82" s="8" t="n">
        <f aca="false">N82*5.1890047538+L82*5.5017049523</f>
        <v>32577440.2103244</v>
      </c>
      <c r="Y82" s="8" t="n">
        <f aca="false">N82*5.1890047538</f>
        <v>25841506.5503281</v>
      </c>
      <c r="Z82" s="8" t="n">
        <f aca="false">L82*5.5017049523</f>
        <v>6735933.65999631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32298240.4653787</v>
      </c>
      <c r="G83" s="163" t="n">
        <f aca="false">central_v2_m!E71+temporary_pension_bonus_central!B71</f>
        <v>30968229.5874526</v>
      </c>
      <c r="H83" s="67" t="n">
        <f aca="false">F83-J83</f>
        <v>28730247.1426896</v>
      </c>
      <c r="I83" s="67" t="n">
        <f aca="false">G83-K83</f>
        <v>27507276.0644442</v>
      </c>
      <c r="J83" s="163" t="n">
        <f aca="false">central_v2_m!J71</f>
        <v>3567993.3226891</v>
      </c>
      <c r="K83" s="163" t="n">
        <f aca="false">central_v2_m!K71</f>
        <v>3460953.52300843</v>
      </c>
      <c r="L83" s="67" t="n">
        <f aca="false">H83-I83</f>
        <v>1222971.07824541</v>
      </c>
      <c r="M83" s="67" t="n">
        <f aca="false">J83-K83</f>
        <v>107039.799680673</v>
      </c>
      <c r="N83" s="163" t="n">
        <f aca="false">SUM(central_v5_m!C71:J71)</f>
        <v>4146208.50570299</v>
      </c>
      <c r="O83" s="7"/>
      <c r="P83" s="7"/>
      <c r="Q83" s="67" t="n">
        <f aca="false">I83*5.5017049523</f>
        <v>151336916.948036</v>
      </c>
      <c r="R83" s="67"/>
      <c r="S83" s="67"/>
      <c r="T83" s="7"/>
      <c r="U83" s="7"/>
      <c r="V83" s="67" t="n">
        <f aca="false">K83*5.5017049523</f>
        <v>19041145.1372156</v>
      </c>
      <c r="W83" s="67" t="n">
        <f aca="false">M83*5.5017049523</f>
        <v>588901.395996359</v>
      </c>
      <c r="X83" s="67" t="n">
        <f aca="false">N83*5.1890047538+L83*5.5017049523</f>
        <v>28243121.6840413</v>
      </c>
      <c r="Y83" s="67" t="n">
        <f aca="false">N83*5.1890047538</f>
        <v>21514695.6463388</v>
      </c>
      <c r="Z83" s="67" t="n">
        <f aca="false">L83*5.5017049523</f>
        <v>6728426.03770246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32484530.0342911</v>
      </c>
      <c r="G84" s="163" t="n">
        <f aca="false">central_v2_m!E72+temporary_pension_bonus_central!B72</f>
        <v>31146323.2514672</v>
      </c>
      <c r="H84" s="67" t="n">
        <f aca="false">F84-J84</f>
        <v>28796930.7885833</v>
      </c>
      <c r="I84" s="67" t="n">
        <f aca="false">G84-K84</f>
        <v>27569351.9831307</v>
      </c>
      <c r="J84" s="163" t="n">
        <f aca="false">central_v2_m!J72</f>
        <v>3687599.24570776</v>
      </c>
      <c r="K84" s="163" t="n">
        <f aca="false">central_v2_m!K72</f>
        <v>3576971.26833653</v>
      </c>
      <c r="L84" s="67" t="n">
        <f aca="false">H84-I84</f>
        <v>1227578.80545263</v>
      </c>
      <c r="M84" s="67" t="n">
        <f aca="false">J84-K84</f>
        <v>110627.977371233</v>
      </c>
      <c r="N84" s="163" t="n">
        <f aca="false">SUM(central_v5_m!C72:J72)</f>
        <v>4057572.81027839</v>
      </c>
      <c r="O84" s="7"/>
      <c r="P84" s="7"/>
      <c r="Q84" s="67" t="n">
        <f aca="false">I84*5.5017049523</f>
        <v>151678440.337292</v>
      </c>
      <c r="R84" s="67"/>
      <c r="S84" s="67"/>
      <c r="T84" s="7"/>
      <c r="U84" s="7"/>
      <c r="V84" s="67" t="n">
        <f aca="false">K84*5.5017049523</f>
        <v>19679440.5412419</v>
      </c>
      <c r="W84" s="67" t="n">
        <f aca="false">M84*5.5017049523</f>
        <v>608642.490966243</v>
      </c>
      <c r="X84" s="67" t="n">
        <f aca="false">N84*5.1890047538+L84*5.5017049523</f>
        <v>27808540.9947214</v>
      </c>
      <c r="Y84" s="67" t="n">
        <f aca="false">N84*5.1890047538</f>
        <v>21054764.6014242</v>
      </c>
      <c r="Z84" s="67" t="n">
        <f aca="false">L84*5.5017049523</f>
        <v>6753776.39329723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32650359.0038902</v>
      </c>
      <c r="G85" s="163" t="n">
        <f aca="false">central_v2_m!E73+temporary_pension_bonus_central!B73</f>
        <v>31306040.9274776</v>
      </c>
      <c r="H85" s="67" t="n">
        <f aca="false">F85-J85</f>
        <v>28877981.665095</v>
      </c>
      <c r="I85" s="67" t="n">
        <f aca="false">G85-K85</f>
        <v>27646834.9088462</v>
      </c>
      <c r="J85" s="163" t="n">
        <f aca="false">central_v2_m!J73</f>
        <v>3772377.3387952</v>
      </c>
      <c r="K85" s="163" t="n">
        <f aca="false">central_v2_m!K73</f>
        <v>3659206.01863135</v>
      </c>
      <c r="L85" s="67" t="n">
        <f aca="false">H85-I85</f>
        <v>1231146.75624876</v>
      </c>
      <c r="M85" s="67" t="n">
        <f aca="false">J85-K85</f>
        <v>113171.320163856</v>
      </c>
      <c r="N85" s="163" t="n">
        <f aca="false">SUM(central_v5_m!C73:J73)</f>
        <v>4063152.15031455</v>
      </c>
      <c r="O85" s="7"/>
      <c r="P85" s="7"/>
      <c r="Q85" s="67" t="n">
        <f aca="false">I85*5.5017049523</f>
        <v>152104728.53342</v>
      </c>
      <c r="R85" s="67"/>
      <c r="S85" s="67"/>
      <c r="T85" s="7"/>
      <c r="U85" s="7"/>
      <c r="V85" s="67" t="n">
        <f aca="false">K85*5.5017049523</f>
        <v>20131871.87419</v>
      </c>
      <c r="W85" s="67" t="n">
        <f aca="false">M85*5.5017049523</f>
        <v>622635.212603814</v>
      </c>
      <c r="X85" s="67" t="n">
        <f aca="false">N85*5.1890047538+L85*5.5017049523</f>
        <v>27857122.0292568</v>
      </c>
      <c r="Y85" s="67" t="n">
        <f aca="false">N85*5.1890047538</f>
        <v>21083715.8233949</v>
      </c>
      <c r="Z85" s="67" t="n">
        <f aca="false">L85*5.5017049523</f>
        <v>6773406.20586189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32786533.9478732</v>
      </c>
      <c r="G86" s="161" t="n">
        <f aca="false">central_v2_m!E74+temporary_pension_bonus_central!B74</f>
        <v>31436165.2616408</v>
      </c>
      <c r="H86" s="8" t="n">
        <f aca="false">F86-J86</f>
        <v>28876423.3338057</v>
      </c>
      <c r="I86" s="8" t="n">
        <f aca="false">G86-K86</f>
        <v>27643357.9659953</v>
      </c>
      <c r="J86" s="161" t="n">
        <f aca="false">central_v2_m!J74</f>
        <v>3910110.61406753</v>
      </c>
      <c r="K86" s="161" t="n">
        <f aca="false">central_v2_m!K74</f>
        <v>3792807.2956455</v>
      </c>
      <c r="L86" s="8" t="n">
        <f aca="false">H86-I86</f>
        <v>1233065.36781045</v>
      </c>
      <c r="M86" s="8" t="n">
        <f aca="false">J86-K86</f>
        <v>117303.318422027</v>
      </c>
      <c r="N86" s="161" t="n">
        <f aca="false">SUM(central_v5_m!C74:J74)</f>
        <v>4978855.82838734</v>
      </c>
      <c r="O86" s="5"/>
      <c r="P86" s="5"/>
      <c r="Q86" s="8" t="n">
        <f aca="false">I86*5.5017049523</f>
        <v>152085599.419718</v>
      </c>
      <c r="R86" s="8"/>
      <c r="S86" s="8"/>
      <c r="T86" s="5"/>
      <c r="U86" s="5"/>
      <c r="V86" s="8" t="n">
        <f aca="false">K86*5.5017049523</f>
        <v>20866906.6815724</v>
      </c>
      <c r="W86" s="8" t="n">
        <f aca="false">M86*5.5017049523</f>
        <v>645368.247883689</v>
      </c>
      <c r="X86" s="8" t="n">
        <f aca="false">N86*5.1890047538+L86*5.5017049523</f>
        <v>32619268.4025791</v>
      </c>
      <c r="Y86" s="8" t="n">
        <f aca="false">N86*5.1890047538</f>
        <v>25835306.5619867</v>
      </c>
      <c r="Z86" s="8" t="n">
        <f aca="false">L86*5.5017049523</f>
        <v>6783961.84059236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33037261.5885087</v>
      </c>
      <c r="G87" s="163" t="n">
        <f aca="false">central_v2_m!E75+temporary_pension_bonus_central!B75</f>
        <v>31675989.950951</v>
      </c>
      <c r="H87" s="67" t="n">
        <f aca="false">F87-J87</f>
        <v>29048557.8256748</v>
      </c>
      <c r="I87" s="67" t="n">
        <f aca="false">G87-K87</f>
        <v>27806947.3010021</v>
      </c>
      <c r="J87" s="163" t="n">
        <f aca="false">central_v2_m!J75</f>
        <v>3988703.76283387</v>
      </c>
      <c r="K87" s="163" t="n">
        <f aca="false">central_v2_m!K75</f>
        <v>3869042.64994886</v>
      </c>
      <c r="L87" s="67" t="n">
        <f aca="false">H87-I87</f>
        <v>1241610.52467268</v>
      </c>
      <c r="M87" s="67" t="n">
        <f aca="false">J87-K87</f>
        <v>119661.112885016</v>
      </c>
      <c r="N87" s="163" t="n">
        <f aca="false">SUM(central_v5_m!C75:J75)</f>
        <v>4228171.74536625</v>
      </c>
      <c r="O87" s="7"/>
      <c r="P87" s="7"/>
      <c r="Q87" s="67" t="n">
        <f aca="false">I87*5.5017049523</f>
        <v>152985619.674268</v>
      </c>
      <c r="R87" s="67"/>
      <c r="S87" s="67"/>
      <c r="T87" s="7"/>
      <c r="U87" s="7"/>
      <c r="V87" s="67" t="n">
        <f aca="false">K87*5.5017049523</f>
        <v>21286331.1078835</v>
      </c>
      <c r="W87" s="67" t="n">
        <f aca="false">M87*5.5017049523</f>
        <v>658340.137357224</v>
      </c>
      <c r="X87" s="67" t="n">
        <f aca="false">N87*5.1890047538+L87*5.5017049523</f>
        <v>28770978.0590078</v>
      </c>
      <c r="Y87" s="67" t="n">
        <f aca="false">N87*5.1890047538</f>
        <v>21940003.2865883</v>
      </c>
      <c r="Z87" s="67" t="n">
        <f aca="false">L87*5.5017049523</f>
        <v>6830974.77241948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33155495.9580599</v>
      </c>
      <c r="G88" s="163" t="n">
        <f aca="false">central_v2_m!E76+temporary_pension_bonus_central!B76</f>
        <v>31790130.1618358</v>
      </c>
      <c r="H88" s="67" t="n">
        <f aca="false">F88-J88</f>
        <v>29125340.4445498</v>
      </c>
      <c r="I88" s="67" t="n">
        <f aca="false">G88-K88</f>
        <v>27880879.313731</v>
      </c>
      <c r="J88" s="163" t="n">
        <f aca="false">central_v2_m!J76</f>
        <v>4030155.5135101</v>
      </c>
      <c r="K88" s="163" t="n">
        <f aca="false">central_v2_m!K76</f>
        <v>3909250.8481048</v>
      </c>
      <c r="L88" s="67" t="n">
        <f aca="false">H88-I88</f>
        <v>1244461.13081883</v>
      </c>
      <c r="M88" s="67" t="n">
        <f aca="false">J88-K88</f>
        <v>120904.665405304</v>
      </c>
      <c r="N88" s="163" t="n">
        <f aca="false">SUM(central_v5_m!C76:J76)</f>
        <v>4189377.10394822</v>
      </c>
      <c r="O88" s="7"/>
      <c r="P88" s="7"/>
      <c r="Q88" s="67" t="n">
        <f aca="false">I88*5.5017049523</f>
        <v>153392371.794832</v>
      </c>
      <c r="R88" s="67"/>
      <c r="S88" s="67"/>
      <c r="T88" s="7"/>
      <c r="U88" s="7"/>
      <c r="V88" s="67" t="n">
        <f aca="false">K88*5.5017049523</f>
        <v>21507544.7508011</v>
      </c>
      <c r="W88" s="67" t="n">
        <f aca="false">M88*5.5017049523</f>
        <v>665181.796416534</v>
      </c>
      <c r="X88" s="67" t="n">
        <f aca="false">N88*5.1890047538+L88*5.5017049523</f>
        <v>28585355.674219</v>
      </c>
      <c r="Y88" s="67" t="n">
        <f aca="false">N88*5.1890047538</f>
        <v>21738697.7078482</v>
      </c>
      <c r="Z88" s="67" t="n">
        <f aca="false">L88*5.5017049523</f>
        <v>6846657.96637081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33308860.7522639</v>
      </c>
      <c r="G89" s="163" t="n">
        <f aca="false">central_v2_m!E77+temporary_pension_bonus_central!B77</f>
        <v>31936137.9568544</v>
      </c>
      <c r="H89" s="67" t="n">
        <f aca="false">F89-J89</f>
        <v>29204078.8171354</v>
      </c>
      <c r="I89" s="67" t="n">
        <f aca="false">G89-K89</f>
        <v>27954499.4797797</v>
      </c>
      <c r="J89" s="163" t="n">
        <f aca="false">central_v2_m!J77</f>
        <v>4104781.93512858</v>
      </c>
      <c r="K89" s="163" t="n">
        <f aca="false">central_v2_m!K77</f>
        <v>3981638.47707472</v>
      </c>
      <c r="L89" s="67" t="n">
        <f aca="false">H89-I89</f>
        <v>1249579.33735568</v>
      </c>
      <c r="M89" s="67" t="n">
        <f aca="false">J89-K89</f>
        <v>123143.458053856</v>
      </c>
      <c r="N89" s="163" t="n">
        <f aca="false">SUM(central_v5_m!C77:J77)</f>
        <v>4195614.5448363</v>
      </c>
      <c r="O89" s="7"/>
      <c r="P89" s="7"/>
      <c r="Q89" s="67" t="n">
        <f aca="false">I89*5.5017049523</f>
        <v>153797408.226972</v>
      </c>
      <c r="R89" s="67"/>
      <c r="S89" s="67"/>
      <c r="T89" s="7"/>
      <c r="U89" s="7"/>
      <c r="V89" s="67" t="n">
        <f aca="false">K89*5.5017049523</f>
        <v>21905800.1275902</v>
      </c>
      <c r="W89" s="67" t="n">
        <f aca="false">M89*5.5017049523</f>
        <v>677498.973018248</v>
      </c>
      <c r="X89" s="67" t="n">
        <f aca="false">N89*5.1890047538+L89*5.5017049523</f>
        <v>28645880.6468895</v>
      </c>
      <c r="Y89" s="67" t="n">
        <f aca="false">N89*5.1890047538</f>
        <v>21771063.818268</v>
      </c>
      <c r="Z89" s="67" t="n">
        <f aca="false">L89*5.5017049523</f>
        <v>6874816.8286215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33501568.3532248</v>
      </c>
      <c r="G90" s="161" t="n">
        <f aca="false">central_v2_m!E78+temporary_pension_bonus_central!B78</f>
        <v>32121099.4048955</v>
      </c>
      <c r="H90" s="8" t="n">
        <f aca="false">F90-J90</f>
        <v>29272310.6522873</v>
      </c>
      <c r="I90" s="8" t="n">
        <f aca="false">G90-K90</f>
        <v>28018719.4349861</v>
      </c>
      <c r="J90" s="161" t="n">
        <f aca="false">central_v2_m!J78</f>
        <v>4229257.70093748</v>
      </c>
      <c r="K90" s="161" t="n">
        <f aca="false">central_v2_m!K78</f>
        <v>4102379.96990936</v>
      </c>
      <c r="L90" s="8" t="n">
        <f aca="false">H90-I90</f>
        <v>1253591.21730121</v>
      </c>
      <c r="M90" s="8" t="n">
        <f aca="false">J90-K90</f>
        <v>126877.731028125</v>
      </c>
      <c r="N90" s="161" t="n">
        <f aca="false">SUM(central_v5_m!C78:J78)</f>
        <v>5080790.38118721</v>
      </c>
      <c r="O90" s="5"/>
      <c r="P90" s="5"/>
      <c r="Q90" s="8" t="n">
        <f aca="false">I90*5.5017049523</f>
        <v>154150727.472567</v>
      </c>
      <c r="R90" s="8"/>
      <c r="S90" s="8"/>
      <c r="T90" s="5"/>
      <c r="U90" s="5"/>
      <c r="V90" s="8" t="n">
        <f aca="false">K90*5.5017049523</f>
        <v>22570084.1966666</v>
      </c>
      <c r="W90" s="8" t="n">
        <f aca="false">M90*5.5017049523</f>
        <v>698043.841134024</v>
      </c>
      <c r="X90" s="8" t="n">
        <f aca="false">N90*5.1890047538+L90*5.5017049523</f>
        <v>33261134.4494276</v>
      </c>
      <c r="Y90" s="8" t="n">
        <f aca="false">N90*5.1890047538</f>
        <v>26364245.4410417</v>
      </c>
      <c r="Z90" s="8" t="n">
        <f aca="false">L90*5.5017049523</f>
        <v>6896889.00838587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33610900.8564939</v>
      </c>
      <c r="G91" s="163" t="n">
        <f aca="false">central_v2_m!E79+temporary_pension_bonus_central!B79</f>
        <v>32226194.1451455</v>
      </c>
      <c r="H91" s="67" t="n">
        <f aca="false">F91-J91</f>
        <v>29317959.6885973</v>
      </c>
      <c r="I91" s="67" t="n">
        <f aca="false">G91-K91</f>
        <v>28062041.2122858</v>
      </c>
      <c r="J91" s="163" t="n">
        <f aca="false">central_v2_m!J79</f>
        <v>4292941.16789661</v>
      </c>
      <c r="K91" s="163" t="n">
        <f aca="false">central_v2_m!K79</f>
        <v>4164152.93285971</v>
      </c>
      <c r="L91" s="67" t="n">
        <f aca="false">H91-I91</f>
        <v>1255918.47631157</v>
      </c>
      <c r="M91" s="67" t="n">
        <f aca="false">J91-K91</f>
        <v>128788.235036899</v>
      </c>
      <c r="N91" s="163" t="n">
        <f aca="false">SUM(central_v5_m!C79:J79)</f>
        <v>4203531.71675897</v>
      </c>
      <c r="O91" s="7"/>
      <c r="P91" s="7"/>
      <c r="Q91" s="67" t="n">
        <f aca="false">I91*5.5017049523</f>
        <v>154389071.109279</v>
      </c>
      <c r="R91" s="67"/>
      <c r="S91" s="67"/>
      <c r="T91" s="7"/>
      <c r="U91" s="7"/>
      <c r="V91" s="67" t="n">
        <f aca="false">K91*5.5017049523</f>
        <v>22909940.8128488</v>
      </c>
      <c r="W91" s="67" t="n">
        <f aca="false">M91*5.5017049523</f>
        <v>708554.870500483</v>
      </c>
      <c r="X91" s="67" t="n">
        <f aca="false">N91*5.1890047538+L91*5.5017049523</f>
        <v>28721838.9618198</v>
      </c>
      <c r="Y91" s="67" t="n">
        <f aca="false">N91*5.1890047538</f>
        <v>21812146.0610114</v>
      </c>
      <c r="Z91" s="67" t="n">
        <f aca="false">L91*5.5017049523</f>
        <v>6909692.90080843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33781803.6177095</v>
      </c>
      <c r="G92" s="163" t="n">
        <f aca="false">central_v2_m!E80+temporary_pension_bonus_central!B80</f>
        <v>32389797.8147994</v>
      </c>
      <c r="H92" s="67" t="n">
        <f aca="false">F92-J92</f>
        <v>29447930.0942801</v>
      </c>
      <c r="I92" s="67" t="n">
        <f aca="false">G92-K92</f>
        <v>28185940.4970729</v>
      </c>
      <c r="J92" s="163" t="n">
        <f aca="false">central_v2_m!J80</f>
        <v>4333873.52342942</v>
      </c>
      <c r="K92" s="163" t="n">
        <f aca="false">central_v2_m!K80</f>
        <v>4203857.31772654</v>
      </c>
      <c r="L92" s="67" t="n">
        <f aca="false">H92-I92</f>
        <v>1261989.59720726</v>
      </c>
      <c r="M92" s="67" t="n">
        <f aca="false">J92-K92</f>
        <v>130016.205702883</v>
      </c>
      <c r="N92" s="163" t="n">
        <f aca="false">SUM(central_v5_m!C80:J80)</f>
        <v>4264809.13285281</v>
      </c>
      <c r="O92" s="7"/>
      <c r="P92" s="7"/>
      <c r="Q92" s="67" t="n">
        <f aca="false">I92*5.5017049523</f>
        <v>155070728.417979</v>
      </c>
      <c r="R92" s="67"/>
      <c r="S92" s="67"/>
      <c r="T92" s="7"/>
      <c r="U92" s="7"/>
      <c r="V92" s="67" t="n">
        <f aca="false">K92*5.5017049523</f>
        <v>23128382.6236987</v>
      </c>
      <c r="W92" s="67" t="n">
        <f aca="false">M92*5.5017049523</f>
        <v>715310.802794808</v>
      </c>
      <c r="X92" s="67" t="n">
        <f aca="false">N92*5.1890047538+L92*5.5017049523</f>
        <v>29073209.2811292</v>
      </c>
      <c r="Y92" s="67" t="n">
        <f aca="false">N92*5.1890047538</f>
        <v>22130114.8644229</v>
      </c>
      <c r="Z92" s="67" t="n">
        <f aca="false">L92*5.5017049523</f>
        <v>6943094.41670626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33934362.1518189</v>
      </c>
      <c r="G93" s="163" t="n">
        <f aca="false">central_v2_m!E81+temporary_pension_bonus_central!B81</f>
        <v>32536788.9446121</v>
      </c>
      <c r="H93" s="67" t="n">
        <f aca="false">F93-J93</f>
        <v>29503893.6503633</v>
      </c>
      <c r="I93" s="67" t="n">
        <f aca="false">G93-K93</f>
        <v>28239234.4982002</v>
      </c>
      <c r="J93" s="163" t="n">
        <f aca="false">central_v2_m!J81</f>
        <v>4430468.50145559</v>
      </c>
      <c r="K93" s="163" t="n">
        <f aca="false">central_v2_m!K81</f>
        <v>4297554.44641192</v>
      </c>
      <c r="L93" s="67" t="n">
        <f aca="false">H93-I93</f>
        <v>1264659.15216311</v>
      </c>
      <c r="M93" s="67" t="n">
        <f aca="false">J93-K93</f>
        <v>132914.055043668</v>
      </c>
      <c r="N93" s="163" t="n">
        <f aca="false">SUM(central_v5_m!C81:J81)</f>
        <v>4223687.98419079</v>
      </c>
      <c r="O93" s="7"/>
      <c r="P93" s="7"/>
      <c r="Q93" s="67" t="n">
        <f aca="false">I93*5.5017049523</f>
        <v>155363936.287909</v>
      </c>
      <c r="R93" s="67"/>
      <c r="S93" s="67"/>
      <c r="T93" s="7"/>
      <c r="U93" s="7"/>
      <c r="V93" s="67" t="n">
        <f aca="false">K93*5.5017049523</f>
        <v>23643876.5806033</v>
      </c>
      <c r="W93" s="67" t="n">
        <f aca="false">M93*5.5017049523</f>
        <v>731253.914864021</v>
      </c>
      <c r="X93" s="67" t="n">
        <f aca="false">N93*5.1890047538+L93*5.5017049523</f>
        <v>28874518.5489612</v>
      </c>
      <c r="Y93" s="67" t="n">
        <f aca="false">N93*5.1890047538</f>
        <v>21916737.0285339</v>
      </c>
      <c r="Z93" s="67" t="n">
        <f aca="false">L93*5.5017049523</f>
        <v>6957781.52042729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34061405.5933214</v>
      </c>
      <c r="G94" s="161" t="n">
        <f aca="false">central_v2_m!E82+temporary_pension_bonus_central!B82</f>
        <v>32659832.6681589</v>
      </c>
      <c r="H94" s="8" t="n">
        <f aca="false">F94-J94</f>
        <v>29584238.8095954</v>
      </c>
      <c r="I94" s="8" t="n">
        <f aca="false">G94-K94</f>
        <v>28316980.8879447</v>
      </c>
      <c r="J94" s="161" t="n">
        <f aca="false">central_v2_m!J82</f>
        <v>4477166.78372598</v>
      </c>
      <c r="K94" s="161" t="n">
        <f aca="false">central_v2_m!K82</f>
        <v>4342851.7802142</v>
      </c>
      <c r="L94" s="8" t="n">
        <f aca="false">H94-I94</f>
        <v>1267257.92165074</v>
      </c>
      <c r="M94" s="8" t="n">
        <f aca="false">J94-K94</f>
        <v>134315.00351178</v>
      </c>
      <c r="N94" s="161" t="n">
        <f aca="false">SUM(central_v5_m!C82:J82)</f>
        <v>5121800.53286014</v>
      </c>
      <c r="O94" s="5"/>
      <c r="P94" s="5"/>
      <c r="Q94" s="8" t="n">
        <f aca="false">I94*5.5017049523</f>
        <v>155791673.98539</v>
      </c>
      <c r="R94" s="8"/>
      <c r="S94" s="8"/>
      <c r="T94" s="5"/>
      <c r="U94" s="5"/>
      <c r="V94" s="8" t="n">
        <f aca="false">K94*5.5017049523</f>
        <v>23893089.1463094</v>
      </c>
      <c r="W94" s="8" t="n">
        <f aca="false">M94*5.5017049523</f>
        <v>738961.519988952</v>
      </c>
      <c r="X94" s="8" t="n">
        <f aca="false">N94*5.1890047538+L94*5.5017049523</f>
        <v>33549126.4964139</v>
      </c>
      <c r="Y94" s="8" t="n">
        <f aca="false">N94*5.1890047538</f>
        <v>26577047.3130267</v>
      </c>
      <c r="Z94" s="8" t="n">
        <f aca="false">L94*5.5017049523</f>
        <v>6972079.18338727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34274561.8947836</v>
      </c>
      <c r="G95" s="163" t="n">
        <f aca="false">central_v2_m!E83+temporary_pension_bonus_central!B83</f>
        <v>32865164.2172918</v>
      </c>
      <c r="H95" s="67" t="n">
        <f aca="false">F95-J95</f>
        <v>29715556.0371705</v>
      </c>
      <c r="I95" s="67" t="n">
        <f aca="false">G95-K95</f>
        <v>28442928.5354071</v>
      </c>
      <c r="J95" s="163" t="n">
        <f aca="false">central_v2_m!J83</f>
        <v>4559005.85761311</v>
      </c>
      <c r="K95" s="163" t="n">
        <f aca="false">central_v2_m!K83</f>
        <v>4422235.68188472</v>
      </c>
      <c r="L95" s="67" t="n">
        <f aca="false">H95-I95</f>
        <v>1272627.50176337</v>
      </c>
      <c r="M95" s="67" t="n">
        <f aca="false">J95-K95</f>
        <v>136770.175728394</v>
      </c>
      <c r="N95" s="163" t="n">
        <f aca="false">SUM(central_v5_m!C83:J83)</f>
        <v>4223333.38841256</v>
      </c>
      <c r="O95" s="7"/>
      <c r="P95" s="7"/>
      <c r="Q95" s="67" t="n">
        <f aca="false">I95*5.5017049523</f>
        <v>156484600.781164</v>
      </c>
      <c r="R95" s="67"/>
      <c r="S95" s="67"/>
      <c r="T95" s="7"/>
      <c r="U95" s="7"/>
      <c r="V95" s="67" t="n">
        <f aca="false">K95*5.5017049523</f>
        <v>24329835.9512629</v>
      </c>
      <c r="W95" s="67" t="n">
        <f aca="false">M95*5.5017049523</f>
        <v>752469.153131845</v>
      </c>
      <c r="X95" s="67" t="n">
        <f aca="false">N95*5.1890047538+L95*5.5017049523</f>
        <v>28916518.0582397</v>
      </c>
      <c r="Y95" s="67" t="n">
        <f aca="false">N95*5.1890047538</f>
        <v>21914897.029355</v>
      </c>
      <c r="Z95" s="67" t="n">
        <f aca="false">L95*5.5017049523</f>
        <v>7001621.02888469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34381161.193465</v>
      </c>
      <c r="G96" s="163" t="n">
        <f aca="false">central_v2_m!E84+temporary_pension_bonus_central!B84</f>
        <v>32967434.3131914</v>
      </c>
      <c r="H96" s="67" t="n">
        <f aca="false">F96-J96</f>
        <v>29753668.8853794</v>
      </c>
      <c r="I96" s="67" t="n">
        <f aca="false">G96-K96</f>
        <v>28478766.7743483</v>
      </c>
      <c r="J96" s="163" t="n">
        <f aca="false">central_v2_m!J84</f>
        <v>4627492.30808566</v>
      </c>
      <c r="K96" s="163" t="n">
        <f aca="false">central_v2_m!K84</f>
        <v>4488667.53884309</v>
      </c>
      <c r="L96" s="67" t="n">
        <f aca="false">H96-I96</f>
        <v>1274902.11103103</v>
      </c>
      <c r="M96" s="67" t="n">
        <f aca="false">J96-K96</f>
        <v>138824.769242571</v>
      </c>
      <c r="N96" s="163" t="n">
        <f aca="false">SUM(central_v5_m!C84:J84)</f>
        <v>4277844.42696606</v>
      </c>
      <c r="O96" s="7"/>
      <c r="P96" s="7"/>
      <c r="Q96" s="67" t="n">
        <f aca="false">I96*5.5017049523</f>
        <v>156681772.197829</v>
      </c>
      <c r="R96" s="67"/>
      <c r="S96" s="67"/>
      <c r="T96" s="7"/>
      <c r="U96" s="7"/>
      <c r="V96" s="67" t="n">
        <f aca="false">K96*5.5017049523</f>
        <v>24695324.4276813</v>
      </c>
      <c r="W96" s="67" t="n">
        <f aca="false">M96*5.5017049523</f>
        <v>763772.920443756</v>
      </c>
      <c r="X96" s="67" t="n">
        <f aca="false">N96*5.1890047538+L96*5.5017049523</f>
        <v>29211890.3255009</v>
      </c>
      <c r="Y96" s="67" t="n">
        <f aca="false">N96*5.1890047538</f>
        <v>22197755.0675437</v>
      </c>
      <c r="Z96" s="67" t="n">
        <f aca="false">L96*5.5017049523</f>
        <v>7014135.25795716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34514749.3249151</v>
      </c>
      <c r="G97" s="163" t="n">
        <f aca="false">central_v2_m!E85+temporary_pension_bonus_central!B85</f>
        <v>33096843.3133245</v>
      </c>
      <c r="H97" s="67" t="n">
        <f aca="false">F97-J97</f>
        <v>29784559.9903162</v>
      </c>
      <c r="I97" s="67" t="n">
        <f aca="false">G97-K97</f>
        <v>28508559.6587636</v>
      </c>
      <c r="J97" s="163" t="n">
        <f aca="false">central_v2_m!J85</f>
        <v>4730189.33459884</v>
      </c>
      <c r="K97" s="163" t="n">
        <f aca="false">central_v2_m!K85</f>
        <v>4588283.65456087</v>
      </c>
      <c r="L97" s="67" t="n">
        <f aca="false">H97-I97</f>
        <v>1276000.33155265</v>
      </c>
      <c r="M97" s="67" t="n">
        <f aca="false">J97-K97</f>
        <v>141905.680037964</v>
      </c>
      <c r="N97" s="163" t="n">
        <f aca="false">SUM(central_v5_m!C85:J85)</f>
        <v>4238256.78668736</v>
      </c>
      <c r="O97" s="7"/>
      <c r="P97" s="7"/>
      <c r="Q97" s="67" t="n">
        <f aca="false">I97*5.5017049523</f>
        <v>156845683.85756</v>
      </c>
      <c r="R97" s="67"/>
      <c r="S97" s="67"/>
      <c r="T97" s="7"/>
      <c r="U97" s="7"/>
      <c r="V97" s="67" t="n">
        <f aca="false">K97*5.5017049523</f>
        <v>25243382.9048547</v>
      </c>
      <c r="W97" s="67" t="n">
        <f aca="false">M97*5.5017049523</f>
        <v>780723.182624366</v>
      </c>
      <c r="X97" s="67" t="n">
        <f aca="false">N97*5.1890047538+L97*5.5017049523</f>
        <v>29012511.9571855</v>
      </c>
      <c r="Y97" s="67" t="n">
        <f aca="false">N97*5.1890047538</f>
        <v>21992334.6139458</v>
      </c>
      <c r="Z97" s="67" t="n">
        <f aca="false">L97*5.5017049523</f>
        <v>7020177.34323968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34732257.0797153</v>
      </c>
      <c r="G98" s="161" t="n">
        <f aca="false">central_v2_m!E86+temporary_pension_bonus_central!B86</f>
        <v>33305568.0752922</v>
      </c>
      <c r="H98" s="8" t="n">
        <f aca="false">F98-J98</f>
        <v>29922073.8341962</v>
      </c>
      <c r="I98" s="8" t="n">
        <f aca="false">G98-K98</f>
        <v>28639690.3271387</v>
      </c>
      <c r="J98" s="161" t="n">
        <f aca="false">central_v2_m!J86</f>
        <v>4810183.24551907</v>
      </c>
      <c r="K98" s="161" t="n">
        <f aca="false">central_v2_m!K86</f>
        <v>4665877.7481535</v>
      </c>
      <c r="L98" s="8" t="n">
        <f aca="false">H98-I98</f>
        <v>1282383.50705753</v>
      </c>
      <c r="M98" s="8" t="n">
        <f aca="false">J98-K98</f>
        <v>144305.497365573</v>
      </c>
      <c r="N98" s="161" t="n">
        <f aca="false">SUM(central_v5_m!C86:J86)</f>
        <v>5171728.37015528</v>
      </c>
      <c r="O98" s="5"/>
      <c r="P98" s="5"/>
      <c r="Q98" s="8" t="n">
        <f aca="false">I98*5.5017049523</f>
        <v>157567126.105157</v>
      </c>
      <c r="R98" s="8"/>
      <c r="S98" s="8"/>
      <c r="T98" s="5"/>
      <c r="U98" s="5"/>
      <c r="V98" s="8" t="n">
        <f aca="false">K98*5.5017049523</f>
        <v>25670282.7138425</v>
      </c>
      <c r="W98" s="8" t="n">
        <f aca="false">M98*5.5017049523</f>
        <v>793926.269500285</v>
      </c>
      <c r="X98" s="8" t="n">
        <f aca="false">N98*5.1890047538+L98*5.5017049523</f>
        <v>33891418.7896243</v>
      </c>
      <c r="Y98" s="8" t="n">
        <f aca="false">N98*5.1890047538</f>
        <v>26836123.098098</v>
      </c>
      <c r="Z98" s="8" t="n">
        <f aca="false">L98*5.5017049523</f>
        <v>7055295.69152623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34835626.4014218</v>
      </c>
      <c r="G99" s="163" t="n">
        <f aca="false">central_v2_m!E87+temporary_pension_bonus_central!B87</f>
        <v>33404943.4716694</v>
      </c>
      <c r="H99" s="67" t="n">
        <f aca="false">F99-J99</f>
        <v>29956780.6616512</v>
      </c>
      <c r="I99" s="67" t="n">
        <f aca="false">G99-K99</f>
        <v>28672463.1040919</v>
      </c>
      <c r="J99" s="163" t="n">
        <f aca="false">central_v2_m!J87</f>
        <v>4878845.73977058</v>
      </c>
      <c r="K99" s="163" t="n">
        <f aca="false">central_v2_m!K87</f>
        <v>4732480.36757747</v>
      </c>
      <c r="L99" s="67" t="n">
        <f aca="false">H99-I99</f>
        <v>1284317.55755925</v>
      </c>
      <c r="M99" s="67" t="n">
        <f aca="false">J99-K99</f>
        <v>146365.372193116</v>
      </c>
      <c r="N99" s="163" t="n">
        <f aca="false">SUM(central_v5_m!C87:J87)</f>
        <v>4233877.20359271</v>
      </c>
      <c r="O99" s="7"/>
      <c r="P99" s="7"/>
      <c r="Q99" s="67" t="n">
        <f aca="false">I99*5.5017049523</f>
        <v>157747432.254422</v>
      </c>
      <c r="R99" s="67"/>
      <c r="S99" s="67"/>
      <c r="T99" s="7"/>
      <c r="U99" s="7"/>
      <c r="V99" s="67" t="n">
        <f aca="false">K99*5.5017049523</f>
        <v>26036710.6749635</v>
      </c>
      <c r="W99" s="67" t="n">
        <f aca="false">M99*5.5017049523</f>
        <v>805259.093040098</v>
      </c>
      <c r="X99" s="67" t="n">
        <f aca="false">N99*5.1890047538+L99*5.5017049523</f>
        <v>29035545.2031976</v>
      </c>
      <c r="Y99" s="67" t="n">
        <f aca="false">N99*5.1890047538</f>
        <v>21969608.936448</v>
      </c>
      <c r="Z99" s="67" t="n">
        <f aca="false">L99*5.5017049523</f>
        <v>7065936.26674956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34907442.0125699</v>
      </c>
      <c r="G100" s="163" t="n">
        <f aca="false">central_v2_m!E88+temporary_pension_bonus_central!B88</f>
        <v>33474361.3386135</v>
      </c>
      <c r="H100" s="67" t="n">
        <f aca="false">F100-J100</f>
        <v>29946531.470219</v>
      </c>
      <c r="I100" s="67" t="n">
        <f aca="false">G100-K100</f>
        <v>28662278.1125331</v>
      </c>
      <c r="J100" s="163" t="n">
        <f aca="false">central_v2_m!J88</f>
        <v>4960910.54235093</v>
      </c>
      <c r="K100" s="163" t="n">
        <f aca="false">central_v2_m!K88</f>
        <v>4812083.2260804</v>
      </c>
      <c r="L100" s="67" t="n">
        <f aca="false">H100-I100</f>
        <v>1284253.35768591</v>
      </c>
      <c r="M100" s="67" t="n">
        <f aca="false">J100-K100</f>
        <v>148827.316270527</v>
      </c>
      <c r="N100" s="163" t="n">
        <f aca="false">SUM(central_v5_m!C88:J88)</f>
        <v>4252103.04929647</v>
      </c>
      <c r="O100" s="7"/>
      <c r="P100" s="7"/>
      <c r="Q100" s="67" t="n">
        <f aca="false">I100*5.5017049523</f>
        <v>157691397.435923</v>
      </c>
      <c r="R100" s="67"/>
      <c r="S100" s="67"/>
      <c r="T100" s="7"/>
      <c r="U100" s="7"/>
      <c r="V100" s="67" t="n">
        <f aca="false">K100*5.5017049523</f>
        <v>26474662.1158063</v>
      </c>
      <c r="W100" s="67" t="n">
        <f aca="false">M100*5.5017049523</f>
        <v>818803.982963079</v>
      </c>
      <c r="X100" s="67" t="n">
        <f aca="false">N100*5.1890047538+L100*5.5017049523</f>
        <v>29129765.9944353</v>
      </c>
      <c r="Y100" s="67" t="n">
        <f aca="false">N100*5.1890047538</f>
        <v>22064182.9364469</v>
      </c>
      <c r="Z100" s="67" t="n">
        <f aca="false">L100*5.5017049523</f>
        <v>7065583.05798847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35202851.3494268</v>
      </c>
      <c r="G101" s="163" t="n">
        <f aca="false">central_v2_m!E89+temporary_pension_bonus_central!B89</f>
        <v>33758084.9778792</v>
      </c>
      <c r="H101" s="67" t="n">
        <f aca="false">F101-J101</f>
        <v>30123728.7254138</v>
      </c>
      <c r="I101" s="67" t="n">
        <f aca="false">G101-K101</f>
        <v>28831336.0325866</v>
      </c>
      <c r="J101" s="163" t="n">
        <f aca="false">central_v2_m!J89</f>
        <v>5079122.62401299</v>
      </c>
      <c r="K101" s="163" t="n">
        <f aca="false">central_v2_m!K89</f>
        <v>4926748.9452926</v>
      </c>
      <c r="L101" s="67" t="n">
        <f aca="false">H101-I101</f>
        <v>1292392.69282721</v>
      </c>
      <c r="M101" s="67" t="n">
        <f aca="false">J101-K101</f>
        <v>152373.67872039</v>
      </c>
      <c r="N101" s="163" t="n">
        <f aca="false">SUM(central_v5_m!C89:J89)</f>
        <v>4254416.76048769</v>
      </c>
      <c r="O101" s="7"/>
      <c r="P101" s="7"/>
      <c r="Q101" s="67" t="n">
        <f aca="false">I101*5.5017049523</f>
        <v>158621504.231907</v>
      </c>
      <c r="R101" s="67"/>
      <c r="S101" s="67"/>
      <c r="T101" s="7"/>
      <c r="U101" s="7"/>
      <c r="V101" s="67" t="n">
        <f aca="false">K101*5.5017049523</f>
        <v>27105519.0710551</v>
      </c>
      <c r="W101" s="67" t="n">
        <f aca="false">M101*5.5017049523</f>
        <v>838315.022816136</v>
      </c>
      <c r="X101" s="67" t="n">
        <f aca="false">N101*5.1890047538+L101*5.5017049523</f>
        <v>29186552.0732608</v>
      </c>
      <c r="Y101" s="67" t="n">
        <f aca="false">N101*5.1890047538</f>
        <v>22076188.794817</v>
      </c>
      <c r="Z101" s="67" t="n">
        <f aca="false">L101*5.5017049523</f>
        <v>7110363.27844381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35275004.8041658</v>
      </c>
      <c r="G102" s="161" t="n">
        <f aca="false">central_v2_m!E90+temporary_pension_bonus_central!B90</f>
        <v>33827472.4071935</v>
      </c>
      <c r="H102" s="8" t="n">
        <f aca="false">F102-J102</f>
        <v>30072115.6615535</v>
      </c>
      <c r="I102" s="8" t="n">
        <f aca="false">G102-K102</f>
        <v>28780669.9388595</v>
      </c>
      <c r="J102" s="161" t="n">
        <f aca="false">central_v2_m!J90</f>
        <v>5202889.14261236</v>
      </c>
      <c r="K102" s="161" t="n">
        <f aca="false">central_v2_m!K90</f>
        <v>5046802.46833399</v>
      </c>
      <c r="L102" s="8" t="n">
        <f aca="false">H102-I102</f>
        <v>1291445.722694</v>
      </c>
      <c r="M102" s="8" t="n">
        <f aca="false">J102-K102</f>
        <v>156086.674278369</v>
      </c>
      <c r="N102" s="161" t="n">
        <f aca="false">SUM(central_v5_m!C90:J90)</f>
        <v>5178221.74785091</v>
      </c>
      <c r="O102" s="5"/>
      <c r="P102" s="5"/>
      <c r="Q102" s="8" t="n">
        <f aca="false">I102*5.5017049523</f>
        <v>158342754.333135</v>
      </c>
      <c r="R102" s="8"/>
      <c r="S102" s="8"/>
      <c r="T102" s="5"/>
      <c r="U102" s="5"/>
      <c r="V102" s="8" t="n">
        <f aca="false">K102*5.5017049523</f>
        <v>27766018.1333129</v>
      </c>
      <c r="W102" s="8" t="n">
        <f aca="false">M102*5.5017049523</f>
        <v>858742.828865341</v>
      </c>
      <c r="X102" s="8" t="n">
        <f aca="false">N102*5.1890047538+L102*5.5017049523</f>
        <v>33974970.5940011</v>
      </c>
      <c r="Y102" s="8" t="n">
        <f aca="false">N102*5.1890047538</f>
        <v>26869817.2658289</v>
      </c>
      <c r="Z102" s="8" t="n">
        <f aca="false">L102*5.5017049523</f>
        <v>7105153.32817222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35536820.871665</v>
      </c>
      <c r="G103" s="163" t="n">
        <f aca="false">central_v2_m!E91+temporary_pension_bonus_central!B91</f>
        <v>34078696.3548996</v>
      </c>
      <c r="H103" s="67" t="n">
        <f aca="false">F103-J103</f>
        <v>30172907.4127335</v>
      </c>
      <c r="I103" s="67" t="n">
        <f aca="false">G103-K103</f>
        <v>28875700.299736</v>
      </c>
      <c r="J103" s="163" t="n">
        <f aca="false">central_v2_m!J91</f>
        <v>5363913.45893149</v>
      </c>
      <c r="K103" s="163" t="n">
        <f aca="false">central_v2_m!K91</f>
        <v>5202996.05516354</v>
      </c>
      <c r="L103" s="67" t="n">
        <f aca="false">H103-I103</f>
        <v>1297207.11299745</v>
      </c>
      <c r="M103" s="67" t="n">
        <f aca="false">J103-K103</f>
        <v>160917.403767944</v>
      </c>
      <c r="N103" s="163" t="n">
        <f aca="false">SUM(central_v5_m!C91:J91)</f>
        <v>4190634.997002</v>
      </c>
      <c r="O103" s="7"/>
      <c r="P103" s="7"/>
      <c r="Q103" s="67" t="n">
        <f aca="false">I103*5.5017049523</f>
        <v>158865583.340188</v>
      </c>
      <c r="R103" s="67"/>
      <c r="S103" s="67"/>
      <c r="T103" s="7"/>
      <c r="U103" s="7"/>
      <c r="V103" s="67" t="n">
        <f aca="false">K103*5.5017049523</f>
        <v>28625349.1634906</v>
      </c>
      <c r="W103" s="67" t="n">
        <f aca="false">M103*5.5017049523</f>
        <v>885320.077221358</v>
      </c>
      <c r="X103" s="67" t="n">
        <f aca="false">N103*5.1890047538+L103*5.5017049523</f>
        <v>28882075.7186209</v>
      </c>
      <c r="Y103" s="67" t="n">
        <f aca="false">N103*5.1890047538</f>
        <v>21745224.920884</v>
      </c>
      <c r="Z103" s="67" t="n">
        <f aca="false">L103*5.5017049523</f>
        <v>7136850.79773686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35819138.9437199</v>
      </c>
      <c r="G104" s="163" t="n">
        <f aca="false">central_v2_m!E92+temporary_pension_bonus_central!B92</f>
        <v>34348759.8716161</v>
      </c>
      <c r="H104" s="67" t="n">
        <f aca="false">F104-J104</f>
        <v>30377530.7294774</v>
      </c>
      <c r="I104" s="67" t="n">
        <f aca="false">G104-K104</f>
        <v>29070399.9038009</v>
      </c>
      <c r="J104" s="163" t="n">
        <f aca="false">central_v2_m!J92</f>
        <v>5441608.21424245</v>
      </c>
      <c r="K104" s="163" t="n">
        <f aca="false">central_v2_m!K92</f>
        <v>5278359.96781518</v>
      </c>
      <c r="L104" s="67" t="n">
        <f aca="false">H104-I104</f>
        <v>1307130.82567655</v>
      </c>
      <c r="M104" s="67" t="n">
        <f aca="false">J104-K104</f>
        <v>163248.246427273</v>
      </c>
      <c r="N104" s="163" t="n">
        <f aca="false">SUM(central_v5_m!C92:J92)</f>
        <v>4131202.82149908</v>
      </c>
      <c r="O104" s="7"/>
      <c r="P104" s="7"/>
      <c r="Q104" s="67" t="n">
        <f aca="false">I104*5.5017049523</f>
        <v>159936763.116083</v>
      </c>
      <c r="R104" s="67"/>
      <c r="S104" s="67"/>
      <c r="T104" s="7"/>
      <c r="U104" s="7"/>
      <c r="V104" s="67" t="n">
        <f aca="false">K104*5.5017049523</f>
        <v>29039979.1749508</v>
      </c>
      <c r="W104" s="67" t="n">
        <f aca="false">M104*5.5017049523</f>
        <v>898143.685823221</v>
      </c>
      <c r="X104" s="67" t="n">
        <f aca="false">N104*5.1890047538+L104*5.5017049523</f>
        <v>28628279.2165994</v>
      </c>
      <c r="Y104" s="67" t="n">
        <f aca="false">N104*5.1890047538</f>
        <v>21436831.0796707</v>
      </c>
      <c r="Z104" s="67" t="n">
        <f aca="false">L104*5.5017049523</f>
        <v>7191448.13692868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36000265.9172703</v>
      </c>
      <c r="G105" s="163" t="n">
        <f aca="false">central_v2_m!E93+temporary_pension_bonus_central!B93</f>
        <v>34523688.5700384</v>
      </c>
      <c r="H105" s="67" t="n">
        <f aca="false">F105-J105</f>
        <v>30450476.2398278</v>
      </c>
      <c r="I105" s="67" t="n">
        <f aca="false">G105-K105</f>
        <v>29140392.5829192</v>
      </c>
      <c r="J105" s="163" t="n">
        <f aca="false">central_v2_m!J93</f>
        <v>5549789.67744248</v>
      </c>
      <c r="K105" s="163" t="n">
        <f aca="false">central_v2_m!K93</f>
        <v>5383295.98711921</v>
      </c>
      <c r="L105" s="67" t="n">
        <f aca="false">H105-I105</f>
        <v>1310083.65690855</v>
      </c>
      <c r="M105" s="67" t="n">
        <f aca="false">J105-K105</f>
        <v>166493.690323276</v>
      </c>
      <c r="N105" s="163" t="n">
        <f aca="false">SUM(central_v5_m!C93:J93)</f>
        <v>4126027.75119389</v>
      </c>
      <c r="O105" s="7"/>
      <c r="P105" s="7"/>
      <c r="Q105" s="67" t="n">
        <f aca="false">I105*5.5017049523</f>
        <v>160321842.185413</v>
      </c>
      <c r="R105" s="67"/>
      <c r="S105" s="67"/>
      <c r="T105" s="7"/>
      <c r="U105" s="7"/>
      <c r="V105" s="67" t="n">
        <f aca="false">K105*5.5017049523</f>
        <v>29617306.1920305</v>
      </c>
      <c r="W105" s="67" t="n">
        <f aca="false">M105*5.5017049523</f>
        <v>915999.160578267</v>
      </c>
      <c r="X105" s="67" t="n">
        <f aca="false">N105*5.1890047538+L105*5.5017049523</f>
        <v>28617671.3583969</v>
      </c>
      <c r="Y105" s="67" t="n">
        <f aca="false">N105*5.1890047538</f>
        <v>21409977.6152558</v>
      </c>
      <c r="Z105" s="67" t="n">
        <f aca="false">L105*5.5017049523</f>
        <v>7207693.74314108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36142782.3635971</v>
      </c>
      <c r="G106" s="161" t="n">
        <f aca="false">central_v2_m!E94+temporary_pension_bonus_central!B94</f>
        <v>34660674.5025095</v>
      </c>
      <c r="H106" s="8" t="n">
        <f aca="false">F106-J106</f>
        <v>30565221.2949936</v>
      </c>
      <c r="I106" s="8" t="n">
        <f aca="false">G106-K106</f>
        <v>29250440.2659641</v>
      </c>
      <c r="J106" s="161" t="n">
        <f aca="false">central_v2_m!J94</f>
        <v>5577561.06860351</v>
      </c>
      <c r="K106" s="161" t="n">
        <f aca="false">central_v2_m!K94</f>
        <v>5410234.2365454</v>
      </c>
      <c r="L106" s="8" t="n">
        <f aca="false">H106-I106</f>
        <v>1314781.02902951</v>
      </c>
      <c r="M106" s="8" t="n">
        <f aca="false">J106-K106</f>
        <v>167326.832058106</v>
      </c>
      <c r="N106" s="161" t="n">
        <f aca="false">SUM(central_v5_m!C94:J94)</f>
        <v>4999905.39016355</v>
      </c>
      <c r="O106" s="5"/>
      <c r="P106" s="5"/>
      <c r="Q106" s="8" t="n">
        <f aca="false">I106*5.5017049523</f>
        <v>160927292.06821</v>
      </c>
      <c r="R106" s="8"/>
      <c r="S106" s="8"/>
      <c r="T106" s="5"/>
      <c r="U106" s="5"/>
      <c r="V106" s="8" t="n">
        <f aca="false">K106*5.5017049523</f>
        <v>29765512.4923048</v>
      </c>
      <c r="W106" s="8" t="n">
        <f aca="false">M106*5.5017049523</f>
        <v>920582.86058675</v>
      </c>
      <c r="X106" s="8" t="n">
        <f aca="false">N106*5.1890047538+L106*5.5017049523</f>
        <v>33178070.1367107</v>
      </c>
      <c r="Y106" s="8" t="n">
        <f aca="false">N106*5.1890047538</f>
        <v>25944532.8381089</v>
      </c>
      <c r="Z106" s="8" t="n">
        <f aca="false">L106*5.5017049523</f>
        <v>7233537.29860177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36251511.3774291</v>
      </c>
      <c r="G107" s="163" t="n">
        <f aca="false">central_v2_m!E95+temporary_pension_bonus_central!B95</f>
        <v>34765842.9536706</v>
      </c>
      <c r="H107" s="67" t="n">
        <f aca="false">F107-J107</f>
        <v>30579751.0526922</v>
      </c>
      <c r="I107" s="67" t="n">
        <f aca="false">G107-K107</f>
        <v>29264235.4386759</v>
      </c>
      <c r="J107" s="163" t="n">
        <f aca="false">central_v2_m!J95</f>
        <v>5671760.3247369</v>
      </c>
      <c r="K107" s="163" t="n">
        <f aca="false">central_v2_m!K95</f>
        <v>5501607.51499479</v>
      </c>
      <c r="L107" s="67" t="n">
        <f aca="false">H107-I107</f>
        <v>1315515.61401635</v>
      </c>
      <c r="M107" s="67" t="n">
        <f aca="false">J107-K107</f>
        <v>170152.809742108</v>
      </c>
      <c r="N107" s="163" t="n">
        <f aca="false">SUM(central_v5_m!C95:J95)</f>
        <v>4146147.84647764</v>
      </c>
      <c r="O107" s="7"/>
      <c r="P107" s="7"/>
      <c r="Q107" s="67" t="n">
        <f aca="false">I107*5.5017049523</f>
        <v>161003189.038236</v>
      </c>
      <c r="R107" s="67"/>
      <c r="S107" s="67"/>
      <c r="T107" s="7"/>
      <c r="U107" s="7"/>
      <c r="V107" s="67" t="n">
        <f aca="false">K107*5.5017049523</f>
        <v>30268221.3108577</v>
      </c>
      <c r="W107" s="67" t="n">
        <f aca="false">M107*5.5017049523</f>
        <v>936130.556005915</v>
      </c>
      <c r="X107" s="67" t="n">
        <f aca="false">N107*5.1890047538+L107*5.5017049523</f>
        <v>28751959.6537918</v>
      </c>
      <c r="Y107" s="67" t="n">
        <f aca="false">N107*5.1890047538</f>
        <v>21514380.8853301</v>
      </c>
      <c r="Z107" s="67" t="n">
        <f aca="false">L107*5.5017049523</f>
        <v>7237578.76846171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36393635.1117392</v>
      </c>
      <c r="G108" s="163" t="n">
        <f aca="false">central_v2_m!E96+temporary_pension_bonus_central!B96</f>
        <v>34902576.2945709</v>
      </c>
      <c r="H108" s="67" t="n">
        <f aca="false">F108-J108</f>
        <v>30581781.2117322</v>
      </c>
      <c r="I108" s="67" t="n">
        <f aca="false">G108-K108</f>
        <v>29265078.0115641</v>
      </c>
      <c r="J108" s="163" t="n">
        <f aca="false">central_v2_m!J96</f>
        <v>5811853.900007</v>
      </c>
      <c r="K108" s="163" t="n">
        <f aca="false">central_v2_m!K96</f>
        <v>5637498.28300679</v>
      </c>
      <c r="L108" s="67" t="n">
        <f aca="false">H108-I108</f>
        <v>1316703.2001681</v>
      </c>
      <c r="M108" s="67" t="n">
        <f aca="false">J108-K108</f>
        <v>174355.617000209</v>
      </c>
      <c r="N108" s="163" t="n">
        <f aca="false">SUM(central_v5_m!C96:J96)</f>
        <v>4142253.3946053</v>
      </c>
      <c r="O108" s="7"/>
      <c r="P108" s="7"/>
      <c r="Q108" s="67" t="n">
        <f aca="false">I108*5.5017049523</f>
        <v>161007824.625668</v>
      </c>
      <c r="R108" s="67"/>
      <c r="S108" s="67"/>
      <c r="T108" s="7"/>
      <c r="U108" s="7"/>
      <c r="V108" s="67" t="n">
        <f aca="false">K108*5.5017049523</f>
        <v>31015852.2222012</v>
      </c>
      <c r="W108" s="67" t="n">
        <f aca="false">M108*5.5017049523</f>
        <v>959253.161511373</v>
      </c>
      <c r="X108" s="67" t="n">
        <f aca="false">N108*5.1890047538+L108*5.5017049523</f>
        <v>28738285.0731252</v>
      </c>
      <c r="Y108" s="67" t="n">
        <f aca="false">N108*5.1890047538</f>
        <v>21494172.5560511</v>
      </c>
      <c r="Z108" s="67" t="n">
        <f aca="false">L108*5.5017049523</f>
        <v>7244112.51707407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36469367.1402003</v>
      </c>
      <c r="G109" s="163" t="n">
        <f aca="false">central_v2_m!E97+temporary_pension_bonus_central!B97</f>
        <v>34977308.3406195</v>
      </c>
      <c r="H109" s="67" t="n">
        <f aca="false">F109-J109</f>
        <v>30552839.8110623</v>
      </c>
      <c r="I109" s="67" t="n">
        <f aca="false">G109-K109</f>
        <v>29238276.8313556</v>
      </c>
      <c r="J109" s="163" t="n">
        <f aca="false">central_v2_m!J97</f>
        <v>5916527.32913804</v>
      </c>
      <c r="K109" s="163" t="n">
        <f aca="false">central_v2_m!K97</f>
        <v>5739031.5092639</v>
      </c>
      <c r="L109" s="67" t="n">
        <f aca="false">H109-I109</f>
        <v>1314562.97970671</v>
      </c>
      <c r="M109" s="67" t="n">
        <f aca="false">J109-K109</f>
        <v>177495.819874142</v>
      </c>
      <c r="N109" s="163" t="n">
        <f aca="false">SUM(central_v5_m!C97:J97)</f>
        <v>4217432.87959491</v>
      </c>
      <c r="O109" s="7"/>
      <c r="P109" s="7"/>
      <c r="Q109" s="67" t="n">
        <f aca="false">I109*5.5017049523</f>
        <v>160860372.439787</v>
      </c>
      <c r="R109" s="67"/>
      <c r="S109" s="67"/>
      <c r="T109" s="7"/>
      <c r="U109" s="7"/>
      <c r="V109" s="67" t="n">
        <f aca="false">K109*5.5017049523</f>
        <v>31574458.0759229</v>
      </c>
      <c r="W109" s="67" t="n">
        <f aca="false">M109*5.5017049523</f>
        <v>976529.631214117</v>
      </c>
      <c r="X109" s="67" t="n">
        <f aca="false">N109*5.1890047538+L109*5.5017049523</f>
        <v>29116616.9166131</v>
      </c>
      <c r="Y109" s="67" t="n">
        <f aca="false">N109*5.1890047538</f>
        <v>21884279.2610504</v>
      </c>
      <c r="Z109" s="67" t="n">
        <f aca="false">L109*5.5017049523</f>
        <v>7232337.65556264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36738001.7336634</v>
      </c>
      <c r="G110" s="161" t="n">
        <f aca="false">central_v2_m!E98+temporary_pension_bonus_central!B98</f>
        <v>35235272.1380493</v>
      </c>
      <c r="H110" s="8" t="n">
        <f aca="false">F110-J110</f>
        <v>30696885.2720927</v>
      </c>
      <c r="I110" s="8" t="n">
        <f aca="false">G110-K110</f>
        <v>29375389.1703257</v>
      </c>
      <c r="J110" s="161" t="n">
        <f aca="false">central_v2_m!J98</f>
        <v>6041116.4615707</v>
      </c>
      <c r="K110" s="161" t="n">
        <f aca="false">central_v2_m!K98</f>
        <v>5859882.96772358</v>
      </c>
      <c r="L110" s="8" t="n">
        <f aca="false">H110-I110</f>
        <v>1321496.10176694</v>
      </c>
      <c r="M110" s="8" t="n">
        <f aca="false">J110-K110</f>
        <v>181233.493847122</v>
      </c>
      <c r="N110" s="161" t="n">
        <f aca="false">SUM(central_v5_m!C98:J98)</f>
        <v>5148709.4677526</v>
      </c>
      <c r="O110" s="5"/>
      <c r="P110" s="5"/>
      <c r="Q110" s="8" t="n">
        <f aca="false">I110*5.5017049523</f>
        <v>161614724.074121</v>
      </c>
      <c r="R110" s="8"/>
      <c r="S110" s="8"/>
      <c r="T110" s="5"/>
      <c r="U110" s="5"/>
      <c r="V110" s="8" t="n">
        <f aca="false">K110*5.5017049523</f>
        <v>32239347.1434232</v>
      </c>
      <c r="W110" s="8" t="n">
        <f aca="false">M110*5.5017049523</f>
        <v>997093.210621345</v>
      </c>
      <c r="X110" s="8" t="n">
        <f aca="false">N110*5.1890047538+L110*5.5017049523</f>
        <v>33987159.5516396</v>
      </c>
      <c r="Y110" s="8" t="n">
        <f aca="false">N110*5.1890047538</f>
        <v>26716677.9041033</v>
      </c>
      <c r="Z110" s="8" t="n">
        <f aca="false">L110*5.5017049523</f>
        <v>7270481.6475363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36861368.953376</v>
      </c>
      <c r="G111" s="163" t="n">
        <f aca="false">central_v2_m!E99+temporary_pension_bonus_central!B99</f>
        <v>35353977.3839032</v>
      </c>
      <c r="H111" s="67" t="n">
        <f aca="false">F111-J111</f>
        <v>30702795.0719618</v>
      </c>
      <c r="I111" s="67" t="n">
        <f aca="false">G111-K111</f>
        <v>29380160.7189314</v>
      </c>
      <c r="J111" s="163" t="n">
        <f aca="false">central_v2_m!J99</f>
        <v>6158573.88141426</v>
      </c>
      <c r="K111" s="163" t="n">
        <f aca="false">central_v2_m!K99</f>
        <v>5973816.66497183</v>
      </c>
      <c r="L111" s="67" t="n">
        <f aca="false">H111-I111</f>
        <v>1322634.35303039</v>
      </c>
      <c r="M111" s="67" t="n">
        <f aca="false">J111-K111</f>
        <v>184757.216442429</v>
      </c>
      <c r="N111" s="163" t="n">
        <f aca="false">SUM(central_v5_m!C99:J99)</f>
        <v>4220468.7846245</v>
      </c>
      <c r="O111" s="7"/>
      <c r="P111" s="7"/>
      <c r="Q111" s="67" t="n">
        <f aca="false">I111*5.5017049523</f>
        <v>161640975.726715</v>
      </c>
      <c r="R111" s="67"/>
      <c r="S111" s="67"/>
      <c r="T111" s="7"/>
      <c r="U111" s="7"/>
      <c r="V111" s="67" t="n">
        <f aca="false">K111*5.5017049523</f>
        <v>32866176.7298078</v>
      </c>
      <c r="W111" s="67" t="n">
        <f aca="false">M111*5.5017049523</f>
        <v>1016479.69267447</v>
      </c>
      <c r="X111" s="67" t="n">
        <f aca="false">N111*5.1890047538+L111*5.5017049523</f>
        <v>29176776.5568305</v>
      </c>
      <c r="Y111" s="67" t="n">
        <f aca="false">N111*5.1890047538</f>
        <v>21900032.586681</v>
      </c>
      <c r="Z111" s="67" t="n">
        <f aca="false">L111*5.5017049523</f>
        <v>7276743.97014941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37076199.1282862</v>
      </c>
      <c r="G112" s="163" t="n">
        <f aca="false">central_v2_m!E100+temporary_pension_bonus_central!B100</f>
        <v>35560185.5096935</v>
      </c>
      <c r="H112" s="67" t="n">
        <f aca="false">F112-J112</f>
        <v>30784017.6748583</v>
      </c>
      <c r="I112" s="67" t="n">
        <f aca="false">G112-K112</f>
        <v>29456769.4998684</v>
      </c>
      <c r="J112" s="163" t="n">
        <f aca="false">central_v2_m!J100</f>
        <v>6292181.4534279</v>
      </c>
      <c r="K112" s="163" t="n">
        <f aca="false">central_v2_m!K100</f>
        <v>6103416.00982507</v>
      </c>
      <c r="L112" s="67" t="n">
        <f aca="false">H112-I112</f>
        <v>1327248.17498993</v>
      </c>
      <c r="M112" s="67" t="n">
        <f aca="false">J112-K112</f>
        <v>188765.443602838</v>
      </c>
      <c r="N112" s="163" t="n">
        <f aca="false">SUM(central_v5_m!C100:J100)</f>
        <v>4141686.37930791</v>
      </c>
      <c r="Q112" s="67" t="n">
        <f aca="false">I112*5.5017049523</f>
        <v>162062454.636186</v>
      </c>
      <c r="R112" s="67"/>
      <c r="S112" s="67"/>
      <c r="V112" s="67" t="n">
        <f aca="false">K112*5.5017049523</f>
        <v>33579194.0872017</v>
      </c>
      <c r="W112" s="67" t="n">
        <f aca="false">M112*5.5017049523</f>
        <v>1038531.77589284</v>
      </c>
      <c r="X112" s="67" t="n">
        <f aca="false">N112*5.1890047538+L112*5.5017049523</f>
        <v>28793358.1682507</v>
      </c>
      <c r="Y112" s="67" t="n">
        <f aca="false">N112*5.1890047538</f>
        <v>21491230.3109775</v>
      </c>
      <c r="Z112" s="67" t="n">
        <f aca="false">L112*5.5017049523</f>
        <v>7302127.85727324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37379954.1567331</v>
      </c>
      <c r="G113" s="163" t="n">
        <f aca="false">central_v2_m!E101+temporary_pension_bonus_central!B101</f>
        <v>35851707.7032775</v>
      </c>
      <c r="H113" s="67" t="n">
        <f aca="false">F113-J113</f>
        <v>31008029.0856184</v>
      </c>
      <c r="I113" s="67" t="n">
        <f aca="false">G113-K113</f>
        <v>29670940.3842963</v>
      </c>
      <c r="J113" s="163" t="n">
        <f aca="false">central_v2_m!J101</f>
        <v>6371925.07111466</v>
      </c>
      <c r="K113" s="163" t="n">
        <f aca="false">central_v2_m!K101</f>
        <v>6180767.31898122</v>
      </c>
      <c r="L113" s="67" t="n">
        <f aca="false">H113-I113</f>
        <v>1337088.70132213</v>
      </c>
      <c r="M113" s="67" t="n">
        <f aca="false">J113-K113</f>
        <v>191157.75213344</v>
      </c>
      <c r="N113" s="163" t="n">
        <f aca="false">SUM(central_v5_m!C101:J101)</f>
        <v>4161720.49882085</v>
      </c>
      <c r="Q113" s="67" t="n">
        <f aca="false">I113*5.5017049523</f>
        <v>163240759.651681</v>
      </c>
      <c r="R113" s="67"/>
      <c r="S113" s="67"/>
      <c r="V113" s="67" t="n">
        <f aca="false">K113*5.5017049523</f>
        <v>34004758.167853</v>
      </c>
      <c r="W113" s="67" t="n">
        <f aca="false">M113*5.5017049523</f>
        <v>1051693.55158308</v>
      </c>
      <c r="X113" s="67" t="n">
        <f aca="false">N113*5.1890047538+L113*5.5017049523</f>
        <v>28951454.9820966</v>
      </c>
      <c r="Y113" s="67" t="n">
        <f aca="false">N113*5.1890047538</f>
        <v>21595187.4523683</v>
      </c>
      <c r="Z113" s="67" t="n">
        <f aca="false">L113*5.5017049523</f>
        <v>7356267.52972834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37494231.9712366</v>
      </c>
      <c r="G114" s="161" t="n">
        <f aca="false">central_v2_m!E102+temporary_pension_bonus_central!B102</f>
        <v>35962126.1099476</v>
      </c>
      <c r="H114" s="8" t="n">
        <f aca="false">F114-J114</f>
        <v>31010140.2085262</v>
      </c>
      <c r="I114" s="8" t="n">
        <f aca="false">G114-K114</f>
        <v>29672557.1001185</v>
      </c>
      <c r="J114" s="161" t="n">
        <f aca="false">central_v2_m!J102</f>
        <v>6484091.76271038</v>
      </c>
      <c r="K114" s="161" t="n">
        <f aca="false">central_v2_m!K102</f>
        <v>6289569.00982907</v>
      </c>
      <c r="L114" s="8" t="n">
        <f aca="false">H114-I114</f>
        <v>1337583.10840774</v>
      </c>
      <c r="M114" s="8" t="n">
        <f aca="false">J114-K114</f>
        <v>194522.752881311</v>
      </c>
      <c r="N114" s="161" t="n">
        <f aca="false">SUM(central_v5_m!C102:J102)</f>
        <v>5134703.86130691</v>
      </c>
      <c r="O114" s="5"/>
      <c r="P114" s="5"/>
      <c r="Q114" s="8" t="n">
        <f aca="false">I114*5.5017049523</f>
        <v>163249654.345126</v>
      </c>
      <c r="R114" s="8"/>
      <c r="S114" s="8"/>
      <c r="T114" s="5"/>
      <c r="U114" s="5"/>
      <c r="V114" s="8" t="n">
        <f aca="false">K114*5.5017049523</f>
        <v>34603352.9692092</v>
      </c>
      <c r="W114" s="8" t="n">
        <f aca="false">M114*5.5017049523</f>
        <v>1070206.79286214</v>
      </c>
      <c r="X114" s="8" t="n">
        <f aca="false">N114*5.1890047538+L114*5.5017049523</f>
        <v>34002990.3573165</v>
      </c>
      <c r="Y114" s="8" t="n">
        <f aca="false">N114*5.1890047538</f>
        <v>26644002.7456768</v>
      </c>
      <c r="Z114" s="8" t="n">
        <f aca="false">L114*5.5017049523</f>
        <v>7358987.61163971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37635826.6509811</v>
      </c>
      <c r="G115" s="163" t="n">
        <f aca="false">central_v2_m!E103+temporary_pension_bonus_central!B103</f>
        <v>36098383.5750135</v>
      </c>
      <c r="H115" s="67" t="n">
        <f aca="false">F115-J115</f>
        <v>31021479.3055418</v>
      </c>
      <c r="I115" s="67" t="n">
        <f aca="false">G115-K115</f>
        <v>29682466.6499373</v>
      </c>
      <c r="J115" s="163" t="n">
        <f aca="false">central_v2_m!J103</f>
        <v>6614347.34543937</v>
      </c>
      <c r="K115" s="163" t="n">
        <f aca="false">central_v2_m!K103</f>
        <v>6415916.92507619</v>
      </c>
      <c r="L115" s="67" t="n">
        <f aca="false">H115-I115</f>
        <v>1339012.65560446</v>
      </c>
      <c r="M115" s="67" t="n">
        <f aca="false">J115-K115</f>
        <v>198430.420363182</v>
      </c>
      <c r="N115" s="163" t="n">
        <f aca="false">SUM(central_v5_m!C103:J103)</f>
        <v>4143770.29699836</v>
      </c>
      <c r="O115" s="7"/>
      <c r="P115" s="7"/>
      <c r="Q115" s="67" t="n">
        <f aca="false">I115*5.5017049523</f>
        <v>163304173.76444</v>
      </c>
      <c r="R115" s="67"/>
      <c r="S115" s="67"/>
      <c r="T115" s="7"/>
      <c r="U115" s="7"/>
      <c r="V115" s="67" t="n">
        <f aca="false">K115*5.5017049523</f>
        <v>35298481.920237</v>
      </c>
      <c r="W115" s="67" t="n">
        <f aca="false">M115*5.5017049523</f>
        <v>1091705.62639909</v>
      </c>
      <c r="X115" s="67" t="n">
        <f aca="false">N115*5.1890047538+L115*5.5017049523</f>
        <v>28868896.3283111</v>
      </c>
      <c r="Y115" s="67" t="n">
        <f aca="false">N115*5.1890047538</f>
        <v>21502043.7697797</v>
      </c>
      <c r="Z115" s="67" t="n">
        <f aca="false">L115*5.5017049523</f>
        <v>7366852.55853143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37787804.3482331</v>
      </c>
      <c r="G116" s="163" t="n">
        <f aca="false">central_v2_m!E104+temporary_pension_bonus_central!B104</f>
        <v>36244570.3012457</v>
      </c>
      <c r="H116" s="67" t="n">
        <f aca="false">F116-J116</f>
        <v>31101169.0854741</v>
      </c>
      <c r="I116" s="67" t="n">
        <f aca="false">G116-K116</f>
        <v>29758534.0963695</v>
      </c>
      <c r="J116" s="163" t="n">
        <f aca="false">central_v2_m!J104</f>
        <v>6686635.26275902</v>
      </c>
      <c r="K116" s="163" t="n">
        <f aca="false">central_v2_m!K104</f>
        <v>6486036.20487625</v>
      </c>
      <c r="L116" s="67" t="n">
        <f aca="false">H116-I116</f>
        <v>1342634.98910466</v>
      </c>
      <c r="M116" s="67" t="n">
        <f aca="false">J116-K116</f>
        <v>200599.05788277</v>
      </c>
      <c r="N116" s="163" t="n">
        <f aca="false">SUM(central_v5_m!C104:J104)</f>
        <v>4162184.60830088</v>
      </c>
      <c r="O116" s="7"/>
      <c r="P116" s="7"/>
      <c r="Q116" s="67" t="n">
        <f aca="false">I116*5.5017049523</f>
        <v>163722674.411184</v>
      </c>
      <c r="R116" s="67"/>
      <c r="S116" s="67"/>
      <c r="T116" s="7"/>
      <c r="U116" s="7"/>
      <c r="V116" s="67" t="n">
        <f aca="false">K116*5.5017049523</f>
        <v>35684257.5091648</v>
      </c>
      <c r="W116" s="67" t="n">
        <f aca="false">M116*5.5017049523</f>
        <v>1103636.83018035</v>
      </c>
      <c r="X116" s="67" t="n">
        <f aca="false">N116*5.1890047538+L116*5.5017049523</f>
        <v>28984377.2873548</v>
      </c>
      <c r="Y116" s="67" t="n">
        <f aca="false">N116*5.1890047538</f>
        <v>21597595.7186665</v>
      </c>
      <c r="Z116" s="67" t="n">
        <f aca="false">L116*5.5017049523</f>
        <v>7386781.56868836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38031917.8653232</v>
      </c>
      <c r="G117" s="163" t="n">
        <f aca="false">central_v2_m!E105+temporary_pension_bonus_central!B105</f>
        <v>36478420.363938</v>
      </c>
      <c r="H117" s="67" t="n">
        <f aca="false">F117-J117</f>
        <v>31253593.3385359</v>
      </c>
      <c r="I117" s="67" t="n">
        <f aca="false">G117-K117</f>
        <v>29903445.5729543</v>
      </c>
      <c r="J117" s="163" t="n">
        <f aca="false">central_v2_m!J105</f>
        <v>6778324.52678736</v>
      </c>
      <c r="K117" s="163" t="n">
        <f aca="false">central_v2_m!K105</f>
        <v>6574974.79098374</v>
      </c>
      <c r="L117" s="67" t="n">
        <f aca="false">H117-I117</f>
        <v>1350147.7655816</v>
      </c>
      <c r="M117" s="67" t="n">
        <f aca="false">J117-K117</f>
        <v>203349.735803621</v>
      </c>
      <c r="N117" s="163" t="n">
        <f aca="false">SUM(central_v5_m!C105:J105)</f>
        <v>4158061.87322239</v>
      </c>
      <c r="O117" s="7"/>
      <c r="P117" s="7"/>
      <c r="Q117" s="67" t="n">
        <f aca="false">I117*5.5017049523</f>
        <v>164519934.599556</v>
      </c>
      <c r="R117" s="67"/>
      <c r="S117" s="67"/>
      <c r="T117" s="7"/>
      <c r="U117" s="7"/>
      <c r="V117" s="67" t="n">
        <f aca="false">K117*5.5017049523</f>
        <v>36173571.3688029</v>
      </c>
      <c r="W117" s="67" t="n">
        <f aca="false">M117*5.5017049523</f>
        <v>1118770.24851968</v>
      </c>
      <c r="X117" s="67" t="n">
        <f aca="false">N117*5.1890047538+L117*5.5017049523</f>
        <v>29004317.4749826</v>
      </c>
      <c r="Y117" s="67" t="n">
        <f aca="false">N117*5.1890047538</f>
        <v>21576202.8267455</v>
      </c>
      <c r="Z117" s="67" t="n">
        <f aca="false">L117*5.5017049523</f>
        <v>7428114.64823705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18043144.0904716</v>
      </c>
      <c r="F9" s="163" t="n">
        <f aca="false">central_SIPA_income!I2</f>
        <v>133045.091777586</v>
      </c>
      <c r="G9" s="67" t="n">
        <f aca="false">E9-F9*0.7</f>
        <v>17950012.5262273</v>
      </c>
      <c r="H9" s="9"/>
      <c r="I9" s="175"/>
      <c r="J9" s="67" t="n">
        <f aca="false">G9*3.8235866717</f>
        <v>68633428.6521307</v>
      </c>
      <c r="K9" s="9"/>
      <c r="L9" s="175"/>
      <c r="M9" s="67" t="n">
        <f aca="false">F9*2.511711692</f>
        <v>334170.912580975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22277539.8995703</v>
      </c>
      <c r="F10" s="163" t="n">
        <f aca="false">central_SIPA_income!I3</f>
        <v>139417.771119178</v>
      </c>
      <c r="G10" s="67" t="n">
        <f aca="false">E10-F10*0.7</f>
        <v>22179947.4597869</v>
      </c>
      <c r="H10" s="9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20171412.2166204</v>
      </c>
      <c r="F11" s="163" t="n">
        <f aca="false">central_SIPA_income!I4</f>
        <v>144779.140644521</v>
      </c>
      <c r="G11" s="67" t="n">
        <f aca="false">E11-F11*0.7</f>
        <v>20070066.8181692</v>
      </c>
      <c r="H11" s="9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23528444.5402758</v>
      </c>
      <c r="F12" s="163" t="n">
        <f aca="false">central_SIPA_income!I5</f>
        <v>144644.835798782</v>
      </c>
      <c r="G12" s="67" t="n">
        <f aca="false">E12-F12*0.7</f>
        <v>23427193.1552167</v>
      </c>
      <c r="H12" s="9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19153281.0629158</v>
      </c>
      <c r="F13" s="161" t="n">
        <f aca="false">central_SIPA_income!I6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21857213.2641064</v>
      </c>
      <c r="F14" s="163" t="n">
        <f aca="false">central_SIPA_income!I7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19215169.9458099</v>
      </c>
      <c r="F15" s="163" t="n">
        <f aca="false">central_SIPA_income!I8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22585007.4703965</v>
      </c>
      <c r="F16" s="163" t="n">
        <f aca="false">central_SIPA_income!I9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19533783.8584636</v>
      </c>
      <c r="F17" s="161" t="n">
        <f aca="false">central_SIPA_income!I10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23184198.0928763</v>
      </c>
      <c r="F18" s="163" t="n">
        <f aca="false">central_SIPA_income!I11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20542851.5621216</v>
      </c>
      <c r="F19" s="163" t="n">
        <f aca="false">central_SIPA_income!I12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24252373.7599014</v>
      </c>
      <c r="F20" s="163" t="n">
        <f aca="false">central_SIPA_income!I13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19363802.8731975</v>
      </c>
      <c r="F21" s="161" t="n">
        <f aca="false">central_SIPA_income!I14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21991144.8761269</v>
      </c>
      <c r="F22" s="163" t="n">
        <f aca="false">central_SIPA_income!I15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18235645.224442</v>
      </c>
      <c r="F23" s="163" t="n">
        <f aca="false">central_SIPA_income!I16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20080887.7929642</v>
      </c>
      <c r="F24" s="163" t="n">
        <f aca="false">central_SIPA_income!I17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15939455.3253429</v>
      </c>
      <c r="F25" s="161" t="n">
        <f aca="false">central_SIPA_income!I18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18843330.2723496</v>
      </c>
      <c r="F26" s="163" t="n">
        <f aca="false">central_SIPA_income!I19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15786819.5136424</v>
      </c>
      <c r="F27" s="163" t="n">
        <f aca="false">central_SIPA_income!I20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17918399.3318476</v>
      </c>
      <c r="F28" s="163" t="n">
        <f aca="false">central_SIPA_income!I21</f>
        <v>108218.534622524</v>
      </c>
      <c r="G28" s="67" t="n">
        <f aca="false">E28-F28*0.7</f>
        <v>17842646.3576118</v>
      </c>
      <c r="H28" s="67"/>
      <c r="I28" s="67"/>
      <c r="J28" s="67" t="n">
        <f aca="false">G28*3.8235866717</f>
        <v>68222904.8008211</v>
      </c>
      <c r="K28" s="9"/>
      <c r="L28" s="67"/>
      <c r="M28" s="67" t="n">
        <f aca="false">F28*2.511711692</f>
        <v>271813.758702501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16434641.4004198</v>
      </c>
      <c r="F29" s="161" t="n">
        <f aca="false">central_SIPA_income!I22</f>
        <v>114223.960654247</v>
      </c>
      <c r="G29" s="8" t="n">
        <f aca="false">E29-F29*0.7</f>
        <v>16354684.6279618</v>
      </c>
      <c r="H29" s="8"/>
      <c r="I29" s="8"/>
      <c r="J29" s="8" t="n">
        <f aca="false">G29*3.8235866717</f>
        <v>62533554.1633317</v>
      </c>
      <c r="K29" s="6"/>
      <c r="L29" s="8"/>
      <c r="M29" s="8" t="n">
        <f aca="false">F29*2.511711692</f>
        <v>286897.657481821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18373368.2973328</v>
      </c>
      <c r="F30" s="163" t="n">
        <f aca="false">central_SIPA_income!I23</f>
        <v>83215.8664771378</v>
      </c>
      <c r="G30" s="67" t="n">
        <f aca="false">E30-F30*0.7</f>
        <v>18315117.1907988</v>
      </c>
      <c r="H30" s="67"/>
      <c r="I30" s="67"/>
      <c r="J30" s="67" t="n">
        <f aca="false">G30*3.8235866717</f>
        <v>70029437.981362</v>
      </c>
      <c r="K30" s="9"/>
      <c r="L30" s="67"/>
      <c r="M30" s="67" t="n">
        <f aca="false">F30*2.511711692</f>
        <v>209014.264790538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15655197.28434</v>
      </c>
      <c r="F31" s="163" t="n">
        <f aca="false">central_SIPA_income!I24</f>
        <v>84583.9362415246</v>
      </c>
      <c r="G31" s="67" t="n">
        <f aca="false">E31-F31*0.7</f>
        <v>15595988.528971</v>
      </c>
      <c r="H31" s="67"/>
      <c r="I31" s="67"/>
      <c r="J31" s="67" t="n">
        <f aca="false">G31*3.8235866717</f>
        <v>59632613.8713595</v>
      </c>
      <c r="K31" s="9"/>
      <c r="L31" s="67"/>
      <c r="M31" s="67" t="n">
        <f aca="false">F31*2.511711692</f>
        <v>212450.46161322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18865848.6248469</v>
      </c>
      <c r="F32" s="163" t="n">
        <f aca="false">central_SIPA_income!I25</f>
        <v>91514.8054824357</v>
      </c>
      <c r="G32" s="67" t="n">
        <f aca="false">E32-F32*0.7</f>
        <v>18801788.2610091</v>
      </c>
      <c r="H32" s="67"/>
      <c r="I32" s="67"/>
      <c r="J32" s="67" t="n">
        <f aca="false">G32*3.8235866717</f>
        <v>71890266.9989201</v>
      </c>
      <c r="K32" s="9"/>
      <c r="L32" s="67"/>
      <c r="M32" s="67" t="n">
        <f aca="false">F32*2.511711692</f>
        <v>229858.806921339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16677285.6017937</v>
      </c>
      <c r="F33" s="161" t="n">
        <f aca="false">central_SIPA_income!I26</f>
        <v>99342.3032356052</v>
      </c>
      <c r="G33" s="8" t="n">
        <f aca="false">E33-F33*0.7</f>
        <v>16607745.9895288</v>
      </c>
      <c r="H33" s="8"/>
      <c r="I33" s="8"/>
      <c r="J33" s="8" t="n">
        <f aca="false">G33*3.8235866717</f>
        <v>63501156.2125415</v>
      </c>
      <c r="K33" s="6"/>
      <c r="L33" s="8"/>
      <c r="M33" s="8" t="n">
        <f aca="false">F33*2.511711692</f>
        <v>249519.224547079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19675486.3878425</v>
      </c>
      <c r="F34" s="163" t="n">
        <f aca="false">central_SIPA_income!I27</f>
        <v>97668.1359631525</v>
      </c>
      <c r="G34" s="67" t="n">
        <f aca="false">E34-F34*0.7</f>
        <v>19607118.6926683</v>
      </c>
      <c r="H34" s="67"/>
      <c r="I34" s="67"/>
      <c r="J34" s="67" t="n">
        <f aca="false">G34*3.8235866717</f>
        <v>74969517.7037265</v>
      </c>
      <c r="K34" s="9"/>
      <c r="L34" s="67"/>
      <c r="M34" s="67" t="n">
        <f aca="false">F34*2.511711692</f>
        <v>245314.199034496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17362620.5033657</v>
      </c>
      <c r="F35" s="163" t="n">
        <f aca="false">central_SIPA_income!I28</f>
        <v>97585.3574120301</v>
      </c>
      <c r="G35" s="67" t="n">
        <f aca="false">E35-F35*0.7</f>
        <v>17294310.7531773</v>
      </c>
      <c r="H35" s="67"/>
      <c r="I35" s="67"/>
      <c r="J35" s="67" t="n">
        <f aca="false">G35*3.8235866717</f>
        <v>66126296.0920868</v>
      </c>
      <c r="K35" s="9"/>
      <c r="L35" s="67"/>
      <c r="M35" s="67" t="n">
        <f aca="false">F35*2.511711692</f>
        <v>245106.283179795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20476343.4123324</v>
      </c>
      <c r="F36" s="163" t="n">
        <f aca="false">central_SIPA_income!I29</f>
        <v>98354.4124504689</v>
      </c>
      <c r="G36" s="67" t="n">
        <f aca="false">E36-F36*0.7</f>
        <v>20407495.3236171</v>
      </c>
      <c r="H36" s="67"/>
      <c r="I36" s="67"/>
      <c r="J36" s="67" t="n">
        <f aca="false">G36*3.8235866717</f>
        <v>78029827.1221623</v>
      </c>
      <c r="K36" s="9"/>
      <c r="L36" s="67"/>
      <c r="M36" s="67" t="n">
        <f aca="false">F36*2.511711692</f>
        <v>247037.927711633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17914345.4582363</v>
      </c>
      <c r="F37" s="161" t="n">
        <f aca="false">central_SIPA_income!I30</f>
        <v>98556.5877044557</v>
      </c>
      <c r="G37" s="8" t="n">
        <f aca="false">E37-F37*0.7</f>
        <v>17845355.8468432</v>
      </c>
      <c r="H37" s="8"/>
      <c r="I37" s="8"/>
      <c r="J37" s="8" t="n">
        <f aca="false">G37*3.8235866717</f>
        <v>68233264.7677333</v>
      </c>
      <c r="K37" s="6"/>
      <c r="L37" s="8"/>
      <c r="M37" s="8" t="n">
        <f aca="false">F37*2.511711692</f>
        <v>247545.733660905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21079496.8385536</v>
      </c>
      <c r="F38" s="163" t="n">
        <f aca="false">central_SIPA_income!I31</f>
        <v>98565.8550596668</v>
      </c>
      <c r="G38" s="67" t="n">
        <f aca="false">E38-F38*0.7</f>
        <v>21010500.7400118</v>
      </c>
      <c r="H38" s="67"/>
      <c r="I38" s="67"/>
      <c r="J38" s="67" t="n">
        <f aca="false">G38*3.8235866717</f>
        <v>80335470.5952522</v>
      </c>
      <c r="K38" s="9"/>
      <c r="L38" s="67"/>
      <c r="M38" s="67" t="n">
        <f aca="false">F38*2.511711692</f>
        <v>247569.010585342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18439379.5487511</v>
      </c>
      <c r="F39" s="163" t="n">
        <f aca="false">central_SIPA_income!I32</f>
        <v>98041.9923286155</v>
      </c>
      <c r="G39" s="67" t="n">
        <f aca="false">E39-F39*0.7</f>
        <v>18370750.1541211</v>
      </c>
      <c r="H39" s="67"/>
      <c r="I39" s="67"/>
      <c r="J39" s="67" t="n">
        <f aca="false">G39*3.8235866717</f>
        <v>70242155.4384282</v>
      </c>
      <c r="K39" s="9"/>
      <c r="L39" s="67"/>
      <c r="M39" s="67" t="n">
        <f aca="false">F39*2.511711692</f>
        <v>246253.218438758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21365444.2199392</v>
      </c>
      <c r="F40" s="163" t="n">
        <f aca="false">central_SIPA_income!I33</f>
        <v>100157.502840039</v>
      </c>
      <c r="G40" s="67" t="n">
        <f aca="false">E40-F40*0.7</f>
        <v>21295333.9679512</v>
      </c>
      <c r="H40" s="67"/>
      <c r="I40" s="67"/>
      <c r="J40" s="67" t="n">
        <f aca="false">G40*3.8235866717</f>
        <v>81424555.1292583</v>
      </c>
      <c r="K40" s="9"/>
      <c r="L40" s="67"/>
      <c r="M40" s="67" t="n">
        <f aca="false">F40*2.511711692</f>
        <v>251566.770924848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18824099.477609</v>
      </c>
      <c r="F41" s="161" t="n">
        <f aca="false">central_SIPA_income!I34</f>
        <v>102451.808828952</v>
      </c>
      <c r="G41" s="8" t="n">
        <f aca="false">E41-F41*0.7</f>
        <v>18752383.2114287</v>
      </c>
      <c r="H41" s="8"/>
      <c r="I41" s="8"/>
      <c r="J41" s="8" t="n">
        <f aca="false">G41*3.8235866717</f>
        <v>71701362.5098298</v>
      </c>
      <c r="K41" s="6"/>
      <c r="L41" s="8"/>
      <c r="M41" s="8" t="n">
        <f aca="false">F41*2.511711692</f>
        <v>257329.406102228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21876559.7670502</v>
      </c>
      <c r="F42" s="163" t="n">
        <f aca="false">central_SIPA_income!I35</f>
        <v>105077.387765102</v>
      </c>
      <c r="G42" s="67" t="n">
        <f aca="false">E42-F42*0.7</f>
        <v>21803005.5956147</v>
      </c>
      <c r="H42" s="67"/>
      <c r="I42" s="67"/>
      <c r="J42" s="67" t="n">
        <f aca="false">G42*3.8235866717</f>
        <v>83365681.5983928</v>
      </c>
      <c r="K42" s="9"/>
      <c r="L42" s="67"/>
      <c r="M42" s="67" t="n">
        <f aca="false">F42*2.511711692</f>
        <v>263924.103414424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19285990.9035537</v>
      </c>
      <c r="F43" s="163" t="n">
        <f aca="false">central_SIPA_income!I36</f>
        <v>103917.622660169</v>
      </c>
      <c r="G43" s="67" t="n">
        <f aca="false">E43-F43*0.7</f>
        <v>19213248.5676916</v>
      </c>
      <c r="H43" s="67"/>
      <c r="I43" s="67"/>
      <c r="J43" s="67" t="n">
        <f aca="false">G43*3.8235866717</f>
        <v>73463521.1434846</v>
      </c>
      <c r="K43" s="9"/>
      <c r="L43" s="67"/>
      <c r="M43" s="67" t="n">
        <f aca="false">F43*2.511711692</f>
        <v>261011.107840392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22595699.8033256</v>
      </c>
      <c r="F44" s="163" t="n">
        <f aca="false">central_SIPA_income!I37</f>
        <v>103170.535241383</v>
      </c>
      <c r="G44" s="67" t="n">
        <f aca="false">E44-F44*0.7</f>
        <v>22523480.4286566</v>
      </c>
      <c r="H44" s="67"/>
      <c r="I44" s="67"/>
      <c r="J44" s="67" t="n">
        <f aca="false">G44*3.8235866717</f>
        <v>86120479.5673073</v>
      </c>
      <c r="K44" s="9"/>
      <c r="L44" s="67"/>
      <c r="M44" s="67" t="n">
        <f aca="false">F44*2.511711692</f>
        <v>259134.63963568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19920043.0340756</v>
      </c>
      <c r="F45" s="161" t="n">
        <f aca="false">central_SIPA_income!I38</f>
        <v>101860.4562077</v>
      </c>
      <c r="G45" s="8" t="n">
        <f aca="false">E45-F45*0.7</f>
        <v>19848740.7147302</v>
      </c>
      <c r="H45" s="8"/>
      <c r="I45" s="8"/>
      <c r="J45" s="8" t="n">
        <f aca="false">G45*3.8235866717</f>
        <v>75893380.4468715</v>
      </c>
      <c r="K45" s="6"/>
      <c r="L45" s="8"/>
      <c r="M45" s="8" t="n">
        <f aca="false">F45*2.511711692</f>
        <v>255844.098809334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23214831.6434218</v>
      </c>
      <c r="F46" s="163" t="n">
        <f aca="false">central_SIPA_income!I39</f>
        <v>103457.869299751</v>
      </c>
      <c r="G46" s="67" t="n">
        <f aca="false">E46-F46*0.7</f>
        <v>23142411.134912</v>
      </c>
      <c r="H46" s="67"/>
      <c r="I46" s="67"/>
      <c r="J46" s="67" t="n">
        <f aca="false">G46*3.8235866717</f>
        <v>88487014.7664511</v>
      </c>
      <c r="K46" s="9"/>
      <c r="L46" s="67"/>
      <c r="M46" s="67" t="n">
        <f aca="false">F46*2.511711692</f>
        <v>259856.339949592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20522831.6963757</v>
      </c>
      <c r="F47" s="163" t="n">
        <f aca="false">central_SIPA_income!I40</f>
        <v>103602.800502827</v>
      </c>
      <c r="G47" s="67" t="n">
        <f aca="false">E47-F47*0.7</f>
        <v>20450309.7360237</v>
      </c>
      <c r="H47" s="67"/>
      <c r="I47" s="67"/>
      <c r="J47" s="67" t="n">
        <f aca="false">G47*3.8235866717</f>
        <v>78193531.7387971</v>
      </c>
      <c r="K47" s="9"/>
      <c r="L47" s="67"/>
      <c r="M47" s="67" t="n">
        <f aca="false">F47*2.511711692</f>
        <v>260220.365346895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23881775.7892953</v>
      </c>
      <c r="F48" s="163" t="n">
        <f aca="false">central_SIPA_income!I41</f>
        <v>103094.469808309</v>
      </c>
      <c r="G48" s="67" t="n">
        <f aca="false">E48-F48*0.7</f>
        <v>23809609.6604295</v>
      </c>
      <c r="H48" s="67"/>
      <c r="I48" s="67"/>
      <c r="J48" s="67" t="n">
        <f aca="false">G48*3.8235866717</f>
        <v>91038106.1559977</v>
      </c>
      <c r="K48" s="9"/>
      <c r="L48" s="67"/>
      <c r="M48" s="67" t="n">
        <f aca="false">F48*2.511711692</f>
        <v>258943.585198071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20891810.2549669</v>
      </c>
      <c r="F49" s="161" t="n">
        <f aca="false">central_SIPA_income!I42</f>
        <v>103400.340397628</v>
      </c>
      <c r="G49" s="8" t="n">
        <f aca="false">E49-F49*0.7</f>
        <v>20819430.0166886</v>
      </c>
      <c r="H49" s="8"/>
      <c r="I49" s="8"/>
      <c r="J49" s="8" t="n">
        <f aca="false">G49*3.8235866717</f>
        <v>79604895.1242013</v>
      </c>
      <c r="K49" s="6"/>
      <c r="L49" s="8"/>
      <c r="M49" s="8" t="n">
        <f aca="false">F49*2.511711692</f>
        <v>259711.843933503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24228223.2496575</v>
      </c>
      <c r="F50" s="163" t="n">
        <f aca="false">central_SIPA_income!I43</f>
        <v>104320.111784303</v>
      </c>
      <c r="G50" s="67" t="n">
        <f aca="false">E50-F50*0.7</f>
        <v>24155199.1714085</v>
      </c>
      <c r="H50" s="67"/>
      <c r="I50" s="67"/>
      <c r="J50" s="67" t="n">
        <f aca="false">G50*3.8235866717</f>
        <v>92359497.6040562</v>
      </c>
      <c r="K50" s="9"/>
      <c r="L50" s="67"/>
      <c r="M50" s="67" t="n">
        <f aca="false">F50*2.511711692</f>
        <v>262022.044479382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21335527.1719364</v>
      </c>
      <c r="F51" s="163" t="n">
        <f aca="false">central_SIPA_income!I44</f>
        <v>104522.389318541</v>
      </c>
      <c r="G51" s="67" t="n">
        <f aca="false">E51-F51*0.7</f>
        <v>21262361.4994134</v>
      </c>
      <c r="H51" s="67"/>
      <c r="I51" s="67"/>
      <c r="J51" s="67" t="n">
        <f aca="false">G51*3.8235866717</f>
        <v>81298482.0380242</v>
      </c>
      <c r="K51" s="9"/>
      <c r="L51" s="67"/>
      <c r="M51" s="67" t="n">
        <f aca="false">F51*2.511711692</f>
        <v>262530.107327155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25022661.6764999</v>
      </c>
      <c r="F52" s="163" t="n">
        <f aca="false">central_SIPA_income!I45</f>
        <v>107138.296174088</v>
      </c>
      <c r="G52" s="67" t="n">
        <f aca="false">E52-F52*0.7</f>
        <v>24947664.869178</v>
      </c>
      <c r="H52" s="67"/>
      <c r="I52" s="67"/>
      <c r="J52" s="67" t="n">
        <f aca="false">G52*3.8235866717</f>
        <v>95389558.8838274</v>
      </c>
      <c r="K52" s="9"/>
      <c r="L52" s="67"/>
      <c r="M52" s="67" t="n">
        <f aca="false">F52*2.511711692</f>
        <v>269100.511161416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21903761.2705806</v>
      </c>
      <c r="F53" s="161" t="n">
        <f aca="false">central_SIPA_income!I46</f>
        <v>108095.456402202</v>
      </c>
      <c r="G53" s="8" t="n">
        <f aca="false">E53-F53*0.7</f>
        <v>21828094.4510991</v>
      </c>
      <c r="H53" s="8"/>
      <c r="I53" s="8"/>
      <c r="J53" s="8" t="n">
        <f aca="false">G53*3.8235866717</f>
        <v>83461611.0118312</v>
      </c>
      <c r="K53" s="6"/>
      <c r="L53" s="8"/>
      <c r="M53" s="8" t="n">
        <f aca="false">F53*2.511711692</f>
        <v>271504.621697488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25530322.0798308</v>
      </c>
      <c r="F54" s="163" t="n">
        <f aca="false">central_SIPA_income!I47</f>
        <v>109835.175264784</v>
      </c>
      <c r="G54" s="67" t="n">
        <f aca="false">E54-F54*0.7</f>
        <v>25453437.4571454</v>
      </c>
      <c r="H54" s="67"/>
      <c r="I54" s="67"/>
      <c r="J54" s="67" t="n">
        <f aca="false">G54*3.8235866717</f>
        <v>97323424.2100907</v>
      </c>
      <c r="K54" s="9"/>
      <c r="L54" s="67"/>
      <c r="M54" s="67" t="n">
        <f aca="false">F54*2.511711692</f>
        <v>275874.293905427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22300906.1308324</v>
      </c>
      <c r="F55" s="163" t="n">
        <f aca="false">central_SIPA_income!I48</f>
        <v>112817.885840525</v>
      </c>
      <c r="G55" s="67" t="n">
        <f aca="false">E55-F55*0.7</f>
        <v>22221933.6107441</v>
      </c>
      <c r="H55" s="67"/>
      <c r="I55" s="67"/>
      <c r="J55" s="67" t="n">
        <f aca="false">G55*3.8235866717</f>
        <v>84967489.1734433</v>
      </c>
      <c r="K55" s="9"/>
      <c r="L55" s="67"/>
      <c r="M55" s="67" t="n">
        <f aca="false">F55*2.511711692</f>
        <v>283366.002932368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25954997.3122993</v>
      </c>
      <c r="F56" s="163" t="n">
        <f aca="false">central_SIPA_income!I49</f>
        <v>116977.520575274</v>
      </c>
      <c r="G56" s="67" t="n">
        <f aca="false">E56-F56*0.7</f>
        <v>25873113.0478966</v>
      </c>
      <c r="H56" s="67"/>
      <c r="I56" s="67"/>
      <c r="J56" s="67" t="n">
        <f aca="false">G56*3.8235866717</f>
        <v>98928090.2053247</v>
      </c>
      <c r="K56" s="9"/>
      <c r="L56" s="67"/>
      <c r="M56" s="67" t="n">
        <f aca="false">F56*2.511711692</f>
        <v>293813.806130087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22834681.697491</v>
      </c>
      <c r="F57" s="161" t="n">
        <f aca="false">central_SIPA_income!I50</f>
        <v>114019.754019844</v>
      </c>
      <c r="G57" s="8" t="n">
        <f aca="false">E57-F57*0.7</f>
        <v>22754867.8696771</v>
      </c>
      <c r="H57" s="8"/>
      <c r="I57" s="8"/>
      <c r="J57" s="8" t="n">
        <f aca="false">G57*3.8235866717</f>
        <v>87005209.5027918</v>
      </c>
      <c r="K57" s="6"/>
      <c r="L57" s="8"/>
      <c r="M57" s="8" t="n">
        <f aca="false">F57*2.511711692</f>
        <v>286384.749290606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26572089.8151244</v>
      </c>
      <c r="F58" s="163" t="n">
        <f aca="false">central_SIPA_income!I51</f>
        <v>114944.821834745</v>
      </c>
      <c r="G58" s="67" t="n">
        <f aca="false">E58-F58*0.7</f>
        <v>26491628.4398401</v>
      </c>
      <c r="H58" s="67"/>
      <c r="I58" s="67"/>
      <c r="J58" s="67" t="n">
        <f aca="false">G58*3.8235866717</f>
        <v>101293037.414201</v>
      </c>
      <c r="K58" s="9"/>
      <c r="L58" s="67"/>
      <c r="M58" s="67" t="n">
        <f aca="false">F58*2.511711692</f>
        <v>288708.252937185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23309189.254223</v>
      </c>
      <c r="F59" s="163" t="n">
        <f aca="false">central_SIPA_income!I52</f>
        <v>118228.026023011</v>
      </c>
      <c r="G59" s="67" t="n">
        <f aca="false">E59-F59*0.7</f>
        <v>23226429.6360069</v>
      </c>
      <c r="H59" s="67"/>
      <c r="I59" s="67"/>
      <c r="J59" s="67" t="n">
        <f aca="false">G59*3.8235866717</f>
        <v>88808266.7874139</v>
      </c>
      <c r="K59" s="9"/>
      <c r="L59" s="67"/>
      <c r="M59" s="67" t="n">
        <f aca="false">F59*2.511711692</f>
        <v>296954.715284076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27136776.0550229</v>
      </c>
      <c r="F60" s="163" t="n">
        <f aca="false">central_SIPA_income!I53</f>
        <v>111567.948455106</v>
      </c>
      <c r="G60" s="67" t="n">
        <f aca="false">E60-F60*0.7</f>
        <v>27058678.4911043</v>
      </c>
      <c r="H60" s="67"/>
      <c r="I60" s="67"/>
      <c r="J60" s="67" t="n">
        <f aca="false">G60*3.8235866717</f>
        <v>103461202.432402</v>
      </c>
      <c r="K60" s="9"/>
      <c r="L60" s="67"/>
      <c r="M60" s="67" t="n">
        <f aca="false">F60*2.511711692</f>
        <v>280226.520587144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23983343.4708863</v>
      </c>
      <c r="F61" s="161" t="n">
        <f aca="false">central_SIPA_income!I54</f>
        <v>109089.430485365</v>
      </c>
      <c r="G61" s="8" t="n">
        <f aca="false">E61-F61*0.7</f>
        <v>23906980.8695466</v>
      </c>
      <c r="H61" s="8"/>
      <c r="I61" s="8"/>
      <c r="J61" s="8" t="n">
        <f aca="false">G61*3.8235866717</f>
        <v>91410413.4133852</v>
      </c>
      <c r="K61" s="6"/>
      <c r="L61" s="8"/>
      <c r="M61" s="8" t="n">
        <f aca="false">F61*2.511711692</f>
        <v>274001.198023713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27841866.2675717</v>
      </c>
      <c r="F62" s="163" t="n">
        <f aca="false">central_SIPA_income!I55</f>
        <v>110193.252791748</v>
      </c>
      <c r="G62" s="67" t="n">
        <f aca="false">E62-F62*0.7</f>
        <v>27764730.9906174</v>
      </c>
      <c r="H62" s="67"/>
      <c r="I62" s="67"/>
      <c r="J62" s="67" t="n">
        <f aca="false">G62*3.8235866717</f>
        <v>106160855.359061</v>
      </c>
      <c r="K62" s="9"/>
      <c r="L62" s="67"/>
      <c r="M62" s="67" t="n">
        <f aca="false">F62*2.511711692</f>
        <v>276773.681416545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24420292.7755049</v>
      </c>
      <c r="F63" s="163" t="n">
        <f aca="false">central_SIPA_income!I56</f>
        <v>110935.688602088</v>
      </c>
      <c r="G63" s="67" t="n">
        <f aca="false">E63-F63*0.7</f>
        <v>24342637.7934834</v>
      </c>
      <c r="H63" s="67"/>
      <c r="I63" s="67"/>
      <c r="J63" s="67" t="n">
        <f aca="false">G63*3.8235866717</f>
        <v>93076185.421184</v>
      </c>
      <c r="K63" s="9"/>
      <c r="L63" s="67"/>
      <c r="M63" s="67" t="n">
        <f aca="false">F63*2.511711692</f>
        <v>278638.466121935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28458048.6317575</v>
      </c>
      <c r="F64" s="163" t="n">
        <f aca="false">central_SIPA_income!I57</f>
        <v>108664.763752207</v>
      </c>
      <c r="G64" s="67" t="n">
        <f aca="false">E64-F64*0.7</f>
        <v>28381983.297131</v>
      </c>
      <c r="H64" s="67"/>
      <c r="I64" s="67"/>
      <c r="J64" s="67" t="n">
        <f aca="false">G64*3.8235866717</f>
        <v>108520973.051322</v>
      </c>
      <c r="K64" s="9"/>
      <c r="L64" s="67"/>
      <c r="M64" s="67" t="n">
        <f aca="false">F64*2.511711692</f>
        <v>272934.557624837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24818932.5567918</v>
      </c>
      <c r="F65" s="161" t="n">
        <f aca="false">central_SIPA_income!I58</f>
        <v>109900.877604497</v>
      </c>
      <c r="G65" s="8" t="n">
        <f aca="false">E65-F65*0.7</f>
        <v>24742001.9424687</v>
      </c>
      <c r="H65" s="8"/>
      <c r="I65" s="8"/>
      <c r="J65" s="8" t="n">
        <f aca="false">G65*3.8235866717</f>
        <v>94603188.8583988</v>
      </c>
      <c r="K65" s="6"/>
      <c r="L65" s="8"/>
      <c r="M65" s="8" t="n">
        <f aca="false">F65*2.511711692</f>
        <v>276039.319240277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28606185.1574718</v>
      </c>
      <c r="F66" s="163" t="n">
        <f aca="false">central_SIPA_income!I59</f>
        <v>115975.920440761</v>
      </c>
      <c r="G66" s="67" t="n">
        <f aca="false">E66-F66*0.7</f>
        <v>28525002.0131633</v>
      </c>
      <c r="H66" s="67"/>
      <c r="I66" s="67"/>
      <c r="J66" s="67" t="n">
        <f aca="false">G66*3.8235866717</f>
        <v>109067817.507747</v>
      </c>
      <c r="K66" s="9"/>
      <c r="L66" s="67"/>
      <c r="M66" s="67" t="n">
        <f aca="false">F66*2.511711692</f>
        <v>291298.075361522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24980849.7918222</v>
      </c>
      <c r="F67" s="163" t="n">
        <f aca="false">central_SIPA_income!I60</f>
        <v>114669.812354717</v>
      </c>
      <c r="G67" s="67" t="n">
        <f aca="false">E67-F67*0.7</f>
        <v>24900580.9231739</v>
      </c>
      <c r="H67" s="67"/>
      <c r="I67" s="67"/>
      <c r="J67" s="67" t="n">
        <f aca="false">G67*3.8235866717</f>
        <v>95209529.3354349</v>
      </c>
      <c r="K67" s="9"/>
      <c r="L67" s="67"/>
      <c r="M67" s="67" t="n">
        <f aca="false">F67*2.511711692</f>
        <v>288017.508410788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28826490.3738315</v>
      </c>
      <c r="F68" s="163" t="n">
        <f aca="false">central_SIPA_income!I61</f>
        <v>118145.08648997</v>
      </c>
      <c r="G68" s="67" t="n">
        <f aca="false">E68-F68*0.7</f>
        <v>28743788.8132885</v>
      </c>
      <c r="H68" s="67"/>
      <c r="I68" s="67"/>
      <c r="J68" s="67" t="n">
        <f aca="false">G68*3.8235866717</f>
        <v>109904367.80065</v>
      </c>
      <c r="K68" s="9"/>
      <c r="L68" s="67"/>
      <c r="M68" s="67" t="n">
        <f aca="false">F68*2.511711692</f>
        <v>296746.395089209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25153676.2003242</v>
      </c>
      <c r="F69" s="161" t="n">
        <f aca="false">central_SIPA_income!I62</f>
        <v>118087.381090219</v>
      </c>
      <c r="G69" s="8" t="n">
        <f aca="false">E69-F69*0.7</f>
        <v>25071015.033561</v>
      </c>
      <c r="H69" s="8"/>
      <c r="I69" s="8"/>
      <c r="J69" s="8" t="n">
        <f aca="false">G69*3.8235866717</f>
        <v>95861198.9283143</v>
      </c>
      <c r="K69" s="6"/>
      <c r="L69" s="8"/>
      <c r="M69" s="8" t="n">
        <f aca="false">F69*2.511711692</f>
        <v>296601.455761963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29147264.8895273</v>
      </c>
      <c r="F70" s="163" t="n">
        <f aca="false">central_SIPA_income!I63</f>
        <v>116789.442272875</v>
      </c>
      <c r="G70" s="67" t="n">
        <f aca="false">E70-F70*0.7</f>
        <v>29065512.2799363</v>
      </c>
      <c r="H70" s="67"/>
      <c r="I70" s="67"/>
      <c r="J70" s="67" t="n">
        <f aca="false">G70*3.8235866717</f>
        <v>111134505.359697</v>
      </c>
      <c r="K70" s="9"/>
      <c r="L70" s="67"/>
      <c r="M70" s="67" t="n">
        <f aca="false">F70*2.511711692</f>
        <v>293341.407658939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25578899.5498394</v>
      </c>
      <c r="F71" s="163" t="n">
        <f aca="false">central_SIPA_income!I64</f>
        <v>117909.525029799</v>
      </c>
      <c r="G71" s="67" t="n">
        <f aca="false">E71-F71*0.7</f>
        <v>25496362.8823186</v>
      </c>
      <c r="H71" s="67"/>
      <c r="I71" s="67"/>
      <c r="J71" s="67" t="n">
        <f aca="false">G71*3.8235866717</f>
        <v>97487553.29366</v>
      </c>
      <c r="K71" s="9"/>
      <c r="L71" s="67"/>
      <c r="M71" s="67" t="n">
        <f aca="false">F71*2.511711692</f>
        <v>296154.732615513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29488454.1531181</v>
      </c>
      <c r="F72" s="163" t="n">
        <f aca="false">central_SIPA_income!I65</f>
        <v>116574.997470194</v>
      </c>
      <c r="G72" s="67" t="n">
        <f aca="false">E72-F72*0.7</f>
        <v>29406851.6548889</v>
      </c>
      <c r="H72" s="67"/>
      <c r="I72" s="67"/>
      <c r="J72" s="67" t="n">
        <f aca="false">G72*3.8235866717</f>
        <v>112439646.044292</v>
      </c>
      <c r="K72" s="9"/>
      <c r="L72" s="67"/>
      <c r="M72" s="67" t="n">
        <f aca="false">F72*2.511711692</f>
        <v>292802.784140757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25915134.4722479</v>
      </c>
      <c r="F73" s="161" t="n">
        <f aca="false">central_SIPA_income!I66</f>
        <v>116651.293205932</v>
      </c>
      <c r="G73" s="8" t="n">
        <f aca="false">E73-F73*0.7</f>
        <v>25833478.5670037</v>
      </c>
      <c r="H73" s="8"/>
      <c r="I73" s="8"/>
      <c r="J73" s="8" t="n">
        <f aca="false">G73*3.8235866717</f>
        <v>98776544.3324432</v>
      </c>
      <c r="K73" s="6"/>
      <c r="L73" s="8"/>
      <c r="M73" s="8" t="n">
        <f aca="false">F73*2.511711692</f>
        <v>292994.41703226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29951534.9647653</v>
      </c>
      <c r="F74" s="163" t="n">
        <f aca="false">central_SIPA_income!I67</f>
        <v>119414.690647154</v>
      </c>
      <c r="G74" s="67" t="n">
        <f aca="false">E74-F74*0.7</f>
        <v>29867944.6813123</v>
      </c>
      <c r="H74" s="67"/>
      <c r="I74" s="67"/>
      <c r="J74" s="67" t="n">
        <f aca="false">G74*3.8235866717</f>
        <v>114202675.194538</v>
      </c>
      <c r="K74" s="9"/>
      <c r="L74" s="67"/>
      <c r="M74" s="67" t="n">
        <f aca="false">F74*2.511711692</f>
        <v>299935.274695021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26288071.8849016</v>
      </c>
      <c r="F75" s="163" t="n">
        <f aca="false">central_SIPA_income!I68</f>
        <v>120983.309062138</v>
      </c>
      <c r="G75" s="67" t="n">
        <f aca="false">E75-F75*0.7</f>
        <v>26203383.5685581</v>
      </c>
      <c r="H75" s="67"/>
      <c r="I75" s="67"/>
      <c r="J75" s="67" t="n">
        <f aca="false">G75*3.8235866717</f>
        <v>100190908.166182</v>
      </c>
      <c r="K75" s="9"/>
      <c r="L75" s="67"/>
      <c r="M75" s="67" t="n">
        <f aca="false">F75*2.511711692</f>
        <v>303875.191908223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30417011.1780772</v>
      </c>
      <c r="F76" s="163" t="n">
        <f aca="false">central_SIPA_income!I69</f>
        <v>119393.519369061</v>
      </c>
      <c r="G76" s="67" t="n">
        <f aca="false">E76-F76*0.7</f>
        <v>30333435.7145189</v>
      </c>
      <c r="H76" s="67"/>
      <c r="I76" s="67"/>
      <c r="J76" s="67" t="n">
        <f aca="false">G76*3.8235866717</f>
        <v>115982520.504903</v>
      </c>
      <c r="K76" s="9"/>
      <c r="L76" s="67"/>
      <c r="M76" s="67" t="n">
        <f aca="false">F76*2.511711692</f>
        <v>299882.0985483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26566969.0351157</v>
      </c>
      <c r="F77" s="161" t="n">
        <f aca="false">central_SIPA_income!I70</f>
        <v>121368.128920971</v>
      </c>
      <c r="G77" s="8" t="n">
        <f aca="false">E77-F77*0.7</f>
        <v>26482011.344871</v>
      </c>
      <c r="H77" s="8"/>
      <c r="I77" s="8"/>
      <c r="J77" s="8" t="n">
        <f aca="false">G77*3.8235866717</f>
        <v>101256265.618057</v>
      </c>
      <c r="K77" s="6"/>
      <c r="L77" s="8"/>
      <c r="M77" s="8" t="n">
        <f aca="false">F77*2.511711692</f>
        <v>304841.748446967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30652211.8011575</v>
      </c>
      <c r="F78" s="163" t="n">
        <f aca="false">central_SIPA_income!I71</f>
        <v>124933.577953104</v>
      </c>
      <c r="G78" s="67" t="n">
        <f aca="false">E78-F78*0.7</f>
        <v>30564758.2965903</v>
      </c>
      <c r="H78" s="67"/>
      <c r="I78" s="67"/>
      <c r="J78" s="67" t="n">
        <f aca="false">G78*3.8235866717</f>
        <v>116867002.446575</v>
      </c>
      <c r="K78" s="9"/>
      <c r="L78" s="67"/>
      <c r="M78" s="67" t="n">
        <f aca="false">F78*2.511711692</f>
        <v>313797.128468204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26820457.3282402</v>
      </c>
      <c r="F79" s="163" t="n">
        <f aca="false">central_SIPA_income!I72</f>
        <v>123326.856855714</v>
      </c>
      <c r="G79" s="67" t="n">
        <f aca="false">E79-F79*0.7</f>
        <v>26734128.5284412</v>
      </c>
      <c r="H79" s="67"/>
      <c r="I79" s="67"/>
      <c r="J79" s="67" t="n">
        <f aca="false">G79*3.8235866717</f>
        <v>102220257.520863</v>
      </c>
      <c r="K79" s="9"/>
      <c r="L79" s="67"/>
      <c r="M79" s="67" t="n">
        <f aca="false">F79*2.511711692</f>
        <v>309761.508302108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31183547.8536104</v>
      </c>
      <c r="F80" s="163" t="n">
        <f aca="false">central_SIPA_income!I73</f>
        <v>122310.835523765</v>
      </c>
      <c r="G80" s="67" t="n">
        <f aca="false">E80-F80*0.7</f>
        <v>31097930.2687438</v>
      </c>
      <c r="H80" s="67"/>
      <c r="I80" s="67"/>
      <c r="J80" s="67" t="n">
        <f aca="false">G80*3.8235866717</f>
        <v>118905631.693025</v>
      </c>
      <c r="K80" s="9"/>
      <c r="L80" s="67"/>
      <c r="M80" s="67" t="n">
        <f aca="false">F80*2.511711692</f>
        <v>307209.555643329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27359074.7989641</v>
      </c>
      <c r="F81" s="161" t="n">
        <f aca="false">central_SIPA_income!I74</f>
        <v>121560.383754561</v>
      </c>
      <c r="G81" s="8" t="n">
        <f aca="false">E81-F81*0.7</f>
        <v>27273982.5303359</v>
      </c>
      <c r="H81" s="8"/>
      <c r="I81" s="8"/>
      <c r="J81" s="8" t="n">
        <f aca="false">G81*3.8235866717</f>
        <v>104284436.087171</v>
      </c>
      <c r="K81" s="6"/>
      <c r="L81" s="8"/>
      <c r="M81" s="8" t="n">
        <f aca="false">F81*2.511711692</f>
        <v>305324.637160338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31537590.1573704</v>
      </c>
      <c r="F82" s="163" t="n">
        <f aca="false">central_SIPA_income!I75</f>
        <v>124250.052497985</v>
      </c>
      <c r="G82" s="67" t="n">
        <f aca="false">E82-F82*0.7</f>
        <v>31450615.1206218</v>
      </c>
      <c r="H82" s="67"/>
      <c r="I82" s="67"/>
      <c r="J82" s="67" t="n">
        <f aca="false">G82*3.8235866717</f>
        <v>120254152.791976</v>
      </c>
      <c r="K82" s="9"/>
      <c r="L82" s="67"/>
      <c r="M82" s="67" t="n">
        <f aca="false">F82*2.511711692</f>
        <v>312080.309590804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27560917.8829986</v>
      </c>
      <c r="F83" s="163" t="n">
        <f aca="false">central_SIPA_income!I76</f>
        <v>123169.536021525</v>
      </c>
      <c r="G83" s="67" t="n">
        <f aca="false">E83-F83*0.7</f>
        <v>27474699.2077835</v>
      </c>
      <c r="H83" s="67"/>
      <c r="I83" s="67"/>
      <c r="J83" s="67" t="n">
        <f aca="false">G83*3.8235866717</f>
        <v>105051893.699848</v>
      </c>
      <c r="K83" s="9"/>
      <c r="L83" s="67"/>
      <c r="M83" s="67" t="n">
        <f aca="false">F83*2.511711692</f>
        <v>309366.363723479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31749000.7200715</v>
      </c>
      <c r="F84" s="163" t="n">
        <f aca="false">central_SIPA_income!I77</f>
        <v>123903.679631265</v>
      </c>
      <c r="G84" s="67" t="n">
        <f aca="false">E84-F84*0.7</f>
        <v>31662268.1443296</v>
      </c>
      <c r="H84" s="67"/>
      <c r="I84" s="67"/>
      <c r="J84" s="67" t="n">
        <f aca="false">G84*3.8235866717</f>
        <v>121063426.47245</v>
      </c>
      <c r="K84" s="9"/>
      <c r="L84" s="67"/>
      <c r="M84" s="67" t="n">
        <f aca="false">F84*2.511711692</f>
        <v>311210.320811672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27837569.6246094</v>
      </c>
      <c r="F85" s="161" t="n">
        <f aca="false">central_SIPA_income!I78</f>
        <v>122310.432885239</v>
      </c>
      <c r="G85" s="8" t="n">
        <f aca="false">E85-F85*0.7</f>
        <v>27751952.3215897</v>
      </c>
      <c r="H85" s="8"/>
      <c r="I85" s="8"/>
      <c r="J85" s="8" t="n">
        <f aca="false">G85*3.8235866717</f>
        <v>106111995.010484</v>
      </c>
      <c r="K85" s="6"/>
      <c r="L85" s="8"/>
      <c r="M85" s="8" t="n">
        <f aca="false">F85*2.511711692</f>
        <v>307208.544331436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32181371.6756918</v>
      </c>
      <c r="F86" s="163" t="n">
        <f aca="false">central_SIPA_income!I79</f>
        <v>122904.080020991</v>
      </c>
      <c r="G86" s="67" t="n">
        <f aca="false">E86-F86*0.7</f>
        <v>32095338.8196771</v>
      </c>
      <c r="H86" s="67"/>
      <c r="I86" s="67"/>
      <c r="J86" s="67" t="n">
        <f aca="false">G86*3.8235866717</f>
        <v>122719309.734613</v>
      </c>
      <c r="K86" s="9"/>
      <c r="L86" s="67"/>
      <c r="M86" s="67" t="n">
        <f aca="false">F86*2.511711692</f>
        <v>308699.614783226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28016213.4205125</v>
      </c>
      <c r="F87" s="163" t="n">
        <f aca="false">central_SIPA_income!I80</f>
        <v>124041.304619307</v>
      </c>
      <c r="G87" s="67" t="n">
        <f aca="false">E87-F87*0.7</f>
        <v>27929384.5072789</v>
      </c>
      <c r="H87" s="67"/>
      <c r="I87" s="67"/>
      <c r="J87" s="67" t="n">
        <f aca="false">G87*3.8235866717</f>
        <v>106790422.350816</v>
      </c>
      <c r="K87" s="9"/>
      <c r="L87" s="67"/>
      <c r="M87" s="67" t="n">
        <f aca="false">F87*2.511711692</f>
        <v>311555.995103247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32522418.0318983</v>
      </c>
      <c r="F88" s="163" t="n">
        <f aca="false">central_SIPA_income!I81</f>
        <v>123193.959018521</v>
      </c>
      <c r="G88" s="67" t="n">
        <f aca="false">E88-F88*0.7</f>
        <v>32436182.2605853</v>
      </c>
      <c r="H88" s="67"/>
      <c r="I88" s="67"/>
      <c r="J88" s="67" t="n">
        <f aca="false">G88*3.8235866717</f>
        <v>124022554.172406</v>
      </c>
      <c r="K88" s="9"/>
      <c r="L88" s="67"/>
      <c r="M88" s="67" t="n">
        <f aca="false">F88*2.511711692</f>
        <v>309427.707250588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28653946.6803363</v>
      </c>
      <c r="F89" s="161" t="n">
        <f aca="false">central_SIPA_income!I82</f>
        <v>126292.275057764</v>
      </c>
      <c r="G89" s="8" t="n">
        <f aca="false">E89-F89*0.7</f>
        <v>28565542.0877959</v>
      </c>
      <c r="H89" s="8"/>
      <c r="I89" s="8"/>
      <c r="J89" s="8" t="n">
        <f aca="false">G89*3.8235866717</f>
        <v>109222825.996782</v>
      </c>
      <c r="K89" s="6"/>
      <c r="L89" s="8"/>
      <c r="M89" s="8" t="n">
        <f aca="false">F89*2.511711692</f>
        <v>317209.783871866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32932537.890575</v>
      </c>
      <c r="F90" s="163" t="n">
        <f aca="false">central_SIPA_income!I83</f>
        <v>127752.834064447</v>
      </c>
      <c r="G90" s="67" t="n">
        <f aca="false">E90-F90*0.7</f>
        <v>32843110.9067299</v>
      </c>
      <c r="H90" s="67"/>
      <c r="I90" s="67"/>
      <c r="J90" s="67" t="n">
        <f aca="false">G90*3.8235866717</f>
        <v>125578481.120137</v>
      </c>
      <c r="K90" s="9"/>
      <c r="L90" s="67"/>
      <c r="M90" s="67" t="n">
        <f aca="false">F90*2.511711692</f>
        <v>320878.287005808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28698853.5926746</v>
      </c>
      <c r="F91" s="163" t="n">
        <f aca="false">central_SIPA_income!I84</f>
        <v>123207.597886164</v>
      </c>
      <c r="G91" s="67" t="n">
        <f aca="false">E91-F91*0.7</f>
        <v>28612608.2741543</v>
      </c>
      <c r="H91" s="67"/>
      <c r="I91" s="67"/>
      <c r="J91" s="67" t="n">
        <f aca="false">G91*3.8235866717</f>
        <v>109402787.639629</v>
      </c>
      <c r="K91" s="9"/>
      <c r="L91" s="67"/>
      <c r="M91" s="67" t="n">
        <f aca="false">F91*2.511711692</f>
        <v>309461.964153911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33128198.9286527</v>
      </c>
      <c r="F92" s="163" t="n">
        <f aca="false">central_SIPA_income!I85</f>
        <v>123915.843957678</v>
      </c>
      <c r="G92" s="67" t="n">
        <f aca="false">E92-F92*0.7</f>
        <v>33041457.8378823</v>
      </c>
      <c r="H92" s="67"/>
      <c r="I92" s="67"/>
      <c r="J92" s="67" t="n">
        <f aca="false">G92*3.8235866717</f>
        <v>126336877.802464</v>
      </c>
      <c r="K92" s="9"/>
      <c r="L92" s="67"/>
      <c r="M92" s="67" t="n">
        <f aca="false">F92*2.511711692</f>
        <v>311240.874092547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29260485.1124444</v>
      </c>
      <c r="F93" s="161" t="n">
        <f aca="false">central_SIPA_income!I86</f>
        <v>120456.843318007</v>
      </c>
      <c r="G93" s="8" t="n">
        <f aca="false">E93-F93*0.7</f>
        <v>29176165.3221218</v>
      </c>
      <c r="H93" s="8"/>
      <c r="I93" s="8"/>
      <c r="J93" s="8" t="n">
        <f aca="false">G93*3.8235866717</f>
        <v>111557596.856981</v>
      </c>
      <c r="K93" s="6"/>
      <c r="L93" s="8"/>
      <c r="M93" s="8" t="n">
        <f aca="false">F93*2.511711692</f>
        <v>302552.861743251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33613721.6886026</v>
      </c>
      <c r="F94" s="163" t="n">
        <f aca="false">central_SIPA_income!I87</f>
        <v>123787.935719795</v>
      </c>
      <c r="G94" s="67" t="n">
        <f aca="false">E94-F94*0.7</f>
        <v>33527070.1335988</v>
      </c>
      <c r="H94" s="67"/>
      <c r="I94" s="67"/>
      <c r="J94" s="67" t="n">
        <f aca="false">G94*3.8235866717</f>
        <v>128193658.503979</v>
      </c>
      <c r="K94" s="9"/>
      <c r="L94" s="67"/>
      <c r="M94" s="67" t="n">
        <f aca="false">F94*2.511711692</f>
        <v>310919.605475955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29353452.9373312</v>
      </c>
      <c r="F95" s="163" t="n">
        <f aca="false">central_SIPA_income!I88</f>
        <v>126475.243109599</v>
      </c>
      <c r="G95" s="67" t="n">
        <f aca="false">E95-F95*0.7</f>
        <v>29264920.2671544</v>
      </c>
      <c r="H95" s="67"/>
      <c r="I95" s="67"/>
      <c r="J95" s="67" t="n">
        <f aca="false">G95*3.8235866717</f>
        <v>111896959.081855</v>
      </c>
      <c r="K95" s="9"/>
      <c r="L95" s="67"/>
      <c r="M95" s="67" t="n">
        <f aca="false">F95*2.511711692</f>
        <v>317669.346866921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33971234.2044063</v>
      </c>
      <c r="F96" s="163" t="n">
        <f aca="false">central_SIPA_income!I89</f>
        <v>127227.799971554</v>
      </c>
      <c r="G96" s="67" t="n">
        <f aca="false">E96-F96*0.7</f>
        <v>33882174.7444262</v>
      </c>
      <c r="H96" s="67"/>
      <c r="I96" s="67"/>
      <c r="J96" s="67" t="n">
        <f aca="false">G96*3.8235866717</f>
        <v>129551431.760998</v>
      </c>
      <c r="K96" s="9"/>
      <c r="L96" s="67"/>
      <c r="M96" s="67" t="n">
        <f aca="false">F96*2.511711692</f>
        <v>319559.552735989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29934798.1610603</v>
      </c>
      <c r="F97" s="161" t="n">
        <f aca="false">central_SIPA_income!I90</f>
        <v>119529.094070878</v>
      </c>
      <c r="G97" s="8" t="n">
        <f aca="false">E97-F97*0.7</f>
        <v>29851127.7952107</v>
      </c>
      <c r="H97" s="8"/>
      <c r="I97" s="8"/>
      <c r="J97" s="8" t="n">
        <f aca="false">G97*3.8235866717</f>
        <v>114138374.372981</v>
      </c>
      <c r="K97" s="6"/>
      <c r="L97" s="8"/>
      <c r="M97" s="8" t="n">
        <f aca="false">F97*2.511711692</f>
        <v>300222.623111992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34491206.5944006</v>
      </c>
      <c r="F98" s="163" t="n">
        <f aca="false">central_SIPA_income!I91</f>
        <v>123256.546191621</v>
      </c>
      <c r="G98" s="67" t="n">
        <f aca="false">E98-F98*0.7</f>
        <v>34404927.0120665</v>
      </c>
      <c r="H98" s="67"/>
      <c r="I98" s="67"/>
      <c r="J98" s="67" t="n">
        <f aca="false">G98*3.8235866717</f>
        <v>131550220.364149</v>
      </c>
      <c r="K98" s="9"/>
      <c r="L98" s="67"/>
      <c r="M98" s="67" t="n">
        <f aca="false">F98*2.511711692</f>
        <v>309584.908185033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30263733.7262435</v>
      </c>
      <c r="F99" s="163" t="n">
        <f aca="false">central_SIPA_income!I92</f>
        <v>122291.687672763</v>
      </c>
      <c r="G99" s="67" t="n">
        <f aca="false">E99-F99*0.7</f>
        <v>30178129.5448725</v>
      </c>
      <c r="H99" s="67"/>
      <c r="I99" s="67"/>
      <c r="J99" s="67" t="n">
        <f aca="false">G99*3.8235866717</f>
        <v>115388693.904611</v>
      </c>
      <c r="K99" s="9"/>
      <c r="L99" s="67"/>
      <c r="M99" s="67" t="n">
        <f aca="false">F99*2.511711692</f>
        <v>307161.461762092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34872109.18682</v>
      </c>
      <c r="F100" s="163" t="n">
        <f aca="false">central_SIPA_income!I93</f>
        <v>123515.414548015</v>
      </c>
      <c r="G100" s="67" t="n">
        <f aca="false">E100-F100*0.7</f>
        <v>34785648.3966364</v>
      </c>
      <c r="H100" s="67"/>
      <c r="I100" s="67"/>
      <c r="J100" s="67" t="n">
        <f aca="false">G100*3.8235866717</f>
        <v>133005941.575821</v>
      </c>
      <c r="K100" s="9"/>
      <c r="L100" s="67"/>
      <c r="M100" s="67" t="n">
        <f aca="false">F100*2.511711692</f>
        <v>310235.110862477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30626218.8021972</v>
      </c>
      <c r="F101" s="161" t="n">
        <f aca="false">central_SIPA_income!I94</f>
        <v>122822.496454576</v>
      </c>
      <c r="G101" s="8" t="n">
        <f aca="false">E101-F101*0.7</f>
        <v>30540243.054679</v>
      </c>
      <c r="H101" s="8"/>
      <c r="I101" s="8"/>
      <c r="J101" s="8" t="n">
        <f aca="false">G101*3.8235866717</f>
        <v>116773266.294349</v>
      </c>
      <c r="K101" s="6"/>
      <c r="L101" s="8"/>
      <c r="M101" s="8" t="n">
        <f aca="false">F101*2.511711692</f>
        <v>308494.700385588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35182636.317971</v>
      </c>
      <c r="F102" s="163" t="n">
        <f aca="false">central_SIPA_income!I95</f>
        <v>119798.781938492</v>
      </c>
      <c r="G102" s="67" t="n">
        <f aca="false">E102-F102*0.7</f>
        <v>35098777.170614</v>
      </c>
      <c r="H102" s="67"/>
      <c r="I102" s="67"/>
      <c r="J102" s="67" t="n">
        <f aca="false">G102*3.8235866717</f>
        <v>134203216.582528</v>
      </c>
      <c r="K102" s="9"/>
      <c r="L102" s="67"/>
      <c r="M102" s="67" t="n">
        <f aca="false">F102*2.511711692</f>
        <v>300900.001282269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30659596.8513196</v>
      </c>
      <c r="F103" s="163" t="n">
        <f aca="false">central_SIPA_income!I96</f>
        <v>125763.913279992</v>
      </c>
      <c r="G103" s="67" t="n">
        <f aca="false">E103-F103*0.7</f>
        <v>30571562.1120236</v>
      </c>
      <c r="H103" s="67"/>
      <c r="I103" s="67"/>
      <c r="J103" s="67" t="n">
        <f aca="false">G103*3.8235866717</f>
        <v>116893017.424582</v>
      </c>
      <c r="K103" s="9"/>
      <c r="L103" s="67"/>
      <c r="M103" s="67" t="n">
        <f aca="false">F103*2.511711692</f>
        <v>315882.69141703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35664833.2879347</v>
      </c>
      <c r="F104" s="163" t="n">
        <f aca="false">central_SIPA_income!I97</f>
        <v>125520.566550474</v>
      </c>
      <c r="G104" s="67" t="n">
        <f aca="false">E104-F104*0.7</f>
        <v>35576968.8913494</v>
      </c>
      <c r="H104" s="67"/>
      <c r="I104" s="67"/>
      <c r="J104" s="67" t="n">
        <f aca="false">G104*3.8235866717</f>
        <v>136031624.072449</v>
      </c>
      <c r="K104" s="9"/>
      <c r="L104" s="67"/>
      <c r="M104" s="67" t="n">
        <f aca="false">F104*2.511711692</f>
        <v>315271.474591289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31229911.884275</v>
      </c>
      <c r="F105" s="161" t="n">
        <f aca="false">central_SIPA_income!I98</f>
        <v>122746.664128149</v>
      </c>
      <c r="G105" s="8" t="n">
        <f aca="false">E105-F105*0.7</f>
        <v>31143989.2193853</v>
      </c>
      <c r="H105" s="8"/>
      <c r="I105" s="8"/>
      <c r="J105" s="8" t="n">
        <f aca="false">G105*3.8235866717</f>
        <v>119081742.08281</v>
      </c>
      <c r="K105" s="6"/>
      <c r="L105" s="8"/>
      <c r="M105" s="8" t="n">
        <f aca="false">F105*2.511711692</f>
        <v>308304.231444668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36000389.5240165</v>
      </c>
      <c r="F106" s="163" t="n">
        <f aca="false">central_SIPA_income!I99</f>
        <v>124923.708079058</v>
      </c>
      <c r="G106" s="67" t="n">
        <f aca="false">E106-F106*0.7</f>
        <v>35912942.9283611</v>
      </c>
      <c r="H106" s="67"/>
      <c r="I106" s="67"/>
      <c r="J106" s="67" t="n">
        <f aca="false">G106*3.8235866717</f>
        <v>137316249.922404</v>
      </c>
      <c r="K106" s="9"/>
      <c r="L106" s="67"/>
      <c r="M106" s="67" t="n">
        <f aca="false">F106*2.511711692</f>
        <v>313772.338190164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31373557.8321356</v>
      </c>
      <c r="F107" s="163" t="n">
        <f aca="false">central_SIPA_income!I100</f>
        <v>125501.625901487</v>
      </c>
      <c r="G107" s="67" t="n">
        <f aca="false">E107-F107*0.7</f>
        <v>31285706.6940045</v>
      </c>
      <c r="H107" s="67"/>
      <c r="I107" s="67"/>
      <c r="J107" s="67" t="n">
        <f aca="false">G107*3.8235866717</f>
        <v>119623611.129911</v>
      </c>
      <c r="K107" s="9"/>
      <c r="L107" s="67"/>
      <c r="M107" s="67" t="n">
        <f aca="false">F107*2.511711692</f>
        <v>315223.901141775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36256952.0360129</v>
      </c>
      <c r="F108" s="163" t="n">
        <f aca="false">central_SIPA_income!I101</f>
        <v>125360.528111128</v>
      </c>
      <c r="G108" s="67" t="n">
        <f aca="false">E108-F108*0.7</f>
        <v>36169199.6663351</v>
      </c>
      <c r="H108" s="67"/>
      <c r="I108" s="67"/>
      <c r="J108" s="67" t="n">
        <f aca="false">G108*3.8235866717</f>
        <v>138296069.770255</v>
      </c>
      <c r="K108" s="9"/>
      <c r="L108" s="67"/>
      <c r="M108" s="67" t="n">
        <f aca="false">F108*2.511711692</f>
        <v>314869.504172015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31815371.9960486</v>
      </c>
      <c r="F109" s="161" t="n">
        <f aca="false">central_SIPA_income!I102</f>
        <v>125217.125377473</v>
      </c>
      <c r="G109" s="8" t="n">
        <f aca="false">E109-F109*0.7</f>
        <v>31727720.0082844</v>
      </c>
      <c r="H109" s="8"/>
      <c r="I109" s="8"/>
      <c r="J109" s="8" t="n">
        <f aca="false">G109*3.8235866717</f>
        <v>121313687.347106</v>
      </c>
      <c r="K109" s="6"/>
      <c r="L109" s="8"/>
      <c r="M109" s="8" t="n">
        <f aca="false">F109*2.511711692</f>
        <v>314509.317849228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36581534.803346</v>
      </c>
      <c r="F110" s="163" t="n">
        <f aca="false">central_SIPA_income!I103</f>
        <v>126315.266043186</v>
      </c>
      <c r="G110" s="67" t="n">
        <f aca="false">E110-F110*0.7</f>
        <v>36493114.1171158</v>
      </c>
      <c r="H110" s="67"/>
      <c r="I110" s="67"/>
      <c r="J110" s="67" t="n">
        <f aca="false">G110*3.8235866717</f>
        <v>139534584.747031</v>
      </c>
      <c r="K110" s="9"/>
      <c r="L110" s="67"/>
      <c r="M110" s="67" t="n">
        <f aca="false">F110*2.511711692</f>
        <v>317267.53059876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32093113.9438177</v>
      </c>
      <c r="F111" s="163" t="n">
        <f aca="false">central_SIPA_income!I104</f>
        <v>125576.45638611</v>
      </c>
      <c r="G111" s="67" t="n">
        <f aca="false">E111-F111*0.7</f>
        <v>32005210.4243474</v>
      </c>
      <c r="H111" s="67"/>
      <c r="I111" s="67"/>
      <c r="J111" s="67" t="n">
        <f aca="false">G111*3.8235866717</f>
        <v>122374696.003489</v>
      </c>
      <c r="K111" s="9"/>
      <c r="L111" s="67"/>
      <c r="M111" s="67" t="n">
        <f aca="false">F111*2.511711692</f>
        <v>315411.853744921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36931921.5765456</v>
      </c>
      <c r="F112" s="163" t="n">
        <f aca="false">central_SIPA_income!I105</f>
        <v>125942.080622264</v>
      </c>
      <c r="G112" s="67" t="n">
        <f aca="false">E112-F112*0.7</f>
        <v>36843762.1201101</v>
      </c>
      <c r="H112" s="67"/>
      <c r="I112" s="67"/>
      <c r="J112" s="67" t="n">
        <f aca="false">G112*3.8235866717</f>
        <v>140875317.777738</v>
      </c>
      <c r="K112" s="9"/>
      <c r="L112" s="67"/>
      <c r="M112" s="67" t="n">
        <f aca="false">F112*2.511711692</f>
        <v>316330.196413746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18043144.0904716</v>
      </c>
      <c r="F9" s="161" t="n">
        <f aca="false">low_SIPA_income!I2</f>
        <v>133045.091777586</v>
      </c>
      <c r="G9" s="8" t="n">
        <f aca="false">E9-F9*0.7</f>
        <v>17950012.5262273</v>
      </c>
      <c r="H9" s="8"/>
      <c r="I9" s="8"/>
      <c r="J9" s="8" t="n">
        <f aca="false">G9*3.8235866717</f>
        <v>68633428.6521307</v>
      </c>
      <c r="K9" s="6"/>
      <c r="L9" s="8"/>
      <c r="M9" s="8" t="n">
        <f aca="false">F9*2.511711692</f>
        <v>334170.912580975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22277539.8995703</v>
      </c>
      <c r="F10" s="163" t="n">
        <f aca="false">low_SIPA_income!I3</f>
        <v>139417.771119178</v>
      </c>
      <c r="G10" s="67" t="n">
        <f aca="false">E10-F10*0.7</f>
        <v>22179947.4597869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20171412.2166204</v>
      </c>
      <c r="F11" s="163" t="n">
        <f aca="false">low_SIPA_income!I4</f>
        <v>144779.140644521</v>
      </c>
      <c r="G11" s="67" t="n">
        <f aca="false">E11-F11*0.7</f>
        <v>20070066.8181692</v>
      </c>
      <c r="H11" s="67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23528444.5402758</v>
      </c>
      <c r="F12" s="163" t="n">
        <f aca="false">low_SIPA_income!I5</f>
        <v>144644.835798782</v>
      </c>
      <c r="G12" s="67" t="n">
        <f aca="false">E12-F12*0.7</f>
        <v>23427193.1552167</v>
      </c>
      <c r="H12" s="67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19153281.0629158</v>
      </c>
      <c r="F13" s="161" t="n">
        <f aca="false">low_SIPA_income!I6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21857213.2641064</v>
      </c>
      <c r="F14" s="163" t="n">
        <f aca="false">low_SIPA_income!I7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19215169.9458099</v>
      </c>
      <c r="F15" s="163" t="n">
        <f aca="false">low_SIPA_income!I8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22585007.4703965</v>
      </c>
      <c r="F16" s="163" t="n">
        <f aca="false">low_SIPA_income!I9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19533783.8584636</v>
      </c>
      <c r="F17" s="161" t="n">
        <f aca="false">low_SIPA_income!I10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23184198.0928763</v>
      </c>
      <c r="F18" s="163" t="n">
        <f aca="false">low_SIPA_income!I11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20542851.5621216</v>
      </c>
      <c r="F19" s="163" t="n">
        <f aca="false">low_SIPA_income!I12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24252373.7599014</v>
      </c>
      <c r="F20" s="163" t="n">
        <f aca="false">low_SIPA_income!I13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19363802.8731975</v>
      </c>
      <c r="F21" s="161" t="n">
        <f aca="false">low_SIPA_income!I14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21991144.8761269</v>
      </c>
      <c r="F22" s="163" t="n">
        <f aca="false">low_SIPA_income!I15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18235645.224442</v>
      </c>
      <c r="F23" s="163" t="n">
        <f aca="false">low_SIPA_income!I16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20080887.7929642</v>
      </c>
      <c r="F24" s="163" t="n">
        <f aca="false">low_SIPA_income!I17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15939455.3253429</v>
      </c>
      <c r="F25" s="161" t="n">
        <f aca="false">low_SIPA_income!I18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18843330.2723496</v>
      </c>
      <c r="F26" s="163" t="n">
        <f aca="false">low_SIPA_income!I19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15786819.5136424</v>
      </c>
      <c r="F27" s="163" t="n">
        <f aca="false">low_SIPA_income!I20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17918583.0811978</v>
      </c>
      <c r="F28" s="163" t="n">
        <f aca="false">low_SIPA_income!I21</f>
        <v>108218.534622524</v>
      </c>
      <c r="G28" s="67" t="n">
        <f aca="false">E28-F28*0.7</f>
        <v>17842830.106962</v>
      </c>
      <c r="H28" s="67"/>
      <c r="I28" s="67"/>
      <c r="J28" s="67" t="n">
        <f aca="false">G28*3.8235866717</f>
        <v>68223607.3823874</v>
      </c>
      <c r="K28" s="9"/>
      <c r="L28" s="67"/>
      <c r="M28" s="67" t="n">
        <f aca="false">F28*2.511711692</f>
        <v>271813.758702501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16434811.9879364</v>
      </c>
      <c r="F29" s="161" t="n">
        <f aca="false">low_SIPA_income!I22</f>
        <v>114223.960654247</v>
      </c>
      <c r="G29" s="8" t="n">
        <f aca="false">E29-F29*0.7</f>
        <v>16354855.2154784</v>
      </c>
      <c r="H29" s="8"/>
      <c r="I29" s="8"/>
      <c r="J29" s="8" t="n">
        <f aca="false">G29*3.8235866717</f>
        <v>62534206.4194864</v>
      </c>
      <c r="K29" s="6"/>
      <c r="L29" s="8"/>
      <c r="M29" s="8" t="n">
        <f aca="false">F29*2.511711692</f>
        <v>286897.657481821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18374985.7051183</v>
      </c>
      <c r="F30" s="163" t="n">
        <f aca="false">low_SIPA_income!I23</f>
        <v>83174.492669337</v>
      </c>
      <c r="G30" s="67" t="n">
        <f aca="false">E30-F30*0.7</f>
        <v>18316763.5602497</v>
      </c>
      <c r="H30" s="67"/>
      <c r="I30" s="67"/>
      <c r="J30" s="67" t="n">
        <f aca="false">G30*3.8235866717</f>
        <v>70035733.0176511</v>
      </c>
      <c r="K30" s="9"/>
      <c r="L30" s="67"/>
      <c r="M30" s="67" t="n">
        <f aca="false">F30*2.511711692</f>
        <v>208910.345713742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15656859.5786606</v>
      </c>
      <c r="F31" s="163" t="n">
        <f aca="false">low_SIPA_income!I24</f>
        <v>84398.6334716862</v>
      </c>
      <c r="G31" s="67" t="n">
        <f aca="false">E31-F31*0.7</f>
        <v>15597780.5352305</v>
      </c>
      <c r="H31" s="67"/>
      <c r="I31" s="67"/>
      <c r="J31" s="67" t="n">
        <f aca="false">G31*3.8235866717</f>
        <v>59639465.7626089</v>
      </c>
      <c r="K31" s="9"/>
      <c r="L31" s="67"/>
      <c r="M31" s="67" t="n">
        <f aca="false">F31*2.511711692</f>
        <v>211985.034479657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18574933.3254642</v>
      </c>
      <c r="F32" s="163" t="n">
        <f aca="false">low_SIPA_income!I25</f>
        <v>89324.2409541212</v>
      </c>
      <c r="G32" s="67" t="n">
        <f aca="false">E32-F32*0.7</f>
        <v>18512406.3567963</v>
      </c>
      <c r="H32" s="67"/>
      <c r="I32" s="67"/>
      <c r="J32" s="67" t="n">
        <f aca="false">G32*3.8235866717</f>
        <v>70783790.2069408</v>
      </c>
      <c r="K32" s="9"/>
      <c r="L32" s="67"/>
      <c r="M32" s="67" t="n">
        <f aca="false">F32*2.511711692</f>
        <v>224356.740383491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16246421.6690229</v>
      </c>
      <c r="F33" s="161" t="n">
        <f aca="false">low_SIPA_income!I26</f>
        <v>96486.4262896837</v>
      </c>
      <c r="G33" s="8" t="n">
        <f aca="false">E33-F33*0.7</f>
        <v>16178881.1706201</v>
      </c>
      <c r="H33" s="8"/>
      <c r="I33" s="8"/>
      <c r="J33" s="8" t="n">
        <f aca="false">G33*3.8235866717</f>
        <v>61861354.407001</v>
      </c>
      <c r="K33" s="6"/>
      <c r="L33" s="8"/>
      <c r="M33" s="8" t="n">
        <f aca="false">F33*2.511711692</f>
        <v>242346.085031095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19218320.8809681</v>
      </c>
      <c r="F34" s="163" t="n">
        <f aca="false">low_SIPA_income!I27</f>
        <v>95545.0991489735</v>
      </c>
      <c r="G34" s="67" t="n">
        <f aca="false">E34-F34*0.7</f>
        <v>19151439.3115638</v>
      </c>
      <c r="H34" s="67"/>
      <c r="I34" s="67"/>
      <c r="J34" s="67" t="n">
        <f aca="false">G34*3.8235866717</f>
        <v>73227188.0955667</v>
      </c>
      <c r="K34" s="9"/>
      <c r="L34" s="67"/>
      <c r="M34" s="67" t="n">
        <f aca="false">F34*2.511711692</f>
        <v>239981.742645776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16986411.7529806</v>
      </c>
      <c r="F35" s="163" t="n">
        <f aca="false">low_SIPA_income!I28</f>
        <v>96259.6212510636</v>
      </c>
      <c r="G35" s="67" t="n">
        <f aca="false">E35-F35*0.7</f>
        <v>16919030.0181048</v>
      </c>
      <c r="H35" s="67"/>
      <c r="I35" s="67"/>
      <c r="J35" s="67" t="n">
        <f aca="false">G35*3.8235866717</f>
        <v>64691377.6753179</v>
      </c>
      <c r="K35" s="9"/>
      <c r="L35" s="67"/>
      <c r="M35" s="67" t="n">
        <f aca="false">F35*2.511711692</f>
        <v>241776.416163788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20026858.7789673</v>
      </c>
      <c r="F36" s="163" t="n">
        <f aca="false">low_SIPA_income!I29</f>
        <v>96597.7670715382</v>
      </c>
      <c r="G36" s="67" t="n">
        <f aca="false">E36-F36*0.7</f>
        <v>19959240.3420172</v>
      </c>
      <c r="H36" s="67"/>
      <c r="I36" s="67"/>
      <c r="J36" s="67" t="n">
        <f aca="false">G36*3.8235866717</f>
        <v>76315885.3489939</v>
      </c>
      <c r="K36" s="9"/>
      <c r="L36" s="67"/>
      <c r="M36" s="67" t="n">
        <f aca="false">F36*2.511711692</f>
        <v>242625.740974675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17436565.0097054</v>
      </c>
      <c r="F37" s="161" t="n">
        <f aca="false">low_SIPA_income!I30</f>
        <v>96905.6586981352</v>
      </c>
      <c r="G37" s="8" t="n">
        <f aca="false">E37-F37*0.7</f>
        <v>17368731.0486167</v>
      </c>
      <c r="H37" s="8"/>
      <c r="I37" s="8"/>
      <c r="J37" s="8" t="n">
        <f aca="false">G37*3.8235866717</f>
        <v>66410848.5418326</v>
      </c>
      <c r="K37" s="6"/>
      <c r="L37" s="8"/>
      <c r="M37" s="8" t="n">
        <f aca="false">F37*2.511711692</f>
        <v>243399.075973068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20489708.5109537</v>
      </c>
      <c r="F38" s="163" t="n">
        <f aca="false">low_SIPA_income!I31</f>
        <v>98114.2875218922</v>
      </c>
      <c r="G38" s="67" t="n">
        <f aca="false">E38-F38*0.7</f>
        <v>20421028.5096884</v>
      </c>
      <c r="H38" s="67"/>
      <c r="I38" s="67"/>
      <c r="J38" s="67" t="n">
        <f aca="false">G38*3.8235866717</f>
        <v>78081572.4320503</v>
      </c>
      <c r="K38" s="9"/>
      <c r="L38" s="67"/>
      <c r="M38" s="67" t="n">
        <f aca="false">F38*2.511711692</f>
        <v>246434.803120986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17819948.2611863</v>
      </c>
      <c r="F39" s="163" t="n">
        <f aca="false">low_SIPA_income!I32</f>
        <v>97219.2105918348</v>
      </c>
      <c r="G39" s="67" t="n">
        <f aca="false">E39-F39*0.7</f>
        <v>17751894.813772</v>
      </c>
      <c r="H39" s="67"/>
      <c r="I39" s="67"/>
      <c r="J39" s="67" t="n">
        <f aca="false">G39*3.8235866717</f>
        <v>67875908.4073591</v>
      </c>
      <c r="K39" s="9"/>
      <c r="L39" s="67"/>
      <c r="M39" s="67" t="n">
        <f aca="false">F39*2.511711692</f>
        <v>244186.627930522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20589647.1392441</v>
      </c>
      <c r="F40" s="163" t="n">
        <f aca="false">low_SIPA_income!I33</f>
        <v>99035.9579266854</v>
      </c>
      <c r="G40" s="67" t="n">
        <f aca="false">E40-F40*0.7</f>
        <v>20520321.9686955</v>
      </c>
      <c r="H40" s="67"/>
      <c r="I40" s="67"/>
      <c r="J40" s="67" t="n">
        <f aca="false">G40*3.8235866717</f>
        <v>78461229.5784967</v>
      </c>
      <c r="K40" s="9"/>
      <c r="L40" s="67"/>
      <c r="M40" s="67" t="n">
        <f aca="false">F40*2.511711692</f>
        <v>248749.773452876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18053974.45595</v>
      </c>
      <c r="F41" s="161" t="n">
        <f aca="false">low_SIPA_income!I34</f>
        <v>100343.102070056</v>
      </c>
      <c r="G41" s="8" t="n">
        <f aca="false">E41-F41*0.7</f>
        <v>17983734.284501</v>
      </c>
      <c r="H41" s="8"/>
      <c r="I41" s="8"/>
      <c r="J41" s="8" t="n">
        <f aca="false">G41*3.8235866717</f>
        <v>68762366.7176123</v>
      </c>
      <c r="K41" s="6"/>
      <c r="L41" s="8"/>
      <c r="M41" s="8" t="n">
        <f aca="false">F41*2.511711692</f>
        <v>252032.94268091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20951816.4321102</v>
      </c>
      <c r="F42" s="163" t="n">
        <f aca="false">low_SIPA_income!I35</f>
        <v>102188.295292387</v>
      </c>
      <c r="G42" s="67" t="n">
        <f aca="false">E42-F42*0.7</f>
        <v>20880284.6254055</v>
      </c>
      <c r="H42" s="67"/>
      <c r="I42" s="67"/>
      <c r="J42" s="67" t="n">
        <f aca="false">G42*3.8235866717</f>
        <v>79837577.9950031</v>
      </c>
      <c r="K42" s="9"/>
      <c r="L42" s="67"/>
      <c r="M42" s="67" t="n">
        <f aca="false">F42*2.511711692</f>
        <v>256667.536071437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18348954.7635332</v>
      </c>
      <c r="F43" s="163" t="n">
        <f aca="false">low_SIPA_income!I36</f>
        <v>102590.769761618</v>
      </c>
      <c r="G43" s="67" t="n">
        <f aca="false">E43-F43*0.7</f>
        <v>18277141.2247001</v>
      </c>
      <c r="H43" s="67"/>
      <c r="I43" s="67"/>
      <c r="J43" s="67" t="n">
        <f aca="false">G43*3.8235866717</f>
        <v>69884233.5835419</v>
      </c>
      <c r="K43" s="9"/>
      <c r="L43" s="67"/>
      <c r="M43" s="67" t="n">
        <f aca="false">F43*2.511711692</f>
        <v>257678.435901535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21288724.3563356</v>
      </c>
      <c r="F44" s="163" t="n">
        <f aca="false">low_SIPA_income!I37</f>
        <v>104303.66254503</v>
      </c>
      <c r="G44" s="67" t="n">
        <f aca="false">E44-F44*0.7</f>
        <v>21215711.7925541</v>
      </c>
      <c r="H44" s="67"/>
      <c r="I44" s="67"/>
      <c r="J44" s="67" t="n">
        <f aca="false">G44*3.8235866717</f>
        <v>81120112.8406385</v>
      </c>
      <c r="K44" s="9"/>
      <c r="L44" s="67"/>
      <c r="M44" s="67" t="n">
        <f aca="false">F44*2.511711692</f>
        <v>261980.728732775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18855530.1048522</v>
      </c>
      <c r="F45" s="161" t="n">
        <f aca="false">low_SIPA_income!I38</f>
        <v>102434.097082181</v>
      </c>
      <c r="G45" s="8" t="n">
        <f aca="false">E45-F45*0.7</f>
        <v>18783826.2368947</v>
      </c>
      <c r="H45" s="8"/>
      <c r="I45" s="8"/>
      <c r="J45" s="8" t="n">
        <f aca="false">G45*3.8235866717</f>
        <v>71821587.6429193</v>
      </c>
      <c r="K45" s="6"/>
      <c r="L45" s="8"/>
      <c r="M45" s="8" t="n">
        <f aca="false">F45*2.511711692</f>
        <v>257284.919300776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21613157.46131</v>
      </c>
      <c r="F46" s="163" t="n">
        <f aca="false">low_SIPA_income!I39</f>
        <v>101445.856572845</v>
      </c>
      <c r="G46" s="67" t="n">
        <f aca="false">E46-F46*0.7</f>
        <v>21542145.361709</v>
      </c>
      <c r="H46" s="67"/>
      <c r="I46" s="67"/>
      <c r="J46" s="67" t="n">
        <f aca="false">G46*3.8235866717</f>
        <v>82368259.8848544</v>
      </c>
      <c r="K46" s="9"/>
      <c r="L46" s="67"/>
      <c r="M46" s="67" t="n">
        <f aca="false">F46*2.511711692</f>
        <v>254802.744058969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18920065.0212951</v>
      </c>
      <c r="F47" s="163" t="n">
        <f aca="false">low_SIPA_income!I40</f>
        <v>99170.9440724677</v>
      </c>
      <c r="G47" s="67" t="n">
        <f aca="false">E47-F47*0.7</f>
        <v>18850645.3604444</v>
      </c>
      <c r="H47" s="67"/>
      <c r="I47" s="67"/>
      <c r="J47" s="67" t="n">
        <f aca="false">G47*3.8235866717</f>
        <v>72077076.3531386</v>
      </c>
      <c r="K47" s="9"/>
      <c r="L47" s="67"/>
      <c r="M47" s="67" t="n">
        <f aca="false">F47*2.511711692</f>
        <v>249088.819733495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21878281.8960383</v>
      </c>
      <c r="F48" s="163" t="n">
        <f aca="false">low_SIPA_income!I41</f>
        <v>99697.9773576734</v>
      </c>
      <c r="G48" s="67" t="n">
        <f aca="false">E48-F48*0.7</f>
        <v>21808493.3118879</v>
      </c>
      <c r="H48" s="67"/>
      <c r="I48" s="67"/>
      <c r="J48" s="67" t="n">
        <f aca="false">G48*3.8235866717</f>
        <v>83386664.3571932</v>
      </c>
      <c r="K48" s="9"/>
      <c r="L48" s="67"/>
      <c r="M48" s="67" t="n">
        <f aca="false">F48*2.511711692</f>
        <v>250412.57539802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19106001.8007694</v>
      </c>
      <c r="F49" s="161" t="n">
        <f aca="false">low_SIPA_income!I42</f>
        <v>103201.811883121</v>
      </c>
      <c r="G49" s="8" t="n">
        <f aca="false">E49-F49*0.7</f>
        <v>19033760.5324512</v>
      </c>
      <c r="H49" s="8"/>
      <c r="I49" s="8"/>
      <c r="J49" s="8" t="n">
        <f aca="false">G49*3.8235866717</f>
        <v>72777233.0842099</v>
      </c>
      <c r="K49" s="6"/>
      <c r="L49" s="8"/>
      <c r="M49" s="8" t="n">
        <f aca="false">F49*2.511711692</f>
        <v>259213.197542419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22102671.0567168</v>
      </c>
      <c r="F50" s="163" t="n">
        <f aca="false">low_SIPA_income!I43</f>
        <v>102241.287882195</v>
      </c>
      <c r="G50" s="67" t="n">
        <f aca="false">E50-F50*0.7</f>
        <v>22031102.1551993</v>
      </c>
      <c r="H50" s="67"/>
      <c r="I50" s="67"/>
      <c r="J50" s="67" t="n">
        <f aca="false">G50*3.8235866717</f>
        <v>84237828.5634811</v>
      </c>
      <c r="K50" s="9"/>
      <c r="L50" s="67"/>
      <c r="M50" s="67" t="n">
        <f aca="false">F50*2.511711692</f>
        <v>256800.638178848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19353620.8647341</v>
      </c>
      <c r="F51" s="163" t="n">
        <f aca="false">low_SIPA_income!I44</f>
        <v>101878.090913525</v>
      </c>
      <c r="G51" s="67" t="n">
        <f aca="false">E51-F51*0.7</f>
        <v>19282306.2010946</v>
      </c>
      <c r="H51" s="67"/>
      <c r="I51" s="67"/>
      <c r="J51" s="67" t="n">
        <f aca="false">G51*3.8235866717</f>
        <v>73727568.9901437</v>
      </c>
      <c r="K51" s="9"/>
      <c r="L51" s="67"/>
      <c r="M51" s="67" t="n">
        <f aca="false">F51*2.511711692</f>
        <v>255888.39210614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22453791.5356404</v>
      </c>
      <c r="F52" s="163" t="n">
        <f aca="false">low_SIPA_income!I45</f>
        <v>101447.645178198</v>
      </c>
      <c r="G52" s="67" t="n">
        <f aca="false">E52-F52*0.7</f>
        <v>22382778.1840157</v>
      </c>
      <c r="H52" s="67"/>
      <c r="I52" s="67"/>
      <c r="J52" s="67" t="n">
        <f aca="false">G52*3.8235866717</f>
        <v>85582492.3400199</v>
      </c>
      <c r="K52" s="9"/>
      <c r="L52" s="67"/>
      <c r="M52" s="67" t="n">
        <f aca="false">F52*2.511711692</f>
        <v>254807.236519948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19702944.2843882</v>
      </c>
      <c r="F53" s="161" t="n">
        <f aca="false">low_SIPA_income!I46</f>
        <v>101352.868424335</v>
      </c>
      <c r="G53" s="8" t="n">
        <f aca="false">E53-F53*0.7</f>
        <v>19631997.2764911</v>
      </c>
      <c r="H53" s="8"/>
      <c r="I53" s="8"/>
      <c r="J53" s="8" t="n">
        <f aca="false">G53*3.8235866717</f>
        <v>75064643.1252422</v>
      </c>
      <c r="K53" s="6"/>
      <c r="L53" s="8"/>
      <c r="M53" s="8" t="n">
        <f aca="false">F53*2.511711692</f>
        <v>254569.18463914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22816084.5120926</v>
      </c>
      <c r="F54" s="163" t="n">
        <f aca="false">low_SIPA_income!I47</f>
        <v>101900.178024011</v>
      </c>
      <c r="G54" s="67" t="n">
        <f aca="false">E54-F54*0.7</f>
        <v>22744754.3874758</v>
      </c>
      <c r="H54" s="67"/>
      <c r="I54" s="67"/>
      <c r="J54" s="67" t="n">
        <f aca="false">G54*3.8235866717</f>
        <v>86966539.7270426</v>
      </c>
      <c r="K54" s="9"/>
      <c r="L54" s="67"/>
      <c r="M54" s="67" t="n">
        <f aca="false">F54*2.511711692</f>
        <v>255943.86855979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19904110.4029355</v>
      </c>
      <c r="F55" s="163" t="n">
        <f aca="false">low_SIPA_income!I48</f>
        <v>104099.826250126</v>
      </c>
      <c r="G55" s="67" t="n">
        <f aca="false">E55-F55*0.7</f>
        <v>19831240.5245604</v>
      </c>
      <c r="H55" s="67"/>
      <c r="I55" s="67"/>
      <c r="J55" s="67" t="n">
        <f aca="false">G55*3.8235866717</f>
        <v>75826466.952986</v>
      </c>
      <c r="K55" s="9"/>
      <c r="L55" s="67"/>
      <c r="M55" s="67" t="n">
        <f aca="false">F55*2.511711692</f>
        <v>261468.750727611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23002128.4661934</v>
      </c>
      <c r="F56" s="163" t="n">
        <f aca="false">low_SIPA_income!I49</f>
        <v>101252.791075164</v>
      </c>
      <c r="G56" s="67" t="n">
        <f aca="false">E56-F56*0.7</f>
        <v>22931251.5124408</v>
      </c>
      <c r="H56" s="67"/>
      <c r="I56" s="67"/>
      <c r="J56" s="67" t="n">
        <f aca="false">G56*3.8235866717</f>
        <v>87679627.648369</v>
      </c>
      <c r="K56" s="9"/>
      <c r="L56" s="67"/>
      <c r="M56" s="67" t="n">
        <f aca="false">F56*2.511711692</f>
        <v>254317.819191122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19935525.003251</v>
      </c>
      <c r="F57" s="161" t="n">
        <f aca="false">low_SIPA_income!I50</f>
        <v>103795.226573764</v>
      </c>
      <c r="G57" s="8" t="n">
        <f aca="false">E57-F57*0.7</f>
        <v>19862868.3446494</v>
      </c>
      <c r="H57" s="8"/>
      <c r="I57" s="8"/>
      <c r="J57" s="8" t="n">
        <f aca="false">G57*3.8235866717</f>
        <v>75947398.6643331</v>
      </c>
      <c r="K57" s="6"/>
      <c r="L57" s="8"/>
      <c r="M57" s="8" t="n">
        <f aca="false">F57*2.511711692</f>
        <v>260703.684159113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23107984.5911562</v>
      </c>
      <c r="F58" s="163" t="n">
        <f aca="false">low_SIPA_income!I51</f>
        <v>103828.724424637</v>
      </c>
      <c r="G58" s="67" t="n">
        <f aca="false">E58-F58*0.7</f>
        <v>23035304.4840589</v>
      </c>
      <c r="H58" s="67"/>
      <c r="I58" s="67"/>
      <c r="J58" s="67" t="n">
        <f aca="false">G58*3.8235866717</f>
        <v>88077483.203799</v>
      </c>
      <c r="K58" s="9"/>
      <c r="L58" s="67"/>
      <c r="M58" s="67" t="n">
        <f aca="false">F58*2.511711692</f>
        <v>260787.821102807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20471878.1594501</v>
      </c>
      <c r="F59" s="163" t="n">
        <f aca="false">low_SIPA_income!I52</f>
        <v>101083.762941746</v>
      </c>
      <c r="G59" s="67" t="n">
        <f aca="false">E59-F59*0.7</f>
        <v>20401119.5253909</v>
      </c>
      <c r="H59" s="67"/>
      <c r="I59" s="67"/>
      <c r="J59" s="67" t="n">
        <f aca="false">G59*3.8235866717</f>
        <v>78005448.7050433</v>
      </c>
      <c r="K59" s="9"/>
      <c r="L59" s="67"/>
      <c r="M59" s="67" t="n">
        <f aca="false">F59*2.511711692</f>
        <v>253893.269252138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23711363.2338831</v>
      </c>
      <c r="F60" s="163" t="n">
        <f aca="false">low_SIPA_income!I53</f>
        <v>104013.255096458</v>
      </c>
      <c r="G60" s="67" t="n">
        <f aca="false">E60-F60*0.7</f>
        <v>23638553.9553155</v>
      </c>
      <c r="H60" s="67"/>
      <c r="I60" s="67"/>
      <c r="J60" s="67" t="n">
        <f aca="false">G60*3.8235866717</f>
        <v>90384059.8418059</v>
      </c>
      <c r="K60" s="9"/>
      <c r="L60" s="67"/>
      <c r="M60" s="67" t="n">
        <f aca="false">F60*2.511711692</f>
        <v>261251.308948753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20725428.2712593</v>
      </c>
      <c r="F61" s="161" t="n">
        <f aca="false">low_SIPA_income!I54</f>
        <v>103349.163248186</v>
      </c>
      <c r="G61" s="8" t="n">
        <f aca="false">E61-F61*0.7</f>
        <v>20653083.8569855</v>
      </c>
      <c r="H61" s="8"/>
      <c r="I61" s="8"/>
      <c r="J61" s="8" t="n">
        <f aca="false">G61*3.8235866717</f>
        <v>78968856.1650723</v>
      </c>
      <c r="K61" s="6"/>
      <c r="L61" s="8"/>
      <c r="M61" s="8" t="n">
        <f aca="false">F61*2.511711692</f>
        <v>259583.301688887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23995307.9168829</v>
      </c>
      <c r="F62" s="163" t="n">
        <f aca="false">low_SIPA_income!I55</f>
        <v>106031.738717798</v>
      </c>
      <c r="G62" s="67" t="n">
        <f aca="false">E62-F62*0.7</f>
        <v>23921085.6997804</v>
      </c>
      <c r="H62" s="67"/>
      <c r="I62" s="67"/>
      <c r="J62" s="67" t="n">
        <f aca="false">G62*3.8235866717</f>
        <v>91464344.454274</v>
      </c>
      <c r="K62" s="9"/>
      <c r="L62" s="67"/>
      <c r="M62" s="67" t="n">
        <f aca="false">F62*2.511711692</f>
        <v>266321.157860582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21009209.5549125</v>
      </c>
      <c r="F63" s="163" t="n">
        <f aca="false">low_SIPA_income!I56</f>
        <v>104258.647069224</v>
      </c>
      <c r="G63" s="67" t="n">
        <f aca="false">E63-F63*0.7</f>
        <v>20936228.5019641</v>
      </c>
      <c r="H63" s="67"/>
      <c r="I63" s="67"/>
      <c r="J63" s="67" t="n">
        <f aca="false">G63*3.8235866717</f>
        <v>80051484.2557755</v>
      </c>
      <c r="K63" s="9"/>
      <c r="L63" s="67"/>
      <c r="M63" s="67" t="n">
        <f aca="false">F63*2.511711692</f>
        <v>261867.662835871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24303071.3454029</v>
      </c>
      <c r="F64" s="163" t="n">
        <f aca="false">low_SIPA_income!I57</f>
        <v>102079.461523688</v>
      </c>
      <c r="G64" s="67" t="n">
        <f aca="false">E64-F64*0.7</f>
        <v>24231615.7223364</v>
      </c>
      <c r="H64" s="67"/>
      <c r="I64" s="67"/>
      <c r="J64" s="67" t="n">
        <f aca="false">G64*3.8235866717</f>
        <v>92651682.9096815</v>
      </c>
      <c r="K64" s="9"/>
      <c r="L64" s="67"/>
      <c r="M64" s="67" t="n">
        <f aca="false">F64*2.511711692</f>
        <v>256394.177022111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21248891.7785795</v>
      </c>
      <c r="F65" s="161" t="n">
        <f aca="false">low_SIPA_income!I58</f>
        <v>106767.813433867</v>
      </c>
      <c r="G65" s="8" t="n">
        <f aca="false">E65-F65*0.7</f>
        <v>21174154.3091758</v>
      </c>
      <c r="H65" s="8"/>
      <c r="I65" s="8"/>
      <c r="J65" s="8" t="n">
        <f aca="false">G65*3.8235866717</f>
        <v>80961214.2010839</v>
      </c>
      <c r="K65" s="6"/>
      <c r="L65" s="8"/>
      <c r="M65" s="8" t="n">
        <f aca="false">F65*2.511711692</f>
        <v>268169.965331118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24609776.2150768</v>
      </c>
      <c r="F66" s="163" t="n">
        <f aca="false">low_SIPA_income!I59</f>
        <v>105904.103646905</v>
      </c>
      <c r="G66" s="67" t="n">
        <f aca="false">E66-F66*0.7</f>
        <v>24535643.342524</v>
      </c>
      <c r="H66" s="67"/>
      <c r="I66" s="67"/>
      <c r="J66" s="67" t="n">
        <f aca="false">G66*3.8235866717</f>
        <v>93814158.8660595</v>
      </c>
      <c r="K66" s="9"/>
      <c r="L66" s="67"/>
      <c r="M66" s="67" t="n">
        <f aca="false">F66*2.511711692</f>
        <v>266000.575360712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21537420.1546042</v>
      </c>
      <c r="F67" s="163" t="n">
        <f aca="false">low_SIPA_income!I60</f>
        <v>106608.230273337</v>
      </c>
      <c r="G67" s="67" t="n">
        <f aca="false">E67-F67*0.7</f>
        <v>21462794.3934129</v>
      </c>
      <c r="H67" s="67"/>
      <c r="I67" s="67"/>
      <c r="J67" s="67" t="n">
        <f aca="false">G67*3.8235866717</f>
        <v>82064854.580091</v>
      </c>
      <c r="K67" s="9"/>
      <c r="L67" s="67"/>
      <c r="M67" s="67" t="n">
        <f aca="false">F67*2.511711692</f>
        <v>267769.138440969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24738313.1970385</v>
      </c>
      <c r="F68" s="163" t="n">
        <f aca="false">low_SIPA_income!I61</f>
        <v>107401.291882526</v>
      </c>
      <c r="G68" s="67" t="n">
        <f aca="false">E68-F68*0.7</f>
        <v>24663132.2927208</v>
      </c>
      <c r="H68" s="67"/>
      <c r="I68" s="67"/>
      <c r="J68" s="67" t="n">
        <f aca="false">G68*3.8235866717</f>
        <v>94301623.916821</v>
      </c>
      <c r="K68" s="9"/>
      <c r="L68" s="67"/>
      <c r="M68" s="67" t="n">
        <f aca="false">F68*2.511711692</f>
        <v>269761.080557246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21616762.9820173</v>
      </c>
      <c r="F69" s="161" t="n">
        <f aca="false">low_SIPA_income!I62</f>
        <v>109450.141965446</v>
      </c>
      <c r="G69" s="8" t="n">
        <f aca="false">E69-F69*0.7</f>
        <v>21540147.8826415</v>
      </c>
      <c r="H69" s="8"/>
      <c r="I69" s="8"/>
      <c r="J69" s="8" t="n">
        <f aca="false">G69*3.8235866717</f>
        <v>82360622.3505148</v>
      </c>
      <c r="K69" s="6"/>
      <c r="L69" s="8"/>
      <c r="M69" s="8" t="n">
        <f aca="false">F69*2.511711692</f>
        <v>274907.20126567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25101644.2763518</v>
      </c>
      <c r="F70" s="163" t="n">
        <f aca="false">low_SIPA_income!I63</f>
        <v>108767.541305611</v>
      </c>
      <c r="G70" s="67" t="n">
        <f aca="false">E70-F70*0.7</f>
        <v>25025506.9974379</v>
      </c>
      <c r="H70" s="67"/>
      <c r="I70" s="67"/>
      <c r="J70" s="67" t="n">
        <f aca="false">G70*3.8235866717</f>
        <v>95687195.0079385</v>
      </c>
      <c r="K70" s="9"/>
      <c r="L70" s="67"/>
      <c r="M70" s="67" t="n">
        <f aca="false">F70*2.511711692</f>
        <v>273192.705207396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21925804.9402508</v>
      </c>
      <c r="F71" s="163" t="n">
        <f aca="false">low_SIPA_income!I64</f>
        <v>108935.375208558</v>
      </c>
      <c r="G71" s="67" t="n">
        <f aca="false">E71-F71*0.7</f>
        <v>21849550.1776049</v>
      </c>
      <c r="H71" s="67"/>
      <c r="I71" s="67"/>
      <c r="J71" s="67" t="n">
        <f aca="false">G71*3.8235866717</f>
        <v>83543648.8417303</v>
      </c>
      <c r="K71" s="9"/>
      <c r="L71" s="67"/>
      <c r="M71" s="67" t="n">
        <f aca="false">F71*2.511711692</f>
        <v>273614.255583743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25176448.8290388</v>
      </c>
      <c r="F72" s="163" t="n">
        <f aca="false">low_SIPA_income!I65</f>
        <v>105533.752814673</v>
      </c>
      <c r="G72" s="67" t="n">
        <f aca="false">E72-F72*0.7</f>
        <v>25102575.2020685</v>
      </c>
      <c r="H72" s="67"/>
      <c r="I72" s="67"/>
      <c r="J72" s="67" t="n">
        <f aca="false">G72*3.8235866717</f>
        <v>95981871.9679761</v>
      </c>
      <c r="K72" s="9"/>
      <c r="L72" s="67"/>
      <c r="M72" s="67" t="n">
        <f aca="false">F72*2.511711692</f>
        <v>265070.360845251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21945587.3198739</v>
      </c>
      <c r="F73" s="161" t="n">
        <f aca="false">low_SIPA_income!I66</f>
        <v>112178.308634585</v>
      </c>
      <c r="G73" s="8" t="n">
        <f aca="false">E73-F73*0.7</f>
        <v>21867062.5038297</v>
      </c>
      <c r="H73" s="8"/>
      <c r="I73" s="8"/>
      <c r="J73" s="8" t="n">
        <f aca="false">G73*3.8235866717</f>
        <v>83610608.7388742</v>
      </c>
      <c r="K73" s="6"/>
      <c r="L73" s="8"/>
      <c r="M73" s="8" t="n">
        <f aca="false">F73*2.511711692</f>
        <v>281759.569386271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25326716.8010807</v>
      </c>
      <c r="F74" s="163" t="n">
        <f aca="false">low_SIPA_income!I67</f>
        <v>111026.993933412</v>
      </c>
      <c r="G74" s="67" t="n">
        <f aca="false">E74-F74*0.7</f>
        <v>25248997.9053273</v>
      </c>
      <c r="H74" s="67"/>
      <c r="I74" s="67"/>
      <c r="J74" s="67" t="n">
        <f aca="false">G74*3.8235866717</f>
        <v>96541731.8645906</v>
      </c>
      <c r="K74" s="9"/>
      <c r="L74" s="67"/>
      <c r="M74" s="67" t="n">
        <f aca="false">F74*2.511711692</f>
        <v>278867.798790165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22092305.3139642</v>
      </c>
      <c r="F75" s="163" t="n">
        <f aca="false">low_SIPA_income!I68</f>
        <v>107844.580109801</v>
      </c>
      <c r="G75" s="67" t="n">
        <f aca="false">E75-F75*0.7</f>
        <v>22016814.1078873</v>
      </c>
      <c r="H75" s="67"/>
      <c r="I75" s="67"/>
      <c r="J75" s="67" t="n">
        <f aca="false">G75*3.8235866717</f>
        <v>84183196.9762145</v>
      </c>
      <c r="K75" s="9"/>
      <c r="L75" s="67"/>
      <c r="M75" s="67" t="n">
        <f aca="false">F75*2.511711692</f>
        <v>270874.492780617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25549434.2393254</v>
      </c>
      <c r="F76" s="163" t="n">
        <f aca="false">low_SIPA_income!I69</f>
        <v>106552.884147027</v>
      </c>
      <c r="G76" s="67" t="n">
        <f aca="false">E76-F76*0.7</f>
        <v>25474847.2204225</v>
      </c>
      <c r="H76" s="67"/>
      <c r="I76" s="67"/>
      <c r="J76" s="67" t="n">
        <f aca="false">G76*3.8235866717</f>
        <v>97405286.2956012</v>
      </c>
      <c r="K76" s="9"/>
      <c r="L76" s="67"/>
      <c r="M76" s="67" t="n">
        <f aca="false">F76*2.511711692</f>
        <v>267630.12492841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22374980.9986192</v>
      </c>
      <c r="F77" s="161" t="n">
        <f aca="false">low_SIPA_income!I70</f>
        <v>109095.065868111</v>
      </c>
      <c r="G77" s="8" t="n">
        <f aca="false">E77-F77*0.7</f>
        <v>22298614.4525115</v>
      </c>
      <c r="H77" s="8"/>
      <c r="I77" s="8"/>
      <c r="J77" s="8" t="n">
        <f aca="false">G77*3.8235866717</f>
        <v>85260685.0180001</v>
      </c>
      <c r="K77" s="6"/>
      <c r="L77" s="8"/>
      <c r="M77" s="8" t="n">
        <f aca="false">F77*2.511711692</f>
        <v>274015.352480445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25435710.2418938</v>
      </c>
      <c r="F78" s="163" t="n">
        <f aca="false">low_SIPA_income!I71</f>
        <v>114328.658992028</v>
      </c>
      <c r="G78" s="67" t="n">
        <f aca="false">E78-F78*0.7</f>
        <v>25355680.1805994</v>
      </c>
      <c r="H78" s="67"/>
      <c r="I78" s="67"/>
      <c r="J78" s="67" t="n">
        <f aca="false">G78*3.8235866717</f>
        <v>96949640.7904278</v>
      </c>
      <c r="K78" s="9"/>
      <c r="L78" s="67"/>
      <c r="M78" s="67" t="n">
        <f aca="false">F78*2.511711692</f>
        <v>287160.629520957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22062944.9711875</v>
      </c>
      <c r="F79" s="163" t="n">
        <f aca="false">low_SIPA_income!I72</f>
        <v>117770.807037327</v>
      </c>
      <c r="G79" s="67" t="n">
        <f aca="false">E79-F79*0.7</f>
        <v>21980505.4062614</v>
      </c>
      <c r="H79" s="67"/>
      <c r="I79" s="67"/>
      <c r="J79" s="67" t="n">
        <f aca="false">G79*3.8235866717</f>
        <v>84044367.5086109</v>
      </c>
      <c r="K79" s="9"/>
      <c r="L79" s="67"/>
      <c r="M79" s="67" t="n">
        <f aca="false">F79*2.511711692</f>
        <v>295806.31301193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25687778.4388653</v>
      </c>
      <c r="F80" s="163" t="n">
        <f aca="false">low_SIPA_income!I73</f>
        <v>116851.619745594</v>
      </c>
      <c r="G80" s="67" t="n">
        <f aca="false">E80-F80*0.7</f>
        <v>25605982.3050434</v>
      </c>
      <c r="H80" s="67"/>
      <c r="I80" s="67"/>
      <c r="J80" s="67" t="n">
        <f aca="false">G80*3.8235866717</f>
        <v>97906692.6573499</v>
      </c>
      <c r="K80" s="9"/>
      <c r="L80" s="67"/>
      <c r="M80" s="67" t="n">
        <f aca="false">F80*2.511711692</f>
        <v>293497.579544148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22511258.5626126</v>
      </c>
      <c r="F81" s="161" t="n">
        <f aca="false">low_SIPA_income!I74</f>
        <v>113669.988961643</v>
      </c>
      <c r="G81" s="8" t="n">
        <f aca="false">E81-F81*0.7</f>
        <v>22431689.5703395</v>
      </c>
      <c r="H81" s="8"/>
      <c r="I81" s="8"/>
      <c r="J81" s="8" t="n">
        <f aca="false">G81*3.8235866717</f>
        <v>85769509.264862</v>
      </c>
      <c r="K81" s="6"/>
      <c r="L81" s="8"/>
      <c r="M81" s="8" t="n">
        <f aca="false">F81*2.511711692</f>
        <v>285506.240304469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25949632.5601114</v>
      </c>
      <c r="F82" s="163" t="n">
        <f aca="false">low_SIPA_income!I75</f>
        <v>115100.890989717</v>
      </c>
      <c r="G82" s="67" t="n">
        <f aca="false">E82-F82*0.7</f>
        <v>25869061.9364186</v>
      </c>
      <c r="H82" s="67"/>
      <c r="I82" s="67"/>
      <c r="J82" s="67" t="n">
        <f aca="false">G82*3.8235866717</f>
        <v>98912600.429472</v>
      </c>
      <c r="K82" s="9"/>
      <c r="L82" s="67"/>
      <c r="M82" s="67" t="n">
        <f aca="false">F82*2.511711692</f>
        <v>289100.253658489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22619129.8038865</v>
      </c>
      <c r="F83" s="163" t="n">
        <f aca="false">low_SIPA_income!I76</f>
        <v>113254.787307408</v>
      </c>
      <c r="G83" s="67" t="n">
        <f aca="false">E83-F83*0.7</f>
        <v>22539851.4527714</v>
      </c>
      <c r="H83" s="67"/>
      <c r="I83" s="67"/>
      <c r="J83" s="67" t="n">
        <f aca="false">G83*3.8235866717</f>
        <v>86183075.5969145</v>
      </c>
      <c r="K83" s="9"/>
      <c r="L83" s="67"/>
      <c r="M83" s="67" t="n">
        <f aca="false">F83*2.511711692</f>
        <v>284463.37345499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25944672.7101086</v>
      </c>
      <c r="F84" s="163" t="n">
        <f aca="false">low_SIPA_income!I77</f>
        <v>113919.975676391</v>
      </c>
      <c r="G84" s="67" t="n">
        <f aca="false">E84-F84*0.7</f>
        <v>25864928.7271352</v>
      </c>
      <c r="H84" s="67"/>
      <c r="I84" s="67"/>
      <c r="J84" s="67" t="n">
        <f aca="false">G84*3.8235866717</f>
        <v>98896796.7455445</v>
      </c>
      <c r="K84" s="9"/>
      <c r="L84" s="67"/>
      <c r="M84" s="67" t="n">
        <f aca="false">F84*2.511711692</f>
        <v>286134.134858746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22685274.8948093</v>
      </c>
      <c r="F85" s="161" t="n">
        <f aca="false">low_SIPA_income!I78</f>
        <v>112707.417211491</v>
      </c>
      <c r="G85" s="8" t="n">
        <f aca="false">E85-F85*0.7</f>
        <v>22606379.7027613</v>
      </c>
      <c r="H85" s="8"/>
      <c r="I85" s="8"/>
      <c r="J85" s="8" t="n">
        <f aca="false">G85*3.8235866717</f>
        <v>86437452.1268675</v>
      </c>
      <c r="K85" s="6"/>
      <c r="L85" s="8"/>
      <c r="M85" s="8" t="n">
        <f aca="false">F85*2.511711692</f>
        <v>283088.537585223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26157606.5862184</v>
      </c>
      <c r="F86" s="163" t="n">
        <f aca="false">low_SIPA_income!I79</f>
        <v>115065.697763583</v>
      </c>
      <c r="G86" s="67" t="n">
        <f aca="false">E86-F86*0.7</f>
        <v>26077060.5977839</v>
      </c>
      <c r="H86" s="67"/>
      <c r="I86" s="67"/>
      <c r="J86" s="67" t="n">
        <f aca="false">G86*3.8235866717</f>
        <v>99707901.3387999</v>
      </c>
      <c r="K86" s="9"/>
      <c r="L86" s="67"/>
      <c r="M86" s="67" t="n">
        <f aca="false">F86*2.511711692</f>
        <v>289011.85842093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22889103.844935</v>
      </c>
      <c r="F87" s="163" t="n">
        <f aca="false">low_SIPA_income!I80</f>
        <v>114431.485198193</v>
      </c>
      <c r="G87" s="67" t="n">
        <f aca="false">E87-F87*0.7</f>
        <v>22809001.8052963</v>
      </c>
      <c r="H87" s="67"/>
      <c r="I87" s="67"/>
      <c r="J87" s="67" t="n">
        <f aca="false">G87*3.8235866717</f>
        <v>87212195.2975122</v>
      </c>
      <c r="K87" s="9"/>
      <c r="L87" s="67"/>
      <c r="M87" s="67" t="n">
        <f aca="false">F87*2.511711692</f>
        <v>287418.899305226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26336498.9908388</v>
      </c>
      <c r="F88" s="163" t="n">
        <f aca="false">low_SIPA_income!I81</f>
        <v>115517.622164834</v>
      </c>
      <c r="G88" s="67" t="n">
        <f aca="false">E88-F88*0.7</f>
        <v>26255636.6553235</v>
      </c>
      <c r="H88" s="67"/>
      <c r="I88" s="67"/>
      <c r="J88" s="67" t="n">
        <f aca="false">G88*3.8235866717</f>
        <v>100390702.372293</v>
      </c>
      <c r="K88" s="9"/>
      <c r="L88" s="67"/>
      <c r="M88" s="67" t="n">
        <f aca="false">F88*2.511711692</f>
        <v>290146.962223452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23132593.798476</v>
      </c>
      <c r="F89" s="161" t="n">
        <f aca="false">low_SIPA_income!I82</f>
        <v>115521.691638159</v>
      </c>
      <c r="G89" s="8" t="n">
        <f aca="false">E89-F89*0.7</f>
        <v>23051728.6143293</v>
      </c>
      <c r="H89" s="8"/>
      <c r="I89" s="8"/>
      <c r="J89" s="8" t="n">
        <f aca="false">G89*3.8235866717</f>
        <v>88140282.289395</v>
      </c>
      <c r="K89" s="6"/>
      <c r="L89" s="8"/>
      <c r="M89" s="8" t="n">
        <f aca="false">F89*2.511711692</f>
        <v>290157.183567183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26841704.8443619</v>
      </c>
      <c r="F90" s="163" t="n">
        <f aca="false">low_SIPA_income!I83</f>
        <v>114027.015145333</v>
      </c>
      <c r="G90" s="67" t="n">
        <f aca="false">E90-F90*0.7</f>
        <v>26761885.9337602</v>
      </c>
      <c r="H90" s="67"/>
      <c r="I90" s="67"/>
      <c r="J90" s="67" t="n">
        <f aca="false">G90*3.8235866717</f>
        <v>102326390.365881</v>
      </c>
      <c r="K90" s="9"/>
      <c r="L90" s="67"/>
      <c r="M90" s="67" t="n">
        <f aca="false">F90*2.511711692</f>
        <v>286402.987144395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23432022.9367528</v>
      </c>
      <c r="F91" s="163" t="n">
        <f aca="false">low_SIPA_income!I84</f>
        <v>115458.346913371</v>
      </c>
      <c r="G91" s="67" t="n">
        <f aca="false">E91-F91*0.7</f>
        <v>23351202.0939135</v>
      </c>
      <c r="H91" s="67"/>
      <c r="I91" s="67"/>
      <c r="J91" s="67" t="n">
        <f aca="false">G91*3.8235866717</f>
        <v>89285345.0944607</v>
      </c>
      <c r="K91" s="9"/>
      <c r="L91" s="67"/>
      <c r="M91" s="67" t="n">
        <f aca="false">F91*2.511711692</f>
        <v>289998.079881306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27004823.8031336</v>
      </c>
      <c r="F92" s="163" t="n">
        <f aca="false">low_SIPA_income!I85</f>
        <v>114806.727335272</v>
      </c>
      <c r="G92" s="67" t="n">
        <f aca="false">E92-F92*0.7</f>
        <v>26924459.0939989</v>
      </c>
      <c r="H92" s="67"/>
      <c r="I92" s="67"/>
      <c r="J92" s="67" t="n">
        <f aca="false">G92*3.8235866717</f>
        <v>102948002.934546</v>
      </c>
      <c r="K92" s="9"/>
      <c r="L92" s="67"/>
      <c r="M92" s="67" t="n">
        <f aca="false">F92*2.511711692</f>
        <v>288361.399368259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23525584.3144147</v>
      </c>
      <c r="F93" s="161" t="n">
        <f aca="false">low_SIPA_income!I86</f>
        <v>118295.39380516</v>
      </c>
      <c r="G93" s="8" t="n">
        <f aca="false">E93-F93*0.7</f>
        <v>23442777.5387511</v>
      </c>
      <c r="H93" s="8"/>
      <c r="I93" s="8"/>
      <c r="J93" s="8" t="n">
        <f aca="false">G93*3.8235866717</f>
        <v>89635491.7447967</v>
      </c>
      <c r="K93" s="6"/>
      <c r="L93" s="8"/>
      <c r="M93" s="8" t="n">
        <f aca="false">F93*2.511711692</f>
        <v>297123.923730166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27000627.8131047</v>
      </c>
      <c r="F94" s="163" t="n">
        <f aca="false">low_SIPA_income!I87</f>
        <v>117976.650252885</v>
      </c>
      <c r="G94" s="67" t="n">
        <f aca="false">E94-F94*0.7</f>
        <v>26918044.1579277</v>
      </c>
      <c r="H94" s="67"/>
      <c r="I94" s="67"/>
      <c r="J94" s="67" t="n">
        <f aca="false">G94*3.8235866717</f>
        <v>102923474.870485</v>
      </c>
      <c r="K94" s="9"/>
      <c r="L94" s="67"/>
      <c r="M94" s="67" t="n">
        <f aca="false">F94*2.511711692</f>
        <v>296323.331823166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23599073.4996631</v>
      </c>
      <c r="F95" s="163" t="n">
        <f aca="false">low_SIPA_income!I88</f>
        <v>120920.408797639</v>
      </c>
      <c r="G95" s="67" t="n">
        <f aca="false">E95-F95*0.7</f>
        <v>23514429.2135048</v>
      </c>
      <c r="H95" s="67"/>
      <c r="I95" s="67"/>
      <c r="J95" s="67" t="n">
        <f aca="false">G95*3.8235866717</f>
        <v>89909458.1333899</v>
      </c>
      <c r="K95" s="9"/>
      <c r="L95" s="67"/>
      <c r="M95" s="67" t="n">
        <f aca="false">F95*2.511711692</f>
        <v>303717.204578449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26984274.7448202</v>
      </c>
      <c r="F96" s="163" t="n">
        <f aca="false">low_SIPA_income!I89</f>
        <v>121136.622174426</v>
      </c>
      <c r="G96" s="67" t="n">
        <f aca="false">E96-F96*0.7</f>
        <v>26899479.1092981</v>
      </c>
      <c r="H96" s="67"/>
      <c r="I96" s="67"/>
      <c r="J96" s="67" t="n">
        <f aca="false">G96*3.8235866717</f>
        <v>102852489.797985</v>
      </c>
      <c r="K96" s="9"/>
      <c r="L96" s="67"/>
      <c r="M96" s="67" t="n">
        <f aca="false">F96*2.511711692</f>
        <v>304260.270244893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23929006.2553055</v>
      </c>
      <c r="F97" s="161" t="n">
        <f aca="false">low_SIPA_income!I90</f>
        <v>118600.764462233</v>
      </c>
      <c r="G97" s="8" t="n">
        <f aca="false">E97-F97*0.7</f>
        <v>23845985.7201819</v>
      </c>
      <c r="H97" s="8"/>
      <c r="I97" s="8"/>
      <c r="J97" s="8" t="n">
        <f aca="false">G97*3.8235866717</f>
        <v>91177193.173236</v>
      </c>
      <c r="K97" s="6"/>
      <c r="L97" s="8"/>
      <c r="M97" s="8" t="n">
        <f aca="false">F97*2.511711692</f>
        <v>297890.92677993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27441675.6589552</v>
      </c>
      <c r="F98" s="163" t="n">
        <f aca="false">low_SIPA_income!I91</f>
        <v>117980.594673932</v>
      </c>
      <c r="G98" s="67" t="n">
        <f aca="false">E98-F98*0.7</f>
        <v>27359089.2426834</v>
      </c>
      <c r="H98" s="67"/>
      <c r="I98" s="67"/>
      <c r="J98" s="67" t="n">
        <f aca="false">G98*3.8235866717</f>
        <v>104609848.978175</v>
      </c>
      <c r="K98" s="9"/>
      <c r="L98" s="67"/>
      <c r="M98" s="67" t="n">
        <f aca="false">F98*2.511711692</f>
        <v>296333.239071628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24014061.636495</v>
      </c>
      <c r="F99" s="163" t="n">
        <f aca="false">low_SIPA_income!I92</f>
        <v>118578.081962846</v>
      </c>
      <c r="G99" s="67" t="n">
        <f aca="false">E99-F99*0.7</f>
        <v>23931056.979121</v>
      </c>
      <c r="H99" s="67"/>
      <c r="I99" s="67"/>
      <c r="J99" s="67" t="n">
        <f aca="false">G99*3.8235866717</f>
        <v>91502470.5050605</v>
      </c>
      <c r="K99" s="9"/>
      <c r="L99" s="67"/>
      <c r="M99" s="67" t="n">
        <f aca="false">F99*2.511711692</f>
        <v>297833.954881015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27699296.7595662</v>
      </c>
      <c r="F100" s="163" t="n">
        <f aca="false">low_SIPA_income!I93</f>
        <v>119536.192164706</v>
      </c>
      <c r="G100" s="67" t="n">
        <f aca="false">E100-F100*0.7</f>
        <v>27615621.4250509</v>
      </c>
      <c r="H100" s="67"/>
      <c r="I100" s="67"/>
      <c r="J100" s="67" t="n">
        <f aca="false">G100*3.8235866717</f>
        <v>105590722.011538</v>
      </c>
      <c r="K100" s="9"/>
      <c r="L100" s="67"/>
      <c r="M100" s="67" t="n">
        <f aca="false">F100*2.511711692</f>
        <v>300240.45147725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24196910.7418636</v>
      </c>
      <c r="F101" s="161" t="n">
        <f aca="false">low_SIPA_income!I94</f>
        <v>121005.470426946</v>
      </c>
      <c r="G101" s="8" t="n">
        <f aca="false">E101-F101*0.7</f>
        <v>24112206.9125647</v>
      </c>
      <c r="H101" s="8"/>
      <c r="I101" s="8"/>
      <c r="J101" s="8" t="n">
        <f aca="false">G101*3.8235866717</f>
        <v>92195112.9761551</v>
      </c>
      <c r="K101" s="6"/>
      <c r="L101" s="8"/>
      <c r="M101" s="8" t="n">
        <f aca="false">F101*2.511711692</f>
        <v>303930.85486732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27835357.4791759</v>
      </c>
      <c r="F102" s="163" t="n">
        <f aca="false">low_SIPA_income!I95</f>
        <v>119581.149971895</v>
      </c>
      <c r="G102" s="67" t="n">
        <f aca="false">E102-F102*0.7</f>
        <v>27751650.6741956</v>
      </c>
      <c r="H102" s="67"/>
      <c r="I102" s="67"/>
      <c r="J102" s="67" t="n">
        <f aca="false">G102*3.8235866717</f>
        <v>106110841.635528</v>
      </c>
      <c r="K102" s="9"/>
      <c r="L102" s="67"/>
      <c r="M102" s="67" t="n">
        <f aca="false">F102*2.511711692</f>
        <v>300353.372527214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24402435.6089798</v>
      </c>
      <c r="F103" s="163" t="n">
        <f aca="false">low_SIPA_income!I96</f>
        <v>121544.25676093</v>
      </c>
      <c r="G103" s="67" t="n">
        <f aca="false">E103-F103*0.7</f>
        <v>24317354.6292472</v>
      </c>
      <c r="H103" s="67"/>
      <c r="I103" s="67"/>
      <c r="J103" s="67" t="n">
        <f aca="false">G103*3.8235866717</f>
        <v>92979513.0513919</v>
      </c>
      <c r="K103" s="9"/>
      <c r="L103" s="67"/>
      <c r="M103" s="67" t="n">
        <f aca="false">F103*2.511711692</f>
        <v>305284.130801878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27973440.9102031</v>
      </c>
      <c r="F104" s="163" t="n">
        <f aca="false">low_SIPA_income!I97</f>
        <v>120924.617470071</v>
      </c>
      <c r="G104" s="67" t="n">
        <f aca="false">E104-F104*0.7</f>
        <v>27888793.6779741</v>
      </c>
      <c r="H104" s="67"/>
      <c r="I104" s="67"/>
      <c r="J104" s="67" t="n">
        <f aca="false">G104*3.8235866717</f>
        <v>106635219.796893</v>
      </c>
      <c r="K104" s="9"/>
      <c r="L104" s="67"/>
      <c r="M104" s="67" t="n">
        <f aca="false">F104*2.511711692</f>
        <v>303727.775550206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24506844.2221771</v>
      </c>
      <c r="F105" s="161" t="n">
        <f aca="false">low_SIPA_income!I98</f>
        <v>123827.523371609</v>
      </c>
      <c r="G105" s="8" t="n">
        <f aca="false">E105-F105*0.7</f>
        <v>24420164.955817</v>
      </c>
      <c r="H105" s="8"/>
      <c r="I105" s="8"/>
      <c r="J105" s="8" t="n">
        <f aca="false">G105*3.8235866717</f>
        <v>93372617.2457773</v>
      </c>
      <c r="K105" s="6"/>
      <c r="L105" s="8"/>
      <c r="M105" s="8" t="n">
        <f aca="false">F105*2.511711692</f>
        <v>311019.038243875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28253466.317141</v>
      </c>
      <c r="F106" s="163" t="n">
        <f aca="false">low_SIPA_income!I99</f>
        <v>122514.817661253</v>
      </c>
      <c r="G106" s="67" t="n">
        <f aca="false">E106-F106*0.7</f>
        <v>28167705.9447781</v>
      </c>
      <c r="H106" s="67"/>
      <c r="I106" s="67"/>
      <c r="J106" s="67" t="n">
        <f aca="false">G106*3.8235866717</f>
        <v>107701665.022818</v>
      </c>
      <c r="K106" s="9"/>
      <c r="L106" s="67"/>
      <c r="M106" s="67" t="n">
        <f aca="false">F106*2.511711692</f>
        <v>307721.899963017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24737570.0897419</v>
      </c>
      <c r="F107" s="163" t="n">
        <f aca="false">low_SIPA_income!I100</f>
        <v>122023.596601187</v>
      </c>
      <c r="G107" s="67" t="n">
        <f aca="false">E107-F107*0.7</f>
        <v>24652153.5721211</v>
      </c>
      <c r="H107" s="67"/>
      <c r="I107" s="67"/>
      <c r="J107" s="67" t="n">
        <f aca="false">G107*3.8235866717</f>
        <v>94259645.8270638</v>
      </c>
      <c r="K107" s="9"/>
      <c r="L107" s="67"/>
      <c r="M107" s="67" t="n">
        <f aca="false">F107*2.511711692</f>
        <v>306488.094283093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28533798.1622248</v>
      </c>
      <c r="F108" s="163" t="n">
        <f aca="false">low_SIPA_income!I101</f>
        <v>116499.876530197</v>
      </c>
      <c r="G108" s="67" t="n">
        <f aca="false">E108-F108*0.7</f>
        <v>28452248.2486536</v>
      </c>
      <c r="H108" s="67"/>
      <c r="I108" s="67"/>
      <c r="J108" s="67" t="n">
        <f aca="false">G108*3.8235866717</f>
        <v>108789637.183452</v>
      </c>
      <c r="K108" s="9"/>
      <c r="L108" s="67"/>
      <c r="M108" s="67" t="n">
        <f aca="false">F108*2.511711692</f>
        <v>292614.101997451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24699545.8532875</v>
      </c>
      <c r="F109" s="161" t="n">
        <f aca="false">low_SIPA_income!I102</f>
        <v>119836.772299553</v>
      </c>
      <c r="G109" s="8" t="n">
        <f aca="false">E109-F109*0.7</f>
        <v>24615660.1126778</v>
      </c>
      <c r="H109" s="8"/>
      <c r="I109" s="8"/>
      <c r="J109" s="8" t="n">
        <f aca="false">G109*3.8235866717</f>
        <v>94120109.9219322</v>
      </c>
      <c r="K109" s="6"/>
      <c r="L109" s="8"/>
      <c r="M109" s="8" t="n">
        <f aca="false">F109*2.511711692</f>
        <v>300995.422116329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28553311.9929216</v>
      </c>
      <c r="F110" s="163" t="n">
        <f aca="false">low_SIPA_income!I103</f>
        <v>120328.700526517</v>
      </c>
      <c r="G110" s="67" t="n">
        <f aca="false">E110-F110*0.7</f>
        <v>28469081.902553</v>
      </c>
      <c r="H110" s="67"/>
      <c r="I110" s="67"/>
      <c r="J110" s="67" t="n">
        <f aca="false">G110*3.8235866717</f>
        <v>108854002.118137</v>
      </c>
      <c r="K110" s="9"/>
      <c r="L110" s="67"/>
      <c r="M110" s="67" t="n">
        <f aca="false">F110*2.511711692</f>
        <v>302231.00399562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24793049.780728</v>
      </c>
      <c r="F111" s="163" t="n">
        <f aca="false">low_SIPA_income!I104</f>
        <v>123399.294130731</v>
      </c>
      <c r="G111" s="67" t="n">
        <f aca="false">E111-F111*0.7</f>
        <v>24706670.2748365</v>
      </c>
      <c r="H111" s="67"/>
      <c r="I111" s="67"/>
      <c r="J111" s="67" t="n">
        <f aca="false">G111*3.8235866717</f>
        <v>94468095.1649513</v>
      </c>
      <c r="K111" s="9"/>
      <c r="L111" s="67"/>
      <c r="M111" s="67" t="n">
        <f aca="false">F111*2.511711692</f>
        <v>309943.449852704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28517582.5839758</v>
      </c>
      <c r="F112" s="163" t="n">
        <f aca="false">low_SIPA_income!I105</f>
        <v>121921.092282856</v>
      </c>
      <c r="G112" s="67" t="n">
        <f aca="false">E112-F112*0.7</f>
        <v>28432237.8193778</v>
      </c>
      <c r="H112" s="67"/>
      <c r="I112" s="67"/>
      <c r="J112" s="67" t="n">
        <f aca="false">G112*3.8235866717</f>
        <v>108713125.572778</v>
      </c>
      <c r="K112" s="9"/>
      <c r="L112" s="67"/>
      <c r="M112" s="67" t="n">
        <f aca="false">F112*2.511711692</f>
        <v>306230.632988261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18043144.0904716</v>
      </c>
      <c r="F9" s="161" t="n">
        <f aca="false">high_SIPA_income!I2</f>
        <v>133045.091777586</v>
      </c>
      <c r="G9" s="8" t="n">
        <f aca="false">E9-F9*0.7</f>
        <v>17950012.5262273</v>
      </c>
      <c r="H9" s="8"/>
      <c r="I9" s="8"/>
      <c r="J9" s="8" t="n">
        <f aca="false">G9*3.8235866717</f>
        <v>68633428.6521307</v>
      </c>
      <c r="K9" s="6"/>
      <c r="L9" s="8"/>
      <c r="M9" s="8" t="n">
        <f aca="false">F9*2.511711692</f>
        <v>334170.912580975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22277539.8995703</v>
      </c>
      <c r="F10" s="163" t="n">
        <f aca="false">high_SIPA_income!I3</f>
        <v>139417.771119178</v>
      </c>
      <c r="G10" s="67" t="n">
        <f aca="false">E10-F10*0.7</f>
        <v>22179947.4597869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20171412.2166204</v>
      </c>
      <c r="F11" s="163" t="n">
        <f aca="false">high_SIPA_income!I4</f>
        <v>144779.140644521</v>
      </c>
      <c r="G11" s="67" t="n">
        <f aca="false">E11-F11*0.7</f>
        <v>20070066.8181692</v>
      </c>
      <c r="H11" s="67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23528444.5402758</v>
      </c>
      <c r="F12" s="163" t="n">
        <f aca="false">high_SIPA_income!I5</f>
        <v>144644.835798782</v>
      </c>
      <c r="G12" s="67" t="n">
        <f aca="false">E12-F12*0.7</f>
        <v>23427193.1552167</v>
      </c>
      <c r="H12" s="67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19153281.0629158</v>
      </c>
      <c r="F13" s="161" t="n">
        <f aca="false">high_SIPA_income!I6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21857213.2641064</v>
      </c>
      <c r="F14" s="163" t="n">
        <f aca="false">high_SIPA_income!I7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19215169.9458099</v>
      </c>
      <c r="F15" s="163" t="n">
        <f aca="false">high_SIPA_income!I8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22585007.4703965</v>
      </c>
      <c r="F16" s="163" t="n">
        <f aca="false">high_SIPA_income!I9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19533783.8584636</v>
      </c>
      <c r="F17" s="161" t="n">
        <f aca="false">high_SIPA_income!I10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23184198.0928763</v>
      </c>
      <c r="F18" s="163" t="n">
        <f aca="false">high_SIPA_income!I11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20542851.5621216</v>
      </c>
      <c r="F19" s="163" t="n">
        <f aca="false">high_SIPA_income!I12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24252373.7599014</v>
      </c>
      <c r="F20" s="163" t="n">
        <f aca="false">high_SIPA_income!I13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19363802.8731975</v>
      </c>
      <c r="F21" s="161" t="n">
        <f aca="false">high_SIPA_income!I14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21991144.8761269</v>
      </c>
      <c r="F22" s="163" t="n">
        <f aca="false">high_SIPA_income!I15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18235645.224442</v>
      </c>
      <c r="F23" s="163" t="n">
        <f aca="false">high_SIPA_income!I16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20080887.7929642</v>
      </c>
      <c r="F24" s="163" t="n">
        <f aca="false">high_SIPA_income!I17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15939455.3253429</v>
      </c>
      <c r="F25" s="161" t="n">
        <f aca="false">high_SIPA_income!I18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18843330.2723496</v>
      </c>
      <c r="F26" s="163" t="n">
        <f aca="false">high_SIPA_income!I19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15786819.5136424</v>
      </c>
      <c r="F27" s="163" t="n">
        <f aca="false">high_SIPA_income!I20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17918583.0811978</v>
      </c>
      <c r="F28" s="163" t="n">
        <f aca="false">high_SIPA_income!I21</f>
        <v>108218.534622524</v>
      </c>
      <c r="G28" s="67" t="n">
        <f aca="false">E28-F28*0.7</f>
        <v>17842830.106962</v>
      </c>
      <c r="H28" s="67"/>
      <c r="I28" s="67"/>
      <c r="J28" s="67" t="n">
        <f aca="false">G28*3.8235866717</f>
        <v>68223607.3823874</v>
      </c>
      <c r="K28" s="9"/>
      <c r="L28" s="67"/>
      <c r="M28" s="67" t="n">
        <f aca="false">F28*2.511711692</f>
        <v>271813.758702501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16434811.9879364</v>
      </c>
      <c r="F29" s="161" t="n">
        <f aca="false">high_SIPA_income!I22</f>
        <v>114223.960654247</v>
      </c>
      <c r="G29" s="8" t="n">
        <f aca="false">E29-F29*0.7</f>
        <v>16354855.2154784</v>
      </c>
      <c r="H29" s="8"/>
      <c r="I29" s="8"/>
      <c r="J29" s="8" t="n">
        <f aca="false">G29*3.8235866717</f>
        <v>62534206.4194864</v>
      </c>
      <c r="K29" s="6"/>
      <c r="L29" s="8"/>
      <c r="M29" s="8" t="n">
        <f aca="false">F29*2.511711692</f>
        <v>286897.657481821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18373902.9497875</v>
      </c>
      <c r="F30" s="163" t="n">
        <f aca="false">high_SIPA_income!I23</f>
        <v>83215.8664771378</v>
      </c>
      <c r="G30" s="67" t="n">
        <f aca="false">E30-F30*0.7</f>
        <v>18315651.8432535</v>
      </c>
      <c r="H30" s="67"/>
      <c r="I30" s="67"/>
      <c r="J30" s="67" t="n">
        <f aca="false">G30*3.8235866717</f>
        <v>70031482.2713616</v>
      </c>
      <c r="K30" s="9"/>
      <c r="L30" s="67"/>
      <c r="M30" s="67" t="n">
        <f aca="false">F30*2.511711692</f>
        <v>209014.264790538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15655381.6159639</v>
      </c>
      <c r="F31" s="163" t="n">
        <f aca="false">high_SIPA_income!I24</f>
        <v>84583.9362415246</v>
      </c>
      <c r="G31" s="67" t="n">
        <f aca="false">E31-F31*0.7</f>
        <v>15596172.8605948</v>
      </c>
      <c r="H31" s="67"/>
      <c r="I31" s="67"/>
      <c r="J31" s="67" t="n">
        <f aca="false">G31*3.8235866717</f>
        <v>59633318.6792997</v>
      </c>
      <c r="K31" s="9"/>
      <c r="L31" s="67"/>
      <c r="M31" s="67" t="n">
        <f aca="false">F31*2.511711692</f>
        <v>212450.46161322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18961841.12094</v>
      </c>
      <c r="F32" s="163" t="n">
        <f aca="false">high_SIPA_income!I25</f>
        <v>91777.0998370785</v>
      </c>
      <c r="G32" s="67" t="n">
        <f aca="false">E32-F32*0.7</f>
        <v>18897597.1510541</v>
      </c>
      <c r="H32" s="67"/>
      <c r="I32" s="67"/>
      <c r="J32" s="67" t="n">
        <f aca="false">G32*3.8235866717</f>
        <v>72256600.5939262</v>
      </c>
      <c r="K32" s="9"/>
      <c r="L32" s="67"/>
      <c r="M32" s="67" t="n">
        <f aca="false">F32*2.511711692</f>
        <v>230517.614718641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16932832.2931886</v>
      </c>
      <c r="F33" s="161" t="n">
        <f aca="false">high_SIPA_income!I26</f>
        <v>101838.667596856</v>
      </c>
      <c r="G33" s="8" t="n">
        <f aca="false">E33-F33*0.7</f>
        <v>16861545.2258708</v>
      </c>
      <c r="H33" s="8"/>
      <c r="I33" s="8"/>
      <c r="J33" s="8" t="n">
        <f aca="false">G33*3.8235866717</f>
        <v>64471579.5899063</v>
      </c>
      <c r="K33" s="6"/>
      <c r="L33" s="8"/>
      <c r="M33" s="8" t="n">
        <f aca="false">F33*2.511711692</f>
        <v>255789.372100726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20246994.1744305</v>
      </c>
      <c r="F34" s="163" t="n">
        <f aca="false">high_SIPA_income!I27</f>
        <v>101509.519734659</v>
      </c>
      <c r="G34" s="67" t="n">
        <f aca="false">E34-F34*0.7</f>
        <v>20175937.5106162</v>
      </c>
      <c r="H34" s="67"/>
      <c r="I34" s="67"/>
      <c r="J34" s="67" t="n">
        <f aca="false">G34*3.8235866717</f>
        <v>77144445.7546444</v>
      </c>
      <c r="K34" s="9"/>
      <c r="L34" s="67"/>
      <c r="M34" s="67" t="n">
        <f aca="false">F34*2.511711692</f>
        <v>254962.647566847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18125779.1790496</v>
      </c>
      <c r="F35" s="163" t="n">
        <f aca="false">high_SIPA_income!I28</f>
        <v>103193.541191364</v>
      </c>
      <c r="G35" s="67" t="n">
        <f aca="false">E35-F35*0.7</f>
        <v>18053543.7002157</v>
      </c>
      <c r="H35" s="67"/>
      <c r="I35" s="67"/>
      <c r="J35" s="67" t="n">
        <f aca="false">G35*3.8235866717</f>
        <v>69029289.0690981</v>
      </c>
      <c r="K35" s="9"/>
      <c r="L35" s="67"/>
      <c r="M35" s="67" t="n">
        <f aca="false">F35*2.511711692</f>
        <v>259192.423949234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21765191.2109131</v>
      </c>
      <c r="F36" s="163" t="n">
        <f aca="false">high_SIPA_income!I29</f>
        <v>105503.016192845</v>
      </c>
      <c r="G36" s="67" t="n">
        <f aca="false">E36-F36*0.7</f>
        <v>21691339.0995781</v>
      </c>
      <c r="H36" s="67"/>
      <c r="I36" s="67"/>
      <c r="J36" s="67" t="n">
        <f aca="false">G36*3.8235866717</f>
        <v>82938715.0724719</v>
      </c>
      <c r="K36" s="9"/>
      <c r="L36" s="67"/>
      <c r="M36" s="67" t="n">
        <f aca="false">F36*2.511711692</f>
        <v>264993.159312833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19254333.0352216</v>
      </c>
      <c r="F37" s="161" t="n">
        <f aca="false">high_SIPA_income!I30</f>
        <v>109536.574368385</v>
      </c>
      <c r="G37" s="8" t="n">
        <f aca="false">E37-F37*0.7</f>
        <v>19177657.4331637</v>
      </c>
      <c r="H37" s="8"/>
      <c r="I37" s="8"/>
      <c r="J37" s="8" t="n">
        <f aca="false">G37*3.8235866717</f>
        <v>73327435.3558732</v>
      </c>
      <c r="K37" s="6"/>
      <c r="L37" s="8"/>
      <c r="M37" s="8" t="n">
        <f aca="false">F37*2.511711692</f>
        <v>275124.294542701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23040242.6905644</v>
      </c>
      <c r="F38" s="163" t="n">
        <f aca="false">high_SIPA_income!I31</f>
        <v>107248.73121396</v>
      </c>
      <c r="G38" s="67" t="n">
        <f aca="false">E38-F38*0.7</f>
        <v>22965168.5787146</v>
      </c>
      <c r="H38" s="67"/>
      <c r="I38" s="67"/>
      <c r="J38" s="67" t="n">
        <f aca="false">G38*3.8235866717</f>
        <v>87809312.4909169</v>
      </c>
      <c r="K38" s="9"/>
      <c r="L38" s="67"/>
      <c r="M38" s="67" t="n">
        <f aca="false">F38*2.511711692</f>
        <v>269377.892142268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20334297.5882554</v>
      </c>
      <c r="F39" s="163" t="n">
        <f aca="false">high_SIPA_income!I32</f>
        <v>107671.116175703</v>
      </c>
      <c r="G39" s="67" t="n">
        <f aca="false">E39-F39*0.7</f>
        <v>20258927.8069324</v>
      </c>
      <c r="H39" s="67"/>
      <c r="I39" s="67"/>
      <c r="J39" s="67" t="n">
        <f aca="false">G39*3.8235866717</f>
        <v>77461766.3455194</v>
      </c>
      <c r="K39" s="9"/>
      <c r="L39" s="67"/>
      <c r="M39" s="67" t="n">
        <f aca="false">F39*2.511711692</f>
        <v>270438.801389203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23680652.2154042</v>
      </c>
      <c r="F40" s="163" t="n">
        <f aca="false">high_SIPA_income!I33</f>
        <v>109362.032796122</v>
      </c>
      <c r="G40" s="67" t="n">
        <f aca="false">E40-F40*0.7</f>
        <v>23604098.7924469</v>
      </c>
      <c r="H40" s="67"/>
      <c r="I40" s="67"/>
      <c r="J40" s="67" t="n">
        <f aca="false">G40*3.8235866717</f>
        <v>90252317.54029</v>
      </c>
      <c r="K40" s="9"/>
      <c r="L40" s="67"/>
      <c r="M40" s="67" t="n">
        <f aca="false">F40*2.511711692</f>
        <v>274685.896434907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20865854.1652688</v>
      </c>
      <c r="F41" s="161" t="n">
        <f aca="false">high_SIPA_income!I34</f>
        <v>111145.083826987</v>
      </c>
      <c r="G41" s="8" t="n">
        <f aca="false">E41-F41*0.7</f>
        <v>20788052.60659</v>
      </c>
      <c r="H41" s="8"/>
      <c r="I41" s="8"/>
      <c r="J41" s="8" t="n">
        <f aca="false">G41*3.8235866717</f>
        <v>79484920.8771558</v>
      </c>
      <c r="K41" s="6"/>
      <c r="L41" s="8"/>
      <c r="M41" s="8" t="n">
        <f aca="false">F41*2.511711692</f>
        <v>279164.406556562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24250973.9107497</v>
      </c>
      <c r="F42" s="163" t="n">
        <f aca="false">high_SIPA_income!I35</f>
        <v>114976.56079362</v>
      </c>
      <c r="G42" s="67" t="n">
        <f aca="false">E42-F42*0.7</f>
        <v>24170490.3181941</v>
      </c>
      <c r="H42" s="67"/>
      <c r="I42" s="67"/>
      <c r="J42" s="67" t="n">
        <f aca="false">G42*3.8235866717</f>
        <v>92417964.6291009</v>
      </c>
      <c r="K42" s="9"/>
      <c r="L42" s="67"/>
      <c r="M42" s="67" t="n">
        <f aca="false">F42*2.511711692</f>
        <v>288787.972051284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21428421.0668647</v>
      </c>
      <c r="F43" s="163" t="n">
        <f aca="false">high_SIPA_income!I36</f>
        <v>114960.0485129</v>
      </c>
      <c r="G43" s="67" t="n">
        <f aca="false">E43-F43*0.7</f>
        <v>21347949.0329056</v>
      </c>
      <c r="H43" s="67"/>
      <c r="I43" s="67"/>
      <c r="J43" s="67" t="n">
        <f aca="false">G43*3.8235866717</f>
        <v>81625733.3903489</v>
      </c>
      <c r="K43" s="9"/>
      <c r="L43" s="67"/>
      <c r="M43" s="67" t="n">
        <f aca="false">F43*2.511711692</f>
        <v>288746.497962738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25104709.2116342</v>
      </c>
      <c r="F44" s="163" t="n">
        <f aca="false">high_SIPA_income!I37</f>
        <v>114438.988678083</v>
      </c>
      <c r="G44" s="67" t="n">
        <f aca="false">E44-F44*0.7</f>
        <v>25024601.9195596</v>
      </c>
      <c r="H44" s="67"/>
      <c r="I44" s="67"/>
      <c r="J44" s="67" t="n">
        <f aca="false">G44*3.8235866717</f>
        <v>95683734.3642262</v>
      </c>
      <c r="K44" s="9"/>
      <c r="L44" s="67"/>
      <c r="M44" s="67" t="n">
        <f aca="false">F44*2.511711692</f>
        <v>287437.745883397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22095913.3437415</v>
      </c>
      <c r="F45" s="161" t="n">
        <f aca="false">high_SIPA_income!I38</f>
        <v>112587.375392976</v>
      </c>
      <c r="G45" s="8" t="n">
        <f aca="false">E45-F45*0.7</f>
        <v>22017102.1809664</v>
      </c>
      <c r="H45" s="8"/>
      <c r="I45" s="8"/>
      <c r="J45" s="8" t="n">
        <f aca="false">G45*3.8235866717</f>
        <v>84184298.4486002</v>
      </c>
      <c r="K45" s="6"/>
      <c r="L45" s="8"/>
      <c r="M45" s="8" t="n">
        <f aca="false">F45*2.511711692</f>
        <v>282787.02714613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25727093.3837501</v>
      </c>
      <c r="F46" s="163" t="n">
        <f aca="false">high_SIPA_income!I39</f>
        <v>111203.93015123</v>
      </c>
      <c r="G46" s="67" t="n">
        <f aca="false">E46-F46*0.7</f>
        <v>25649250.6326442</v>
      </c>
      <c r="H46" s="67"/>
      <c r="I46" s="67"/>
      <c r="J46" s="67" t="n">
        <f aca="false">G46*3.8235866717</f>
        <v>98072132.8580712</v>
      </c>
      <c r="K46" s="9"/>
      <c r="L46" s="67"/>
      <c r="M46" s="67" t="n">
        <f aca="false">F46*2.511711692</f>
        <v>279312.211557195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22487549.9300322</v>
      </c>
      <c r="F47" s="163" t="n">
        <f aca="false">high_SIPA_income!I40</f>
        <v>113308.867157869</v>
      </c>
      <c r="G47" s="67" t="n">
        <f aca="false">E47-F47*0.7</f>
        <v>22408233.7230217</v>
      </c>
      <c r="H47" s="67"/>
      <c r="I47" s="67"/>
      <c r="J47" s="67" t="n">
        <f aca="false">G47*3.8235866717</f>
        <v>85679823.7996843</v>
      </c>
      <c r="K47" s="9"/>
      <c r="L47" s="67"/>
      <c r="M47" s="67" t="n">
        <f aca="false">F47*2.511711692</f>
        <v>284599.206447695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26303434.6529131</v>
      </c>
      <c r="F48" s="163" t="n">
        <f aca="false">high_SIPA_income!I41</f>
        <v>112204.999434599</v>
      </c>
      <c r="G48" s="67" t="n">
        <f aca="false">E48-F48*0.7</f>
        <v>26224891.1533089</v>
      </c>
      <c r="H48" s="67"/>
      <c r="I48" s="67"/>
      <c r="J48" s="67" t="n">
        <f aca="false">G48*3.8235866717</f>
        <v>100273144.280575</v>
      </c>
      <c r="K48" s="9"/>
      <c r="L48" s="67"/>
      <c r="M48" s="67" t="n">
        <f aca="false">F48*2.511711692</f>
        <v>281826.608980736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23052689.0463808</v>
      </c>
      <c r="F49" s="161" t="n">
        <f aca="false">high_SIPA_income!I42</f>
        <v>118390.491430023</v>
      </c>
      <c r="G49" s="8" t="n">
        <f aca="false">E49-F49*0.7</f>
        <v>22969815.7023797</v>
      </c>
      <c r="H49" s="8"/>
      <c r="I49" s="8"/>
      <c r="J49" s="8" t="n">
        <f aca="false">G49*3.8235866717</f>
        <v>87827081.1710246</v>
      </c>
      <c r="K49" s="6"/>
      <c r="L49" s="8"/>
      <c r="M49" s="8" t="n">
        <f aca="false">F49*2.511711692</f>
        <v>297362.781546414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26943714.0028719</v>
      </c>
      <c r="F50" s="163" t="n">
        <f aca="false">high_SIPA_income!I43</f>
        <v>119955.444652594</v>
      </c>
      <c r="G50" s="67" t="n">
        <f aca="false">E50-F50*0.7</f>
        <v>26859745.1916151</v>
      </c>
      <c r="H50" s="67"/>
      <c r="I50" s="67"/>
      <c r="J50" s="67" t="n">
        <f aca="false">G50*3.8235866717</f>
        <v>102700563.719918</v>
      </c>
      <c r="K50" s="9"/>
      <c r="L50" s="67"/>
      <c r="M50" s="67" t="n">
        <f aca="false">F50*2.511711692</f>
        <v>301293.49285298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23817538.0107312</v>
      </c>
      <c r="F51" s="163" t="n">
        <f aca="false">high_SIPA_income!I44</f>
        <v>118051.172688378</v>
      </c>
      <c r="G51" s="67" t="n">
        <f aca="false">E51-F51*0.7</f>
        <v>23734902.1898493</v>
      </c>
      <c r="H51" s="67"/>
      <c r="I51" s="67"/>
      <c r="J51" s="67" t="n">
        <f aca="false">G51*3.8235866717</f>
        <v>90752455.6672111</v>
      </c>
      <c r="K51" s="9"/>
      <c r="L51" s="67"/>
      <c r="M51" s="67" t="n">
        <f aca="false">F51*2.511711692</f>
        <v>296510.51069571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27580763.0480747</v>
      </c>
      <c r="F52" s="163" t="n">
        <f aca="false">high_SIPA_income!I45</f>
        <v>116471.724734964</v>
      </c>
      <c r="G52" s="67" t="n">
        <f aca="false">E52-F52*0.7</f>
        <v>27499232.8407602</v>
      </c>
      <c r="H52" s="67"/>
      <c r="I52" s="67"/>
      <c r="J52" s="67" t="n">
        <f aca="false">G52*3.8235866717</f>
        <v>105145700.171906</v>
      </c>
      <c r="K52" s="9"/>
      <c r="L52" s="67"/>
      <c r="M52" s="67" t="n">
        <f aca="false">F52*2.511711692</f>
        <v>292543.392804214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24081336.9200225</v>
      </c>
      <c r="F53" s="161" t="n">
        <f aca="false">high_SIPA_income!I46</f>
        <v>118165.321445896</v>
      </c>
      <c r="G53" s="8" t="n">
        <f aca="false">E53-F53*0.7</f>
        <v>23998621.1950103</v>
      </c>
      <c r="H53" s="8"/>
      <c r="I53" s="8"/>
      <c r="J53" s="8" t="n">
        <f aca="false">G53*3.8235866717</f>
        <v>91760808.1404187</v>
      </c>
      <c r="K53" s="6"/>
      <c r="L53" s="8"/>
      <c r="M53" s="8" t="n">
        <f aca="false">F53*2.511711692</f>
        <v>296797.219464595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28046552.7009117</v>
      </c>
      <c r="F54" s="163" t="n">
        <f aca="false">high_SIPA_income!I47</f>
        <v>116469.788660954</v>
      </c>
      <c r="G54" s="67" t="n">
        <f aca="false">E54-F54*0.7</f>
        <v>27965023.8488491</v>
      </c>
      <c r="H54" s="67"/>
      <c r="I54" s="67"/>
      <c r="J54" s="67" t="n">
        <f aca="false">G54*3.8235866717</f>
        <v>106926692.462232</v>
      </c>
      <c r="K54" s="9"/>
      <c r="L54" s="67"/>
      <c r="M54" s="67" t="n">
        <f aca="false">F54*2.511711692</f>
        <v>292538.529944487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24506744.6284506</v>
      </c>
      <c r="F55" s="163" t="n">
        <f aca="false">high_SIPA_income!I48</f>
        <v>117815.164837724</v>
      </c>
      <c r="G55" s="67" t="n">
        <f aca="false">E55-F55*0.7</f>
        <v>24424274.0130642</v>
      </c>
      <c r="H55" s="67"/>
      <c r="I55" s="67"/>
      <c r="J55" s="67" t="n">
        <f aca="false">G55*3.8235866717</f>
        <v>93388328.5823011</v>
      </c>
      <c r="K55" s="9"/>
      <c r="L55" s="67"/>
      <c r="M55" s="67" t="n">
        <f aca="false">F55*2.511711692</f>
        <v>295917.727017818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28726866.529692</v>
      </c>
      <c r="F56" s="163" t="n">
        <f aca="false">high_SIPA_income!I49</f>
        <v>115578.320060943</v>
      </c>
      <c r="G56" s="67" t="n">
        <f aca="false">E56-F56*0.7</f>
        <v>28645961.7056494</v>
      </c>
      <c r="H56" s="67"/>
      <c r="I56" s="67"/>
      <c r="J56" s="67" t="n">
        <f aca="false">G56*3.8235866717</f>
        <v>109530317.37575</v>
      </c>
      <c r="K56" s="9"/>
      <c r="L56" s="67"/>
      <c r="M56" s="67" t="n">
        <f aca="false">F56*2.511711692</f>
        <v>290299.417838788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25411082.6595086</v>
      </c>
      <c r="F57" s="161" t="n">
        <f aca="false">high_SIPA_income!I50</f>
        <v>117991.662023561</v>
      </c>
      <c r="G57" s="8" t="n">
        <f aca="false">E57-F57*0.7</f>
        <v>25328488.4960921</v>
      </c>
      <c r="H57" s="8"/>
      <c r="I57" s="8"/>
      <c r="J57" s="8" t="n">
        <f aca="false">G57*3.8235866717</f>
        <v>96845671.0279645</v>
      </c>
      <c r="K57" s="6"/>
      <c r="L57" s="8"/>
      <c r="M57" s="8" t="n">
        <f aca="false">F57*2.511711692</f>
        <v>296361.03706309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29462685.0271458</v>
      </c>
      <c r="F58" s="163" t="n">
        <f aca="false">high_SIPA_income!I51</f>
        <v>119318.101817415</v>
      </c>
      <c r="G58" s="67" t="n">
        <f aca="false">E58-F58*0.7</f>
        <v>29379162.3558736</v>
      </c>
      <c r="H58" s="67"/>
      <c r="I58" s="67"/>
      <c r="J58" s="67" t="n">
        <f aca="false">G58*3.8235866717</f>
        <v>112333773.609629</v>
      </c>
      <c r="K58" s="9"/>
      <c r="L58" s="67"/>
      <c r="M58" s="67" t="n">
        <f aca="false">F58*2.511711692</f>
        <v>299692.671402047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26017788.1649113</v>
      </c>
      <c r="F59" s="163" t="n">
        <f aca="false">high_SIPA_income!I52</f>
        <v>116450.779850972</v>
      </c>
      <c r="G59" s="67" t="n">
        <f aca="false">E59-F59*0.7</f>
        <v>25936272.6190156</v>
      </c>
      <c r="H59" s="67"/>
      <c r="I59" s="67"/>
      <c r="J59" s="67" t="n">
        <f aca="false">G59*3.8235866717</f>
        <v>99169586.2996458</v>
      </c>
      <c r="K59" s="9"/>
      <c r="L59" s="67"/>
      <c r="M59" s="67" t="n">
        <f aca="false">F59*2.511711692</f>
        <v>292490.785294205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30231839.3207912</v>
      </c>
      <c r="F60" s="163" t="n">
        <f aca="false">high_SIPA_income!I53</f>
        <v>116350.200816853</v>
      </c>
      <c r="G60" s="67" t="n">
        <f aca="false">E60-F60*0.7</f>
        <v>30150394.1802194</v>
      </c>
      <c r="H60" s="67"/>
      <c r="I60" s="67"/>
      <c r="J60" s="67" t="n">
        <f aca="false">G60*3.8235866717</f>
        <v>115282645.333988</v>
      </c>
      <c r="K60" s="9"/>
      <c r="L60" s="67"/>
      <c r="M60" s="67" t="n">
        <f aca="false">F60*2.511711692</f>
        <v>292238.159758238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26504711.9390814</v>
      </c>
      <c r="F61" s="161" t="n">
        <f aca="false">high_SIPA_income!I54</f>
        <v>119246.403178242</v>
      </c>
      <c r="G61" s="8" t="n">
        <f aca="false">E61-F61*0.7</f>
        <v>26421239.4568566</v>
      </c>
      <c r="H61" s="8"/>
      <c r="I61" s="8"/>
      <c r="J61" s="8" t="n">
        <f aca="false">G61*3.8235866717</f>
        <v>101023899.037031</v>
      </c>
      <c r="K61" s="6"/>
      <c r="L61" s="8"/>
      <c r="M61" s="8" t="n">
        <f aca="false">F61*2.511711692</f>
        <v>299512.585091737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30872903.9019522</v>
      </c>
      <c r="F62" s="163" t="n">
        <f aca="false">high_SIPA_income!I55</f>
        <v>117197.166543099</v>
      </c>
      <c r="G62" s="67" t="n">
        <f aca="false">E62-F62*0.7</f>
        <v>30790865.885372</v>
      </c>
      <c r="H62" s="67"/>
      <c r="I62" s="67"/>
      <c r="J62" s="67" t="n">
        <f aca="false">G62*3.8235866717</f>
        <v>117731544.409411</v>
      </c>
      <c r="K62" s="9"/>
      <c r="L62" s="67"/>
      <c r="M62" s="67" t="n">
        <f aca="false">F62*2.511711692</f>
        <v>294365.493475574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27161928.4808689</v>
      </c>
      <c r="F63" s="163" t="n">
        <f aca="false">high_SIPA_income!I56</f>
        <v>118851.721390843</v>
      </c>
      <c r="G63" s="67" t="n">
        <f aca="false">E63-F63*0.7</f>
        <v>27078732.2758953</v>
      </c>
      <c r="H63" s="67"/>
      <c r="I63" s="67"/>
      <c r="J63" s="67" t="n">
        <f aca="false">G63*3.8235866717</f>
        <v>103537879.816646</v>
      </c>
      <c r="K63" s="9"/>
      <c r="L63" s="67"/>
      <c r="M63" s="67" t="n">
        <f aca="false">F63*2.511711692</f>
        <v>298521.258231706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31527265.0355786</v>
      </c>
      <c r="F64" s="163" t="n">
        <f aca="false">high_SIPA_income!I57</f>
        <v>119162.669699216</v>
      </c>
      <c r="G64" s="67" t="n">
        <f aca="false">E64-F64*0.7</f>
        <v>31443851.1667892</v>
      </c>
      <c r="H64" s="67"/>
      <c r="I64" s="67"/>
      <c r="J64" s="67" t="n">
        <f aca="false">G64*3.8235866717</f>
        <v>120228290.228254</v>
      </c>
      <c r="K64" s="9"/>
      <c r="L64" s="67"/>
      <c r="M64" s="67" t="n">
        <f aca="false">F64*2.511711692</f>
        <v>299302.270733454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27991913.6884651</v>
      </c>
      <c r="F65" s="161" t="n">
        <f aca="false">high_SIPA_income!I58</f>
        <v>118109.982048522</v>
      </c>
      <c r="G65" s="8" t="n">
        <f aca="false">E65-F65*0.7</f>
        <v>27909236.7010312</v>
      </c>
      <c r="H65" s="8"/>
      <c r="I65" s="8"/>
      <c r="J65" s="8" t="n">
        <f aca="false">G65*3.8235866717</f>
        <v>106713385.467383</v>
      </c>
      <c r="K65" s="6"/>
      <c r="L65" s="8"/>
      <c r="M65" s="8" t="n">
        <f aca="false">F65*2.511711692</f>
        <v>296658.222853183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32354196.0237059</v>
      </c>
      <c r="F66" s="163" t="n">
        <f aca="false">high_SIPA_income!I59</f>
        <v>118584.68850288</v>
      </c>
      <c r="G66" s="67" t="n">
        <f aca="false">E66-F66*0.7</f>
        <v>32271186.7417538</v>
      </c>
      <c r="H66" s="67"/>
      <c r="I66" s="67"/>
      <c r="J66" s="67" t="n">
        <f aca="false">G66*3.8235866717</f>
        <v>123391679.505712</v>
      </c>
      <c r="K66" s="9"/>
      <c r="L66" s="67"/>
      <c r="M66" s="67" t="n">
        <f aca="false">F66*2.511711692</f>
        <v>297850.548604862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28346191.9533591</v>
      </c>
      <c r="F67" s="163" t="n">
        <f aca="false">high_SIPA_income!I60</f>
        <v>120738.856245141</v>
      </c>
      <c r="G67" s="67" t="n">
        <f aca="false">E67-F67*0.7</f>
        <v>28261674.7539875</v>
      </c>
      <c r="H67" s="67"/>
      <c r="I67" s="67"/>
      <c r="J67" s="67" t="n">
        <f aca="false">G67*3.8235866717</f>
        <v>108060962.909267</v>
      </c>
      <c r="K67" s="9"/>
      <c r="L67" s="67"/>
      <c r="M67" s="67" t="n">
        <f aca="false">F67*2.511711692</f>
        <v>303261.196909627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32923397.655613</v>
      </c>
      <c r="F68" s="163" t="n">
        <f aca="false">high_SIPA_income!I61</f>
        <v>119981.208427005</v>
      </c>
      <c r="G68" s="67" t="n">
        <f aca="false">E68-F68*0.7</f>
        <v>32839410.8097141</v>
      </c>
      <c r="H68" s="67"/>
      <c r="I68" s="67"/>
      <c r="J68" s="67" t="n">
        <f aca="false">G68*3.8235866717</f>
        <v>125564333.478504</v>
      </c>
      <c r="K68" s="9"/>
      <c r="L68" s="67"/>
      <c r="M68" s="67" t="n">
        <f aca="false">F68*2.511711692</f>
        <v>301358.204026398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29060991.8837331</v>
      </c>
      <c r="F69" s="161" t="n">
        <f aca="false">high_SIPA_income!I62</f>
        <v>117571.785992418</v>
      </c>
      <c r="G69" s="8" t="n">
        <f aca="false">E69-F69*0.7</f>
        <v>28978691.6335384</v>
      </c>
      <c r="H69" s="8"/>
      <c r="I69" s="8"/>
      <c r="J69" s="8" t="n">
        <f aca="false">G69*3.8235866717</f>
        <v>110802539.093302</v>
      </c>
      <c r="K69" s="6"/>
      <c r="L69" s="8"/>
      <c r="M69" s="8" t="n">
        <f aca="false">F69*2.511711692</f>
        <v>295306.429526478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33541122.8247421</v>
      </c>
      <c r="F70" s="163" t="n">
        <f aca="false">high_SIPA_income!I63</f>
        <v>120575.784491541</v>
      </c>
      <c r="G70" s="67" t="n">
        <f aca="false">E70-F70*0.7</f>
        <v>33456719.775598</v>
      </c>
      <c r="H70" s="67"/>
      <c r="I70" s="67"/>
      <c r="J70" s="67" t="n">
        <f aca="false">G70*3.8235866717</f>
        <v>127924667.812778</v>
      </c>
      <c r="K70" s="9"/>
      <c r="L70" s="67"/>
      <c r="M70" s="67" t="n">
        <f aca="false">F70*2.511711692</f>
        <v>302851.607679475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29564216.9848209</v>
      </c>
      <c r="F71" s="163" t="n">
        <f aca="false">high_SIPA_income!I64</f>
        <v>118174.884432995</v>
      </c>
      <c r="G71" s="67" t="n">
        <f aca="false">E71-F71*0.7</f>
        <v>29481494.5657178</v>
      </c>
      <c r="H71" s="67"/>
      <c r="I71" s="67"/>
      <c r="J71" s="67" t="n">
        <f aca="false">G71*3.8235866717</f>
        <v>112725049.683275</v>
      </c>
      <c r="K71" s="9"/>
      <c r="L71" s="67"/>
      <c r="M71" s="67" t="n">
        <f aca="false">F71*2.511711692</f>
        <v>296821.238931101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34109603.9851298</v>
      </c>
      <c r="F72" s="163" t="n">
        <f aca="false">high_SIPA_income!I65</f>
        <v>118548.543490423</v>
      </c>
      <c r="G72" s="67" t="n">
        <f aca="false">E72-F72*0.7</f>
        <v>34026620.0046865</v>
      </c>
      <c r="H72" s="67"/>
      <c r="I72" s="67"/>
      <c r="J72" s="67" t="n">
        <f aca="false">G72*3.8235866717</f>
        <v>130103730.73292</v>
      </c>
      <c r="K72" s="9"/>
      <c r="L72" s="67"/>
      <c r="M72" s="67" t="n">
        <f aca="false">F72*2.511711692</f>
        <v>297759.762754466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29996767.1545195</v>
      </c>
      <c r="F73" s="161" t="n">
        <f aca="false">high_SIPA_income!I66</f>
        <v>119886.921571732</v>
      </c>
      <c r="G73" s="8" t="n">
        <f aca="false">E73-F73*0.7</f>
        <v>29912846.3094193</v>
      </c>
      <c r="H73" s="8"/>
      <c r="I73" s="8"/>
      <c r="J73" s="8" t="n">
        <f aca="false">G73*3.8235866717</f>
        <v>114374360.461306</v>
      </c>
      <c r="K73" s="6"/>
      <c r="L73" s="8"/>
      <c r="M73" s="8" t="n">
        <f aca="false">F73*2.511711692</f>
        <v>301121.382629607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34630124.7753658</v>
      </c>
      <c r="F74" s="163" t="n">
        <f aca="false">high_SIPA_income!I67</f>
        <v>117035.792333126</v>
      </c>
      <c r="G74" s="67" t="n">
        <f aca="false">E74-F74*0.7</f>
        <v>34548199.7207326</v>
      </c>
      <c r="H74" s="67"/>
      <c r="I74" s="67"/>
      <c r="J74" s="67" t="n">
        <f aca="false">G74*3.8235866717</f>
        <v>132098035.983423</v>
      </c>
      <c r="K74" s="9"/>
      <c r="L74" s="67"/>
      <c r="M74" s="67" t="n">
        <f aca="false">F74*2.511711692</f>
        <v>293960.167985598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30533155.0732147</v>
      </c>
      <c r="F75" s="163" t="n">
        <f aca="false">high_SIPA_income!I68</f>
        <v>116638.130031893</v>
      </c>
      <c r="G75" s="67" t="n">
        <f aca="false">E75-F75*0.7</f>
        <v>30451508.3821924</v>
      </c>
      <c r="H75" s="67"/>
      <c r="I75" s="67"/>
      <c r="J75" s="67" t="n">
        <f aca="false">G75*3.8235866717</f>
        <v>116433981.583312</v>
      </c>
      <c r="K75" s="9"/>
      <c r="L75" s="67"/>
      <c r="M75" s="67" t="n">
        <f aca="false">F75*2.511711692</f>
        <v>292961.354934123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35323726.3642945</v>
      </c>
      <c r="F76" s="163" t="n">
        <f aca="false">high_SIPA_income!I69</f>
        <v>121797.921391451</v>
      </c>
      <c r="G76" s="67" t="n">
        <f aca="false">E76-F76*0.7</f>
        <v>35238467.8193204</v>
      </c>
      <c r="H76" s="67"/>
      <c r="I76" s="67"/>
      <c r="J76" s="67" t="n">
        <f aca="false">G76*3.8235866717</f>
        <v>134737335.885083</v>
      </c>
      <c r="K76" s="9"/>
      <c r="L76" s="67"/>
      <c r="M76" s="67" t="n">
        <f aca="false">F76*2.511711692</f>
        <v>305921.263220204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31190192.565477</v>
      </c>
      <c r="F77" s="161" t="n">
        <f aca="false">high_SIPA_income!I70</f>
        <v>123314.386444476</v>
      </c>
      <c r="G77" s="8" t="n">
        <f aca="false">E77-F77*0.7</f>
        <v>31103872.4949659</v>
      </c>
      <c r="H77" s="8"/>
      <c r="I77" s="8"/>
      <c r="J77" s="8" t="n">
        <f aca="false">G77*3.8235866717</f>
        <v>118928352.310008</v>
      </c>
      <c r="K77" s="6"/>
      <c r="L77" s="8"/>
      <c r="M77" s="8" t="n">
        <f aca="false">F77*2.511711692</f>
        <v>309730.186224396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36045061.1484913</v>
      </c>
      <c r="F78" s="163" t="n">
        <f aca="false">high_SIPA_income!I71</f>
        <v>124681.075140327</v>
      </c>
      <c r="G78" s="67" t="n">
        <f aca="false">E78-F78*0.7</f>
        <v>35957784.395893</v>
      </c>
      <c r="H78" s="67"/>
      <c r="I78" s="67"/>
      <c r="J78" s="67" t="n">
        <f aca="false">G78*3.8235866717</f>
        <v>137487705.159999</v>
      </c>
      <c r="K78" s="9"/>
      <c r="L78" s="67"/>
      <c r="M78" s="67" t="n">
        <f aca="false">F78*2.511711692</f>
        <v>313162.91420109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31423200.0880741</v>
      </c>
      <c r="F79" s="163" t="n">
        <f aca="false">high_SIPA_income!I72</f>
        <v>126125.998300402</v>
      </c>
      <c r="G79" s="67" t="n">
        <f aca="false">E79-F79*0.7</f>
        <v>31334911.8892638</v>
      </c>
      <c r="H79" s="67"/>
      <c r="I79" s="67"/>
      <c r="J79" s="67" t="n">
        <f aca="false">G79*3.8235866717</f>
        <v>119811751.458683</v>
      </c>
      <c r="K79" s="9"/>
      <c r="L79" s="67"/>
      <c r="M79" s="67" t="n">
        <f aca="false">F79*2.511711692</f>
        <v>316792.144596292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36349029.446622</v>
      </c>
      <c r="F80" s="163" t="n">
        <f aca="false">high_SIPA_income!I73</f>
        <v>124545.28739279</v>
      </c>
      <c r="G80" s="67" t="n">
        <f aca="false">E80-F80*0.7</f>
        <v>36261847.7454471</v>
      </c>
      <c r="H80" s="67"/>
      <c r="I80" s="67"/>
      <c r="J80" s="67" t="n">
        <f aca="false">G80*3.8235866717</f>
        <v>138650317.730706</v>
      </c>
      <c r="K80" s="9"/>
      <c r="L80" s="67"/>
      <c r="M80" s="67" t="n">
        <f aca="false">F80*2.511711692</f>
        <v>312821.85452797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31927983.3229439</v>
      </c>
      <c r="F81" s="161" t="n">
        <f aca="false">high_SIPA_income!I74</f>
        <v>124931.357009576</v>
      </c>
      <c r="G81" s="8" t="n">
        <f aca="false">E81-F81*0.7</f>
        <v>31840531.3730372</v>
      </c>
      <c r="H81" s="8"/>
      <c r="I81" s="8"/>
      <c r="J81" s="8" t="n">
        <f aca="false">G81*3.8235866717</f>
        <v>121745031.377791</v>
      </c>
      <c r="K81" s="6"/>
      <c r="L81" s="8"/>
      <c r="M81" s="8" t="n">
        <f aca="false">F81*2.511711692</f>
        <v>313791.550098378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36857142.7616064</v>
      </c>
      <c r="F82" s="163" t="n">
        <f aca="false">high_SIPA_income!I75</f>
        <v>124893.0672642</v>
      </c>
      <c r="G82" s="67" t="n">
        <f aca="false">E82-F82*0.7</f>
        <v>36769717.6145215</v>
      </c>
      <c r="H82" s="67"/>
      <c r="I82" s="67"/>
      <c r="J82" s="67" t="n">
        <f aca="false">G82*3.8235866717</f>
        <v>140592202.193057</v>
      </c>
      <c r="K82" s="9"/>
      <c r="L82" s="67"/>
      <c r="M82" s="67" t="n">
        <f aca="false">F82*2.511711692</f>
        <v>313695.377297233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32478926.7526007</v>
      </c>
      <c r="F83" s="163" t="n">
        <f aca="false">high_SIPA_income!I76</f>
        <v>124866.873200889</v>
      </c>
      <c r="G83" s="67" t="n">
        <f aca="false">E83-F83*0.7</f>
        <v>32391519.9413601</v>
      </c>
      <c r="H83" s="67"/>
      <c r="I83" s="67"/>
      <c r="J83" s="67" t="n">
        <f aca="false">G83*3.8235866717</f>
        <v>123851783.923889</v>
      </c>
      <c r="K83" s="9"/>
      <c r="L83" s="67"/>
      <c r="M83" s="67" t="n">
        <f aca="false">F83*2.511711692</f>
        <v>313629.585362154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37666670.3885689</v>
      </c>
      <c r="F84" s="163" t="n">
        <f aca="false">high_SIPA_income!I77</f>
        <v>124658.436049546</v>
      </c>
      <c r="G84" s="67" t="n">
        <f aca="false">E84-F84*0.7</f>
        <v>37579409.4833342</v>
      </c>
      <c r="H84" s="67"/>
      <c r="I84" s="67"/>
      <c r="J84" s="67" t="n">
        <f aca="false">G84*3.8235866717</f>
        <v>143688129.230833</v>
      </c>
      <c r="K84" s="9"/>
      <c r="L84" s="67"/>
      <c r="M84" s="67" t="n">
        <f aca="false">F84*2.511711692</f>
        <v>313106.051332078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33063548.5500754</v>
      </c>
      <c r="F85" s="161" t="n">
        <f aca="false">high_SIPA_income!I78</f>
        <v>129358.790749499</v>
      </c>
      <c r="G85" s="8" t="n">
        <f aca="false">E85-F85*0.7</f>
        <v>32972997.3965508</v>
      </c>
      <c r="H85" s="8"/>
      <c r="I85" s="8"/>
      <c r="J85" s="8" t="n">
        <f aca="false">G85*3.8235866717</f>
        <v>126075113.37145</v>
      </c>
      <c r="K85" s="6"/>
      <c r="L85" s="8"/>
      <c r="M85" s="8" t="n">
        <f aca="false">F85*2.511711692</f>
        <v>324911.987188499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38243207.17563</v>
      </c>
      <c r="F86" s="163" t="n">
        <f aca="false">high_SIPA_income!I79</f>
        <v>129129.101131688</v>
      </c>
      <c r="G86" s="67" t="n">
        <f aca="false">E86-F86*0.7</f>
        <v>38152816.8048378</v>
      </c>
      <c r="H86" s="67"/>
      <c r="I86" s="67"/>
      <c r="J86" s="67" t="n">
        <f aca="false">G86*3.8235866717</f>
        <v>145880601.82279</v>
      </c>
      <c r="K86" s="9"/>
      <c r="L86" s="67"/>
      <c r="M86" s="67" t="n">
        <f aca="false">F86*2.511711692</f>
        <v>324335.073089911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33638854.7984937</v>
      </c>
      <c r="F87" s="163" t="n">
        <f aca="false">high_SIPA_income!I80</f>
        <v>128879.350062233</v>
      </c>
      <c r="G87" s="67" t="n">
        <f aca="false">E87-F87*0.7</f>
        <v>33548639.2534501</v>
      </c>
      <c r="H87" s="67"/>
      <c r="I87" s="67"/>
      <c r="J87" s="67" t="n">
        <f aca="false">G87*3.8235866717</f>
        <v>128276129.903163</v>
      </c>
      <c r="K87" s="9"/>
      <c r="L87" s="67"/>
      <c r="M87" s="67" t="n">
        <f aca="false">F87*2.511711692</f>
        <v>323707.770408673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38962005.8795857</v>
      </c>
      <c r="F88" s="163" t="n">
        <f aca="false">high_SIPA_income!I81</f>
        <v>129021.188045095</v>
      </c>
      <c r="G88" s="67" t="n">
        <f aca="false">E88-F88*0.7</f>
        <v>38871691.0479541</v>
      </c>
      <c r="H88" s="67"/>
      <c r="I88" s="67"/>
      <c r="J88" s="67" t="n">
        <f aca="false">G88*3.8235866717</f>
        <v>148629279.797398</v>
      </c>
      <c r="K88" s="9"/>
      <c r="L88" s="67"/>
      <c r="M88" s="67" t="n">
        <f aca="false">F88*2.511711692</f>
        <v>324064.026528597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34361138.8235136</v>
      </c>
      <c r="F89" s="161" t="n">
        <f aca="false">high_SIPA_income!I82</f>
        <v>126956.451979291</v>
      </c>
      <c r="G89" s="8" t="n">
        <f aca="false">E89-F89*0.7</f>
        <v>34272269.3071281</v>
      </c>
      <c r="H89" s="8"/>
      <c r="I89" s="8"/>
      <c r="J89" s="8" t="n">
        <f aca="false">G89*3.8235866717</f>
        <v>131042992.131648</v>
      </c>
      <c r="K89" s="6"/>
      <c r="L89" s="8"/>
      <c r="M89" s="8" t="n">
        <f aca="false">F89*2.511711692</f>
        <v>318878.004811221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39874208.2547957</v>
      </c>
      <c r="F90" s="163" t="n">
        <f aca="false">high_SIPA_income!I83</f>
        <v>126777.430366043</v>
      </c>
      <c r="G90" s="67" t="n">
        <f aca="false">E90-F90*0.7</f>
        <v>39785464.0535395</v>
      </c>
      <c r="H90" s="67"/>
      <c r="I90" s="67"/>
      <c r="J90" s="67" t="n">
        <f aca="false">G90*3.8235866717</f>
        <v>152123170.082513</v>
      </c>
      <c r="K90" s="9"/>
      <c r="L90" s="67"/>
      <c r="M90" s="67" t="n">
        <f aca="false">F90*2.511711692</f>
        <v>318428.354132107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35083315.4020244</v>
      </c>
      <c r="F91" s="163" t="n">
        <f aca="false">high_SIPA_income!I84</f>
        <v>125590.720527659</v>
      </c>
      <c r="G91" s="67" t="n">
        <f aca="false">E91-F91*0.7</f>
        <v>34995401.8976551</v>
      </c>
      <c r="H91" s="67"/>
      <c r="I91" s="67"/>
      <c r="J91" s="67" t="n">
        <f aca="false">G91*3.8235866717</f>
        <v>133807952.266659</v>
      </c>
      <c r="K91" s="9"/>
      <c r="L91" s="67"/>
      <c r="M91" s="67" t="n">
        <f aca="false">F91*2.511711692</f>
        <v>315447.681156025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40770993.4371722</v>
      </c>
      <c r="F92" s="163" t="n">
        <f aca="false">high_SIPA_income!I85</f>
        <v>124296.531621468</v>
      </c>
      <c r="G92" s="67" t="n">
        <f aca="false">E92-F92*0.7</f>
        <v>40683985.8650372</v>
      </c>
      <c r="H92" s="67"/>
      <c r="I92" s="67"/>
      <c r="J92" s="67" t="n">
        <f aca="false">G92*3.8235866717</f>
        <v>155558746.105187</v>
      </c>
      <c r="K92" s="9"/>
      <c r="L92" s="67"/>
      <c r="M92" s="67" t="n">
        <f aca="false">F92*2.511711692</f>
        <v>312197.051748688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35917030.6405186</v>
      </c>
      <c r="F93" s="161" t="n">
        <f aca="false">high_SIPA_income!I86</f>
        <v>126000.304894418</v>
      </c>
      <c r="G93" s="8" t="n">
        <f aca="false">E93-F93*0.7</f>
        <v>35828830.4270925</v>
      </c>
      <c r="H93" s="8"/>
      <c r="I93" s="8"/>
      <c r="J93" s="8" t="n">
        <f aca="false">G93*3.8235866717</f>
        <v>136994638.48363</v>
      </c>
      <c r="K93" s="6"/>
      <c r="L93" s="8"/>
      <c r="M93" s="8" t="n">
        <f aca="false">F93*2.511711692</f>
        <v>316476.438998874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41250055.0638761</v>
      </c>
      <c r="F94" s="163" t="n">
        <f aca="false">high_SIPA_income!I87</f>
        <v>123879.146737748</v>
      </c>
      <c r="G94" s="67" t="n">
        <f aca="false">E94-F94*0.7</f>
        <v>41163339.6611597</v>
      </c>
      <c r="H94" s="67"/>
      <c r="I94" s="67"/>
      <c r="J94" s="67" t="n">
        <f aca="false">G94*3.8235866717</f>
        <v>157391596.89107</v>
      </c>
      <c r="K94" s="9"/>
      <c r="L94" s="67"/>
      <c r="M94" s="67" t="n">
        <f aca="false">F94*2.511711692</f>
        <v>311148.701256184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36385274.8269835</v>
      </c>
      <c r="F95" s="163" t="n">
        <f aca="false">high_SIPA_income!I88</f>
        <v>122728.534600992</v>
      </c>
      <c r="G95" s="67" t="n">
        <f aca="false">E95-F95*0.7</f>
        <v>36299364.8527628</v>
      </c>
      <c r="H95" s="67"/>
      <c r="I95" s="67"/>
      <c r="J95" s="67" t="n">
        <f aca="false">G95*3.8235866717</f>
        <v>138793767.642199</v>
      </c>
      <c r="K95" s="9"/>
      <c r="L95" s="67"/>
      <c r="M95" s="67" t="n">
        <f aca="false">F95*2.511711692</f>
        <v>308258.695299337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42019966.8710079</v>
      </c>
      <c r="F96" s="163" t="n">
        <f aca="false">high_SIPA_income!I89</f>
        <v>126885.167951133</v>
      </c>
      <c r="G96" s="67" t="n">
        <f aca="false">E96-F96*0.7</f>
        <v>41931147.2534421</v>
      </c>
      <c r="H96" s="67"/>
      <c r="I96" s="67"/>
      <c r="J96" s="67" t="n">
        <f aca="false">G96*3.8235866717</f>
        <v>160327375.767351</v>
      </c>
      <c r="K96" s="9"/>
      <c r="L96" s="67"/>
      <c r="M96" s="67" t="n">
        <f aca="false">F96*2.511711692</f>
        <v>318698.959884244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36783787.8924178</v>
      </c>
      <c r="F97" s="161" t="n">
        <f aca="false">high_SIPA_income!I90</f>
        <v>128956.385016288</v>
      </c>
      <c r="G97" s="8" t="n">
        <f aca="false">E97-F97*0.7</f>
        <v>36693518.4229064</v>
      </c>
      <c r="H97" s="8"/>
      <c r="I97" s="8"/>
      <c r="J97" s="8" t="n">
        <f aca="false">G97*3.8235866717</f>
        <v>140300847.979603</v>
      </c>
      <c r="K97" s="6"/>
      <c r="L97" s="8"/>
      <c r="M97" s="8" t="n">
        <f aca="false">F97*2.511711692</f>
        <v>323901.260003463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42509430.3246838</v>
      </c>
      <c r="F98" s="163" t="n">
        <f aca="false">high_SIPA_income!I91</f>
        <v>124841.492694547</v>
      </c>
      <c r="G98" s="67" t="n">
        <f aca="false">E98-F98*0.7</f>
        <v>42422041.2797976</v>
      </c>
      <c r="H98" s="67"/>
      <c r="I98" s="67"/>
      <c r="J98" s="67" t="n">
        <f aca="false">G98*3.8235866717</f>
        <v>162204351.623741</v>
      </c>
      <c r="K98" s="9"/>
      <c r="L98" s="67"/>
      <c r="M98" s="67" t="n">
        <f aca="false">F98*2.511711692</f>
        <v>313565.836847627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37371142.8653749</v>
      </c>
      <c r="F99" s="163" t="n">
        <f aca="false">high_SIPA_income!I92</f>
        <v>127333.953594468</v>
      </c>
      <c r="G99" s="67" t="n">
        <f aca="false">E99-F99*0.7</f>
        <v>37282009.0978588</v>
      </c>
      <c r="H99" s="67"/>
      <c r="I99" s="67"/>
      <c r="J99" s="67" t="n">
        <f aca="false">G99*3.8235866717</f>
        <v>142550993.080771</v>
      </c>
      <c r="K99" s="9"/>
      <c r="L99" s="67"/>
      <c r="M99" s="67" t="n">
        <f aca="false">F99*2.511711692</f>
        <v>319826.180031811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43092133.1433781</v>
      </c>
      <c r="F100" s="163" t="n">
        <f aca="false">high_SIPA_income!I93</f>
        <v>129834.475365192</v>
      </c>
      <c r="G100" s="67" t="n">
        <f aca="false">E100-F100*0.7</f>
        <v>43001249.0106224</v>
      </c>
      <c r="H100" s="67"/>
      <c r="I100" s="67"/>
      <c r="J100" s="67" t="n">
        <f aca="false">G100*3.8235866717</f>
        <v>164419002.583469</v>
      </c>
      <c r="K100" s="9"/>
      <c r="L100" s="67"/>
      <c r="M100" s="67" t="n">
        <f aca="false">F100*2.511711692</f>
        <v>326106.769799438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37727043.4251755</v>
      </c>
      <c r="F101" s="161" t="n">
        <f aca="false">high_SIPA_income!I94</f>
        <v>131960.914483949</v>
      </c>
      <c r="G101" s="8" t="n">
        <f aca="false">E101-F101*0.7</f>
        <v>37634670.7850367</v>
      </c>
      <c r="H101" s="8"/>
      <c r="I101" s="8"/>
      <c r="J101" s="8" t="n">
        <f aca="false">G101*3.8235866717</f>
        <v>143899425.607484</v>
      </c>
      <c r="K101" s="6"/>
      <c r="L101" s="8"/>
      <c r="M101" s="8" t="n">
        <f aca="false">F101*2.511711692</f>
        <v>331447.771796347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43418121.7828199</v>
      </c>
      <c r="F102" s="163" t="n">
        <f aca="false">high_SIPA_income!I95</f>
        <v>134651.103480222</v>
      </c>
      <c r="G102" s="67" t="n">
        <f aca="false">E102-F102*0.7</f>
        <v>43323866.0103838</v>
      </c>
      <c r="H102" s="67"/>
      <c r="I102" s="67"/>
      <c r="J102" s="67" t="n">
        <f aca="false">G102*3.8235866717</f>
        <v>165652556.64382</v>
      </c>
      <c r="K102" s="9"/>
      <c r="L102" s="67"/>
      <c r="M102" s="67" t="n">
        <f aca="false">F102*2.511711692</f>
        <v>338204.750951976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38262198.131921</v>
      </c>
      <c r="F103" s="163" t="n">
        <f aca="false">high_SIPA_income!I96</f>
        <v>134083.865939219</v>
      </c>
      <c r="G103" s="67" t="n">
        <f aca="false">E103-F103*0.7</f>
        <v>38168339.4257636</v>
      </c>
      <c r="H103" s="67"/>
      <c r="I103" s="67"/>
      <c r="J103" s="67" t="n">
        <f aca="false">G103*3.8235866717</f>
        <v>145939953.909271</v>
      </c>
      <c r="K103" s="9"/>
      <c r="L103" s="67"/>
      <c r="M103" s="67" t="n">
        <f aca="false">F103*2.511711692</f>
        <v>336780.013788097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44188376.1446564</v>
      </c>
      <c r="F104" s="163" t="n">
        <f aca="false">high_SIPA_income!I97</f>
        <v>134744.116066855</v>
      </c>
      <c r="G104" s="67" t="n">
        <f aca="false">E104-F104*0.7</f>
        <v>44094055.2634096</v>
      </c>
      <c r="H104" s="67"/>
      <c r="I104" s="67"/>
      <c r="J104" s="67" t="n">
        <f aca="false">G104*3.8235866717</f>
        <v>168597442.006376</v>
      </c>
      <c r="K104" s="9"/>
      <c r="L104" s="67"/>
      <c r="M104" s="67" t="n">
        <f aca="false">F104*2.511711692</f>
        <v>338438.371753325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38814108.8334296</v>
      </c>
      <c r="F105" s="161" t="n">
        <f aca="false">high_SIPA_income!I98</f>
        <v>136959.161997815</v>
      </c>
      <c r="G105" s="8" t="n">
        <f aca="false">E105-F105*0.7</f>
        <v>38718237.4200311</v>
      </c>
      <c r="H105" s="8"/>
      <c r="I105" s="8"/>
      <c r="J105" s="8" t="n">
        <f aca="false">G105*3.8235866717</f>
        <v>148042536.550947</v>
      </c>
      <c r="K105" s="6"/>
      <c r="L105" s="8"/>
      <c r="M105" s="8" t="n">
        <f aca="false">F105*2.511711692</f>
        <v>344001.928516435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44660362.4828709</v>
      </c>
      <c r="F106" s="163" t="n">
        <f aca="false">high_SIPA_income!I99</f>
        <v>134818.672201459</v>
      </c>
      <c r="G106" s="67" t="n">
        <f aca="false">E106-F106*0.7</f>
        <v>44565989.4123298</v>
      </c>
      <c r="H106" s="67"/>
      <c r="I106" s="67"/>
      <c r="J106" s="67" t="n">
        <f aca="false">G106*3.8235866717</f>
        <v>170401923.128108</v>
      </c>
      <c r="K106" s="9"/>
      <c r="L106" s="67"/>
      <c r="M106" s="67" t="n">
        <f aca="false">F106*2.511711692</f>
        <v>338625.635268319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39483613.0557433</v>
      </c>
      <c r="F107" s="163" t="n">
        <f aca="false">high_SIPA_income!I100</f>
        <v>134688.065012079</v>
      </c>
      <c r="G107" s="67" t="n">
        <f aca="false">E107-F107*0.7</f>
        <v>39389331.4102348</v>
      </c>
      <c r="H107" s="67"/>
      <c r="I107" s="67"/>
      <c r="J107" s="67" t="n">
        <f aca="false">G107*3.8235866717</f>
        <v>150608522.587348</v>
      </c>
      <c r="K107" s="9"/>
      <c r="L107" s="67"/>
      <c r="M107" s="67" t="n">
        <f aca="false">F107*2.511711692</f>
        <v>338297.587663694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45504619.4860255</v>
      </c>
      <c r="F108" s="163" t="n">
        <f aca="false">high_SIPA_income!I101</f>
        <v>137112.484375721</v>
      </c>
      <c r="G108" s="67" t="n">
        <f aca="false">E108-F108*0.7</f>
        <v>45408640.7469625</v>
      </c>
      <c r="H108" s="67"/>
      <c r="I108" s="67"/>
      <c r="J108" s="67" t="n">
        <f aca="false">G108*3.8235866717</f>
        <v>173623873.540099</v>
      </c>
      <c r="K108" s="9"/>
      <c r="L108" s="67"/>
      <c r="M108" s="67" t="n">
        <f aca="false">F108*2.511711692</f>
        <v>344387.030125666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40267612.7519774</v>
      </c>
      <c r="F109" s="161" t="n">
        <f aca="false">high_SIPA_income!I102</f>
        <v>138908.316735512</v>
      </c>
      <c r="G109" s="8" t="n">
        <f aca="false">E109-F109*0.7</f>
        <v>40170376.9302625</v>
      </c>
      <c r="H109" s="8"/>
      <c r="I109" s="8"/>
      <c r="J109" s="8" t="n">
        <f aca="false">G109*3.8235866717</f>
        <v>153594917.827717</v>
      </c>
      <c r="K109" s="6"/>
      <c r="L109" s="8"/>
      <c r="M109" s="8" t="n">
        <f aca="false">F109*2.511711692</f>
        <v>348897.643260625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46205905.0421096</v>
      </c>
      <c r="F110" s="163" t="n">
        <f aca="false">high_SIPA_income!I103</f>
        <v>134054.293720076</v>
      </c>
      <c r="G110" s="67" t="n">
        <f aca="false">E110-F110*0.7</f>
        <v>46112067.0365055</v>
      </c>
      <c r="H110" s="67"/>
      <c r="I110" s="67"/>
      <c r="J110" s="67" t="n">
        <f aca="false">G110*3.8235866717</f>
        <v>176313484.92532</v>
      </c>
      <c r="K110" s="9"/>
      <c r="L110" s="67"/>
      <c r="M110" s="67" t="n">
        <f aca="false">F110*2.511711692</f>
        <v>336705.736899518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40559965.9385001</v>
      </c>
      <c r="F111" s="163" t="n">
        <f aca="false">high_SIPA_income!I104</f>
        <v>133308.29698667</v>
      </c>
      <c r="G111" s="67" t="n">
        <f aca="false">E111-F111*0.7</f>
        <v>40466650.1306094</v>
      </c>
      <c r="H111" s="67"/>
      <c r="I111" s="67"/>
      <c r="J111" s="67" t="n">
        <f aca="false">G111*3.8235866717</f>
        <v>154727744.087745</v>
      </c>
      <c r="K111" s="9"/>
      <c r="L111" s="67"/>
      <c r="M111" s="67" t="n">
        <f aca="false">F111*2.511711692</f>
        <v>334832.008182028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46534708.6033028</v>
      </c>
      <c r="F112" s="163" t="n">
        <f aca="false">high_SIPA_income!I105</f>
        <v>132477.57886241</v>
      </c>
      <c r="G112" s="67" t="n">
        <f aca="false">E112-F112*0.7</f>
        <v>46441974.2980991</v>
      </c>
      <c r="H112" s="67"/>
      <c r="I112" s="67"/>
      <c r="J112" s="67" t="n">
        <f aca="false">G112*3.8235866717</f>
        <v>177574913.933646</v>
      </c>
      <c r="K112" s="9"/>
      <c r="L112" s="67"/>
      <c r="M112" s="67" t="n">
        <f aca="false">F112*2.511711692</f>
        <v>332745.483756567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C105" activeCellId="0" sqref="C105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6406.02398035156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6098.86892356943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6081.86314734696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6026.01446577481</v>
      </c>
      <c r="C26" s="0" t="n">
        <v>10800119</v>
      </c>
    </row>
    <row r="27" customFormat="false" ht="12.8" hidden="false" customHeight="false" outlineLevel="0" collapsed="false">
      <c r="A27" s="0" t="n">
        <v>74</v>
      </c>
      <c r="B27" s="0" t="n">
        <v>5998.69982027782</v>
      </c>
      <c r="C27" s="0" t="n">
        <v>11076876</v>
      </c>
    </row>
    <row r="28" customFormat="false" ht="12.8" hidden="false" customHeight="false" outlineLevel="0" collapsed="false">
      <c r="A28" s="0" t="n">
        <v>75</v>
      </c>
      <c r="B28" s="0" t="n">
        <v>5932.1085845825</v>
      </c>
      <c r="C28" s="0" t="n">
        <v>11518761</v>
      </c>
    </row>
    <row r="29" customFormat="false" ht="12.8" hidden="false" customHeight="false" outlineLevel="0" collapsed="false">
      <c r="A29" s="0" t="n">
        <v>76</v>
      </c>
      <c r="B29" s="0" t="n">
        <v>5982.23807489761</v>
      </c>
      <c r="C29" s="0" t="n">
        <v>11625090</v>
      </c>
    </row>
    <row r="30" customFormat="false" ht="12.8" hidden="false" customHeight="false" outlineLevel="0" collapsed="false">
      <c r="A30" s="0" t="n">
        <v>77</v>
      </c>
      <c r="B30" s="0" t="n">
        <v>6038.12287854221</v>
      </c>
      <c r="C30" s="0" t="n">
        <v>11582185</v>
      </c>
    </row>
    <row r="31" customFormat="false" ht="12.8" hidden="false" customHeight="false" outlineLevel="0" collapsed="false">
      <c r="A31" s="0" t="n">
        <v>78</v>
      </c>
      <c r="B31" s="0" t="n">
        <v>6062.88209193364</v>
      </c>
      <c r="C31" s="0" t="n">
        <v>11684850</v>
      </c>
    </row>
    <row r="32" customFormat="false" ht="12.8" hidden="false" customHeight="false" outlineLevel="0" collapsed="false">
      <c r="A32" s="0" t="n">
        <v>79</v>
      </c>
      <c r="B32" s="0" t="n">
        <v>6089.68293725286</v>
      </c>
      <c r="C32" s="0" t="n">
        <v>11708130</v>
      </c>
    </row>
    <row r="33" customFormat="false" ht="12.8" hidden="false" customHeight="false" outlineLevel="0" collapsed="false">
      <c r="A33" s="0" t="n">
        <v>80</v>
      </c>
      <c r="B33" s="0" t="n">
        <v>6124.92365191049</v>
      </c>
      <c r="C33" s="0" t="n">
        <v>11745075</v>
      </c>
    </row>
    <row r="34" customFormat="false" ht="12.8" hidden="false" customHeight="false" outlineLevel="0" collapsed="false">
      <c r="A34" s="0" t="n">
        <v>81</v>
      </c>
      <c r="B34" s="0" t="n">
        <v>6139.67463002933</v>
      </c>
      <c r="C34" s="0" t="n">
        <v>11826206</v>
      </c>
    </row>
    <row r="35" customFormat="false" ht="12.8" hidden="false" customHeight="false" outlineLevel="0" collapsed="false">
      <c r="A35" s="0" t="n">
        <v>82</v>
      </c>
      <c r="B35" s="0" t="n">
        <v>6165.94171051187</v>
      </c>
      <c r="C35" s="0" t="n">
        <v>11886688</v>
      </c>
    </row>
    <row r="36" customFormat="false" ht="12.8" hidden="false" customHeight="false" outlineLevel="0" collapsed="false">
      <c r="A36" s="0" t="n">
        <v>83</v>
      </c>
      <c r="B36" s="0" t="n">
        <v>6206.43048743034</v>
      </c>
      <c r="C36" s="0" t="n">
        <v>11905810</v>
      </c>
    </row>
    <row r="37" customFormat="false" ht="12.8" hidden="false" customHeight="false" outlineLevel="0" collapsed="false">
      <c r="A37" s="0" t="n">
        <v>84</v>
      </c>
      <c r="B37" s="0" t="n">
        <v>6248.46192070761</v>
      </c>
      <c r="C37" s="0" t="n">
        <v>11963845</v>
      </c>
    </row>
    <row r="38" customFormat="false" ht="12.8" hidden="false" customHeight="false" outlineLevel="0" collapsed="false">
      <c r="A38" s="0" t="n">
        <v>85</v>
      </c>
      <c r="B38" s="0" t="n">
        <v>6294.10112372281</v>
      </c>
      <c r="C38" s="0" t="n">
        <v>12025492</v>
      </c>
    </row>
    <row r="39" customFormat="false" ht="12.8" hidden="false" customHeight="false" outlineLevel="0" collapsed="false">
      <c r="A39" s="0" t="n">
        <v>86</v>
      </c>
      <c r="B39" s="0" t="n">
        <v>6330.25114147576</v>
      </c>
      <c r="C39" s="0" t="n">
        <v>12051030</v>
      </c>
    </row>
    <row r="40" customFormat="false" ht="12.8" hidden="false" customHeight="false" outlineLevel="0" collapsed="false">
      <c r="A40" s="0" t="n">
        <v>87</v>
      </c>
      <c r="B40" s="0" t="n">
        <v>6379.61647942349</v>
      </c>
      <c r="C40" s="0" t="n">
        <v>12143697</v>
      </c>
    </row>
    <row r="41" customFormat="false" ht="12.8" hidden="false" customHeight="false" outlineLevel="0" collapsed="false">
      <c r="A41" s="0" t="n">
        <v>88</v>
      </c>
      <c r="B41" s="0" t="n">
        <v>6420.69877318962</v>
      </c>
      <c r="C41" s="0" t="n">
        <v>12157036</v>
      </c>
    </row>
    <row r="42" customFormat="false" ht="12.8" hidden="false" customHeight="false" outlineLevel="0" collapsed="false">
      <c r="A42" s="0" t="n">
        <v>89</v>
      </c>
      <c r="B42" s="0" t="n">
        <v>6433.8149154675</v>
      </c>
      <c r="C42" s="0" t="n">
        <v>12215341</v>
      </c>
    </row>
    <row r="43" customFormat="false" ht="12.8" hidden="false" customHeight="false" outlineLevel="0" collapsed="false">
      <c r="A43" s="0" t="n">
        <v>90</v>
      </c>
      <c r="B43" s="0" t="n">
        <v>6462.04066177903</v>
      </c>
      <c r="C43" s="0" t="n">
        <v>12249867</v>
      </c>
    </row>
    <row r="44" customFormat="false" ht="12.8" hidden="false" customHeight="false" outlineLevel="0" collapsed="false">
      <c r="A44" s="0" t="n">
        <v>91</v>
      </c>
      <c r="B44" s="0" t="n">
        <v>6487.65258705503</v>
      </c>
      <c r="C44" s="0" t="n">
        <v>12318239</v>
      </c>
    </row>
    <row r="45" customFormat="false" ht="12.8" hidden="false" customHeight="false" outlineLevel="0" collapsed="false">
      <c r="A45" s="0" t="n">
        <v>92</v>
      </c>
      <c r="B45" s="0" t="n">
        <v>6541.43732336013</v>
      </c>
      <c r="C45" s="0" t="n">
        <v>12386762</v>
      </c>
    </row>
    <row r="46" customFormat="false" ht="12.8" hidden="false" customHeight="false" outlineLevel="0" collapsed="false">
      <c r="A46" s="0" t="n">
        <v>93</v>
      </c>
      <c r="B46" s="0" t="n">
        <v>6591.90645765119</v>
      </c>
      <c r="C46" s="0" t="n">
        <v>12342165</v>
      </c>
    </row>
    <row r="47" customFormat="false" ht="12.8" hidden="false" customHeight="false" outlineLevel="0" collapsed="false">
      <c r="A47" s="0" t="n">
        <v>94</v>
      </c>
      <c r="B47" s="0" t="n">
        <v>6629.94884225122</v>
      </c>
      <c r="C47" s="0" t="n">
        <v>12390252</v>
      </c>
    </row>
    <row r="48" customFormat="false" ht="12.8" hidden="false" customHeight="false" outlineLevel="0" collapsed="false">
      <c r="A48" s="0" t="n">
        <v>95</v>
      </c>
      <c r="B48" s="0" t="n">
        <v>6625.70525835878</v>
      </c>
      <c r="C48" s="0" t="n">
        <v>12503104</v>
      </c>
    </row>
    <row r="49" customFormat="false" ht="12.8" hidden="false" customHeight="false" outlineLevel="0" collapsed="false">
      <c r="A49" s="0" t="n">
        <v>96</v>
      </c>
      <c r="B49" s="0" t="n">
        <v>6664.2508037807</v>
      </c>
      <c r="C49" s="0" t="n">
        <v>12587301</v>
      </c>
    </row>
    <row r="50" customFormat="false" ht="12.8" hidden="false" customHeight="false" outlineLevel="0" collapsed="false">
      <c r="A50" s="0" t="n">
        <v>97</v>
      </c>
      <c r="B50" s="0" t="n">
        <v>6725.76104967868</v>
      </c>
      <c r="C50" s="0" t="n">
        <v>12568996</v>
      </c>
    </row>
    <row r="51" customFormat="false" ht="12.8" hidden="false" customHeight="false" outlineLevel="0" collapsed="false">
      <c r="A51" s="0" t="n">
        <v>98</v>
      </c>
      <c r="B51" s="0" t="n">
        <v>6747.97345358238</v>
      </c>
      <c r="C51" s="0" t="n">
        <v>12630247</v>
      </c>
    </row>
    <row r="52" customFormat="false" ht="12.8" hidden="false" customHeight="false" outlineLevel="0" collapsed="false">
      <c r="A52" s="0" t="n">
        <v>99</v>
      </c>
      <c r="B52" s="0" t="n">
        <v>6787.83880513021</v>
      </c>
      <c r="C52" s="0" t="n">
        <v>12673950</v>
      </c>
    </row>
    <row r="53" customFormat="false" ht="12.8" hidden="false" customHeight="false" outlineLevel="0" collapsed="false">
      <c r="A53" s="0" t="n">
        <v>100</v>
      </c>
      <c r="B53" s="0" t="n">
        <v>6826.81429852287</v>
      </c>
      <c r="C53" s="0" t="n">
        <v>12724868</v>
      </c>
    </row>
    <row r="54" customFormat="false" ht="12.8" hidden="false" customHeight="false" outlineLevel="0" collapsed="false">
      <c r="A54" s="0" t="n">
        <v>101</v>
      </c>
      <c r="B54" s="0" t="n">
        <v>6880.85790339371</v>
      </c>
      <c r="C54" s="0" t="n">
        <v>12759004</v>
      </c>
    </row>
    <row r="55" customFormat="false" ht="12.8" hidden="false" customHeight="false" outlineLevel="0" collapsed="false">
      <c r="A55" s="0" t="n">
        <v>102</v>
      </c>
      <c r="B55" s="0" t="n">
        <v>6898.40752555559</v>
      </c>
      <c r="C55" s="0" t="n">
        <v>12785751</v>
      </c>
    </row>
    <row r="56" customFormat="false" ht="12.8" hidden="false" customHeight="false" outlineLevel="0" collapsed="false">
      <c r="A56" s="0" t="n">
        <v>103</v>
      </c>
      <c r="B56" s="0" t="n">
        <v>6918.32844713058</v>
      </c>
      <c r="C56" s="0" t="n">
        <v>12838070</v>
      </c>
    </row>
    <row r="57" customFormat="false" ht="12.8" hidden="false" customHeight="false" outlineLevel="0" collapsed="false">
      <c r="A57" s="0" t="n">
        <v>104</v>
      </c>
      <c r="B57" s="0" t="n">
        <v>6952.33393372033</v>
      </c>
      <c r="C57" s="0" t="n">
        <v>12894382</v>
      </c>
    </row>
    <row r="58" customFormat="false" ht="12.8" hidden="false" customHeight="false" outlineLevel="0" collapsed="false">
      <c r="A58" s="0" t="n">
        <v>105</v>
      </c>
      <c r="B58" s="0" t="n">
        <v>6951.14141975202</v>
      </c>
      <c r="C58" s="0" t="n">
        <v>12978945</v>
      </c>
    </row>
    <row r="59" customFormat="false" ht="12.8" hidden="false" customHeight="false" outlineLevel="0" collapsed="false">
      <c r="A59" s="0" t="n">
        <v>106</v>
      </c>
      <c r="B59" s="0" t="n">
        <v>6941.9869097928</v>
      </c>
      <c r="C59" s="0" t="n">
        <v>13056156</v>
      </c>
    </row>
    <row r="60" customFormat="false" ht="12.8" hidden="false" customHeight="false" outlineLevel="0" collapsed="false">
      <c r="A60" s="0" t="n">
        <v>107</v>
      </c>
      <c r="B60" s="0" t="n">
        <v>6932.19978015649</v>
      </c>
      <c r="C60" s="0" t="n">
        <v>13102620</v>
      </c>
    </row>
    <row r="61" customFormat="false" ht="12.8" hidden="false" customHeight="false" outlineLevel="0" collapsed="false">
      <c r="A61" s="0" t="n">
        <v>108</v>
      </c>
      <c r="B61" s="0" t="n">
        <v>6933.03007832286</v>
      </c>
      <c r="C61" s="0" t="n">
        <v>13156919</v>
      </c>
    </row>
    <row r="62" customFormat="false" ht="12.8" hidden="false" customHeight="false" outlineLevel="0" collapsed="false">
      <c r="A62" s="0" t="n">
        <v>109</v>
      </c>
      <c r="B62" s="0" t="n">
        <v>6975.18471743742</v>
      </c>
      <c r="C62" s="0" t="n">
        <v>13091731</v>
      </c>
    </row>
    <row r="63" customFormat="false" ht="12.8" hidden="false" customHeight="false" outlineLevel="0" collapsed="false">
      <c r="A63" s="0" t="n">
        <v>110</v>
      </c>
      <c r="B63" s="0" t="n">
        <v>7014.47119084428</v>
      </c>
      <c r="C63" s="0" t="n">
        <v>13132358</v>
      </c>
    </row>
    <row r="64" customFormat="false" ht="12.8" hidden="false" customHeight="false" outlineLevel="0" collapsed="false">
      <c r="A64" s="0" t="n">
        <v>111</v>
      </c>
      <c r="B64" s="0" t="n">
        <v>7063.72163360563</v>
      </c>
      <c r="C64" s="0" t="n">
        <v>13121895</v>
      </c>
    </row>
    <row r="65" customFormat="false" ht="12.8" hidden="false" customHeight="false" outlineLevel="0" collapsed="false">
      <c r="A65" s="0" t="n">
        <v>112</v>
      </c>
      <c r="B65" s="0" t="n">
        <v>7058.34461559747</v>
      </c>
      <c r="C65" s="0" t="n">
        <v>13162583</v>
      </c>
    </row>
    <row r="66" customFormat="false" ht="12.8" hidden="false" customHeight="false" outlineLevel="0" collapsed="false">
      <c r="A66" s="0" t="n">
        <v>113</v>
      </c>
      <c r="B66" s="0" t="n">
        <v>7090.51546470278</v>
      </c>
      <c r="C66" s="0" t="n">
        <v>13170863</v>
      </c>
    </row>
    <row r="67" customFormat="false" ht="12.8" hidden="false" customHeight="false" outlineLevel="0" collapsed="false">
      <c r="A67" s="0" t="n">
        <v>114</v>
      </c>
      <c r="B67" s="0" t="n">
        <v>7109.05238806427</v>
      </c>
      <c r="C67" s="0" t="n">
        <v>13237219</v>
      </c>
    </row>
    <row r="68" customFormat="false" ht="12.8" hidden="false" customHeight="false" outlineLevel="0" collapsed="false">
      <c r="A68" s="0" t="n">
        <v>115</v>
      </c>
      <c r="B68" s="0" t="n">
        <v>7137.13368259032</v>
      </c>
      <c r="C68" s="0" t="n">
        <v>13297546</v>
      </c>
    </row>
    <row r="69" customFormat="false" ht="12.8" hidden="false" customHeight="false" outlineLevel="0" collapsed="false">
      <c r="A69" s="0" t="n">
        <v>116</v>
      </c>
      <c r="B69" s="0" t="n">
        <v>7171.29469615309</v>
      </c>
      <c r="C69" s="0" t="n">
        <v>13284325</v>
      </c>
    </row>
    <row r="70" customFormat="false" ht="12.8" hidden="false" customHeight="false" outlineLevel="0" collapsed="false">
      <c r="A70" s="0" t="n">
        <v>117</v>
      </c>
      <c r="B70" s="0" t="n">
        <v>7188.02159841148</v>
      </c>
      <c r="C70" s="0" t="n">
        <v>13325076</v>
      </c>
    </row>
    <row r="71" customFormat="false" ht="12.8" hidden="false" customHeight="false" outlineLevel="0" collapsed="false">
      <c r="A71" s="0" t="n">
        <v>118</v>
      </c>
      <c r="B71" s="0" t="n">
        <v>7189.41964701084</v>
      </c>
      <c r="C71" s="0" t="n">
        <v>13395940</v>
      </c>
    </row>
    <row r="72" customFormat="false" ht="12.8" hidden="false" customHeight="false" outlineLevel="0" collapsed="false">
      <c r="A72" s="0" t="n">
        <v>119</v>
      </c>
      <c r="B72" s="0" t="n">
        <v>7213.40695455577</v>
      </c>
      <c r="C72" s="0" t="n">
        <v>13372913</v>
      </c>
    </row>
    <row r="73" customFormat="false" ht="12.8" hidden="false" customHeight="false" outlineLevel="0" collapsed="false">
      <c r="A73" s="0" t="n">
        <v>120</v>
      </c>
      <c r="B73" s="0" t="n">
        <v>7259.91587998745</v>
      </c>
      <c r="C73" s="0" t="n">
        <v>13411947</v>
      </c>
    </row>
    <row r="74" customFormat="false" ht="12.8" hidden="false" customHeight="false" outlineLevel="0" collapsed="false">
      <c r="A74" s="0" t="n">
        <v>121</v>
      </c>
      <c r="B74" s="0" t="n">
        <v>7270.88804619124</v>
      </c>
      <c r="C74" s="0" t="n">
        <v>13482407</v>
      </c>
    </row>
    <row r="75" customFormat="false" ht="12.8" hidden="false" customHeight="false" outlineLevel="0" collapsed="false">
      <c r="A75" s="0" t="n">
        <v>122</v>
      </c>
      <c r="B75" s="0" t="n">
        <v>7305.29548621531</v>
      </c>
      <c r="C75" s="0" t="n">
        <v>13452194</v>
      </c>
    </row>
    <row r="76" customFormat="false" ht="12.8" hidden="false" customHeight="false" outlineLevel="0" collapsed="false">
      <c r="A76" s="0" t="n">
        <v>123</v>
      </c>
      <c r="B76" s="0" t="n">
        <v>7285.09898008375</v>
      </c>
      <c r="C76" s="0" t="n">
        <v>13507049</v>
      </c>
    </row>
    <row r="77" customFormat="false" ht="12.8" hidden="false" customHeight="false" outlineLevel="0" collapsed="false">
      <c r="A77" s="0" t="n">
        <v>124</v>
      </c>
      <c r="B77" s="0" t="n">
        <v>7308.08735064826</v>
      </c>
      <c r="C77" s="0" t="n">
        <v>13497003</v>
      </c>
    </row>
    <row r="78" customFormat="false" ht="12.8" hidden="false" customHeight="false" outlineLevel="0" collapsed="false">
      <c r="A78" s="0" t="n">
        <v>125</v>
      </c>
      <c r="B78" s="0" t="n">
        <v>7314.05881900312</v>
      </c>
      <c r="C78" s="0" t="n">
        <v>13536704</v>
      </c>
    </row>
    <row r="79" customFormat="false" ht="12.8" hidden="false" customHeight="false" outlineLevel="0" collapsed="false">
      <c r="A79" s="0" t="n">
        <v>126</v>
      </c>
      <c r="B79" s="0" t="n">
        <v>7338.46349329632</v>
      </c>
      <c r="C79" s="0" t="n">
        <v>13550282</v>
      </c>
    </row>
    <row r="80" customFormat="false" ht="12.8" hidden="false" customHeight="false" outlineLevel="0" collapsed="false">
      <c r="A80" s="0" t="n">
        <v>127</v>
      </c>
      <c r="B80" s="0" t="n">
        <v>7325.34617125219</v>
      </c>
      <c r="C80" s="0" t="n">
        <v>13588407</v>
      </c>
    </row>
    <row r="81" customFormat="false" ht="12.8" hidden="false" customHeight="false" outlineLevel="0" collapsed="false">
      <c r="A81" s="0" t="n">
        <v>128</v>
      </c>
      <c r="B81" s="0" t="n">
        <v>7387.78967184968</v>
      </c>
      <c r="C81" s="0" t="n">
        <v>13611154</v>
      </c>
    </row>
    <row r="82" customFormat="false" ht="12.8" hidden="false" customHeight="false" outlineLevel="0" collapsed="false">
      <c r="A82" s="0" t="n">
        <v>129</v>
      </c>
      <c r="B82" s="0" t="n">
        <v>7435.88514939669</v>
      </c>
      <c r="C82" s="0" t="n">
        <v>13692711</v>
      </c>
    </row>
    <row r="83" customFormat="false" ht="12.8" hidden="false" customHeight="false" outlineLevel="0" collapsed="false">
      <c r="A83" s="0" t="n">
        <v>130</v>
      </c>
      <c r="B83" s="0" t="n">
        <v>7427.98675694497</v>
      </c>
      <c r="C83" s="0" t="n">
        <v>13711440</v>
      </c>
    </row>
    <row r="84" customFormat="false" ht="12.8" hidden="false" customHeight="false" outlineLevel="0" collapsed="false">
      <c r="A84" s="0" t="n">
        <v>131</v>
      </c>
      <c r="B84" s="0" t="n">
        <v>7428.24493737168</v>
      </c>
      <c r="C84" s="0" t="n">
        <v>13702447</v>
      </c>
    </row>
    <row r="85" customFormat="false" ht="12.8" hidden="false" customHeight="false" outlineLevel="0" collapsed="false">
      <c r="A85" s="0" t="n">
        <v>132</v>
      </c>
      <c r="B85" s="0" t="n">
        <v>7441.44561487657</v>
      </c>
      <c r="C85" s="0" t="n">
        <v>13750864</v>
      </c>
    </row>
    <row r="86" customFormat="false" ht="12.8" hidden="false" customHeight="false" outlineLevel="0" collapsed="false">
      <c r="A86" s="0" t="n">
        <v>133</v>
      </c>
      <c r="B86" s="0" t="n">
        <v>7479.85874208099</v>
      </c>
      <c r="C86" s="0" t="n">
        <v>13812759</v>
      </c>
    </row>
    <row r="87" customFormat="false" ht="12.8" hidden="false" customHeight="false" outlineLevel="0" collapsed="false">
      <c r="A87" s="0" t="n">
        <v>134</v>
      </c>
      <c r="B87" s="0" t="n">
        <v>7475.87320557379</v>
      </c>
      <c r="C87" s="0" t="n">
        <v>13843103</v>
      </c>
    </row>
    <row r="88" customFormat="false" ht="12.8" hidden="false" customHeight="false" outlineLevel="0" collapsed="false">
      <c r="A88" s="0" t="n">
        <v>135</v>
      </c>
      <c r="B88" s="0" t="n">
        <v>7490.33948155978</v>
      </c>
      <c r="C88" s="0" t="n">
        <v>13847056</v>
      </c>
    </row>
    <row r="89" customFormat="false" ht="12.8" hidden="false" customHeight="false" outlineLevel="0" collapsed="false">
      <c r="A89" s="0" t="n">
        <v>136</v>
      </c>
      <c r="B89" s="0" t="n">
        <v>7529.82463674956</v>
      </c>
      <c r="C89" s="0" t="n">
        <v>13853208</v>
      </c>
    </row>
    <row r="90" customFormat="false" ht="12.8" hidden="false" customHeight="false" outlineLevel="0" collapsed="false">
      <c r="A90" s="0" t="n">
        <v>137</v>
      </c>
      <c r="B90" s="0" t="n">
        <v>7574.5470735998</v>
      </c>
      <c r="C90" s="0" t="n">
        <v>13836591</v>
      </c>
    </row>
    <row r="91" customFormat="false" ht="12.8" hidden="false" customHeight="false" outlineLevel="0" collapsed="false">
      <c r="A91" s="0" t="n">
        <v>138</v>
      </c>
      <c r="B91" s="0" t="n">
        <v>7546.01945354467</v>
      </c>
      <c r="C91" s="0" t="n">
        <v>13948923</v>
      </c>
    </row>
    <row r="92" customFormat="false" ht="12.8" hidden="false" customHeight="false" outlineLevel="0" collapsed="false">
      <c r="A92" s="0" t="n">
        <v>139</v>
      </c>
      <c r="B92" s="0" t="n">
        <v>7574.55931417561</v>
      </c>
      <c r="C92" s="0" t="n">
        <v>13996653</v>
      </c>
    </row>
    <row r="93" customFormat="false" ht="12.8" hidden="false" customHeight="false" outlineLevel="0" collapsed="false">
      <c r="A93" s="0" t="n">
        <v>140</v>
      </c>
      <c r="B93" s="0" t="n">
        <v>7593.07916370978</v>
      </c>
      <c r="C93" s="0" t="n">
        <v>13997903</v>
      </c>
    </row>
    <row r="94" customFormat="false" ht="12.8" hidden="false" customHeight="false" outlineLevel="0" collapsed="false">
      <c r="A94" s="0" t="n">
        <v>141</v>
      </c>
      <c r="B94" s="0" t="n">
        <v>7600.65186256641</v>
      </c>
      <c r="C94" s="0" t="n">
        <v>14087101</v>
      </c>
    </row>
    <row r="95" customFormat="false" ht="12.8" hidden="false" customHeight="false" outlineLevel="0" collapsed="false">
      <c r="A95" s="0" t="n">
        <v>142</v>
      </c>
      <c r="B95" s="0" t="n">
        <v>7629.08916365608</v>
      </c>
      <c r="C95" s="0" t="n">
        <v>14048450</v>
      </c>
    </row>
    <row r="96" customFormat="false" ht="12.8" hidden="false" customHeight="false" outlineLevel="0" collapsed="false">
      <c r="A96" s="0" t="n">
        <v>143</v>
      </c>
      <c r="B96" s="0" t="n">
        <v>7629.88567037747</v>
      </c>
      <c r="C96" s="0" t="n">
        <v>14083812</v>
      </c>
    </row>
    <row r="97" customFormat="false" ht="12.8" hidden="false" customHeight="false" outlineLevel="0" collapsed="false">
      <c r="A97" s="0" t="n">
        <v>144</v>
      </c>
      <c r="B97" s="0" t="n">
        <v>7661.22279207185</v>
      </c>
      <c r="C97" s="0" t="n">
        <v>14144026</v>
      </c>
    </row>
    <row r="98" customFormat="false" ht="12.8" hidden="false" customHeight="false" outlineLevel="0" collapsed="false">
      <c r="A98" s="0" t="n">
        <v>145</v>
      </c>
      <c r="B98" s="0" t="n">
        <v>7691.3261040782</v>
      </c>
      <c r="C98" s="0" t="n">
        <v>14144457</v>
      </c>
    </row>
    <row r="99" customFormat="false" ht="12.8" hidden="false" customHeight="false" outlineLevel="0" collapsed="false">
      <c r="A99" s="0" t="n">
        <v>146</v>
      </c>
      <c r="B99" s="0" t="n">
        <v>7708.2440918234</v>
      </c>
      <c r="C99" s="0" t="n">
        <v>14186342</v>
      </c>
    </row>
    <row r="100" customFormat="false" ht="12.8" hidden="false" customHeight="false" outlineLevel="0" collapsed="false">
      <c r="A100" s="0" t="n">
        <v>147</v>
      </c>
      <c r="B100" s="0" t="n">
        <v>7701.41779586017</v>
      </c>
      <c r="C100" s="0" t="n">
        <v>14216953</v>
      </c>
    </row>
    <row r="101" customFormat="false" ht="12.8" hidden="false" customHeight="false" outlineLevel="0" collapsed="false">
      <c r="A101" s="0" t="n">
        <v>148</v>
      </c>
      <c r="B101" s="0" t="n">
        <v>7732.93596643507</v>
      </c>
      <c r="C101" s="0" t="n">
        <v>14221350</v>
      </c>
    </row>
    <row r="102" customFormat="false" ht="12.8" hidden="false" customHeight="false" outlineLevel="0" collapsed="false">
      <c r="A102" s="0" t="n">
        <v>149</v>
      </c>
      <c r="B102" s="0" t="n">
        <v>7745.67678853751</v>
      </c>
      <c r="C102" s="0" t="n">
        <v>14287580</v>
      </c>
    </row>
    <row r="103" customFormat="false" ht="12.8" hidden="false" customHeight="false" outlineLevel="0" collapsed="false">
      <c r="A103" s="0" t="n">
        <v>150</v>
      </c>
      <c r="B103" s="0" t="n">
        <v>7753.71496896663</v>
      </c>
      <c r="C103" s="0" t="n">
        <v>14319346</v>
      </c>
    </row>
    <row r="104" customFormat="false" ht="12.8" hidden="false" customHeight="false" outlineLevel="0" collapsed="false">
      <c r="A104" s="0" t="n">
        <v>151</v>
      </c>
      <c r="B104" s="0" t="n">
        <v>7768.052987734</v>
      </c>
      <c r="C104" s="0" t="n">
        <v>14363137</v>
      </c>
    </row>
    <row r="105" customFormat="false" ht="12.8" hidden="false" customHeight="false" outlineLevel="0" collapsed="false">
      <c r="A105" s="0" t="n">
        <v>152</v>
      </c>
      <c r="B105" s="0" t="n">
        <v>7788.38563814884</v>
      </c>
      <c r="C105" s="0" t="n">
        <v>14343626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C105" activeCellId="0" sqref="C105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6406.02398035156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6098.86892356943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6112.34861323704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6116.3195375564</v>
      </c>
      <c r="C26" s="0" t="n">
        <v>10800384</v>
      </c>
    </row>
    <row r="27" customFormat="false" ht="12.8" hidden="false" customHeight="false" outlineLevel="0" collapsed="false">
      <c r="A27" s="0" t="n">
        <v>74</v>
      </c>
      <c r="B27" s="0" t="n">
        <v>6155.96924872954</v>
      </c>
      <c r="C27" s="0" t="n">
        <v>11107855</v>
      </c>
    </row>
    <row r="28" customFormat="false" ht="12.8" hidden="false" customHeight="false" outlineLevel="0" collapsed="false">
      <c r="A28" s="0" t="n">
        <v>75</v>
      </c>
      <c r="B28" s="0" t="n">
        <v>6185.17829804518</v>
      </c>
      <c r="C28" s="0" t="n">
        <v>11522352</v>
      </c>
    </row>
    <row r="29" customFormat="false" ht="12.8" hidden="false" customHeight="false" outlineLevel="0" collapsed="false">
      <c r="A29" s="0" t="n">
        <v>76</v>
      </c>
      <c r="B29" s="0" t="n">
        <v>6340.81219760896</v>
      </c>
      <c r="C29" s="0" t="n">
        <v>11635092</v>
      </c>
    </row>
    <row r="30" customFormat="false" ht="12.8" hidden="false" customHeight="false" outlineLevel="0" collapsed="false">
      <c r="A30" s="0" t="n">
        <v>77</v>
      </c>
      <c r="B30" s="0" t="n">
        <v>6480.01779178676</v>
      </c>
      <c r="C30" s="0" t="n">
        <v>11594281</v>
      </c>
    </row>
    <row r="31" customFormat="false" ht="12.8" hidden="false" customHeight="false" outlineLevel="0" collapsed="false">
      <c r="A31" s="0" t="n">
        <v>78</v>
      </c>
      <c r="B31" s="0" t="n">
        <v>6594.75393080589</v>
      </c>
      <c r="C31" s="0" t="n">
        <v>11709984</v>
      </c>
    </row>
    <row r="32" customFormat="false" ht="12.8" hidden="false" customHeight="false" outlineLevel="0" collapsed="false">
      <c r="A32" s="0" t="n">
        <v>79</v>
      </c>
      <c r="B32" s="0" t="n">
        <v>6665.77933161297</v>
      </c>
      <c r="C32" s="0" t="n">
        <v>11758346</v>
      </c>
    </row>
    <row r="33" customFormat="false" ht="12.8" hidden="false" customHeight="false" outlineLevel="0" collapsed="false">
      <c r="A33" s="0" t="n">
        <v>80</v>
      </c>
      <c r="B33" s="0" t="n">
        <v>6726.64610533839</v>
      </c>
      <c r="C33" s="0" t="n">
        <v>11806460</v>
      </c>
    </row>
    <row r="34" customFormat="false" ht="12.8" hidden="false" customHeight="false" outlineLevel="0" collapsed="false">
      <c r="A34" s="0" t="n">
        <v>81</v>
      </c>
      <c r="B34" s="0" t="n">
        <v>6742.69789638389</v>
      </c>
      <c r="C34" s="0" t="n">
        <v>11881755</v>
      </c>
    </row>
    <row r="35" customFormat="false" ht="12.8" hidden="false" customHeight="false" outlineLevel="0" collapsed="false">
      <c r="A35" s="0" t="n">
        <v>82</v>
      </c>
      <c r="B35" s="0" t="n">
        <v>6763.07541127426</v>
      </c>
      <c r="C35" s="0" t="n">
        <v>11957253</v>
      </c>
    </row>
    <row r="36" customFormat="false" ht="12.8" hidden="false" customHeight="false" outlineLevel="0" collapsed="false">
      <c r="A36" s="0" t="n">
        <v>83</v>
      </c>
      <c r="B36" s="0" t="n">
        <v>6808.53439412725</v>
      </c>
      <c r="C36" s="0" t="n">
        <v>11978510</v>
      </c>
    </row>
    <row r="37" customFormat="false" ht="12.8" hidden="false" customHeight="false" outlineLevel="0" collapsed="false">
      <c r="A37" s="0" t="n">
        <v>84</v>
      </c>
      <c r="B37" s="0" t="n">
        <v>6853.5293569148</v>
      </c>
      <c r="C37" s="0" t="n">
        <v>12059093</v>
      </c>
    </row>
    <row r="38" customFormat="false" ht="12.8" hidden="false" customHeight="false" outlineLevel="0" collapsed="false">
      <c r="A38" s="0" t="n">
        <v>85</v>
      </c>
      <c r="B38" s="0" t="n">
        <v>6889.54502921853</v>
      </c>
      <c r="C38" s="0" t="n">
        <v>12125108</v>
      </c>
    </row>
    <row r="39" customFormat="false" ht="12.8" hidden="false" customHeight="false" outlineLevel="0" collapsed="false">
      <c r="A39" s="0" t="n">
        <v>86</v>
      </c>
      <c r="B39" s="0" t="n">
        <v>6893.40348164665</v>
      </c>
      <c r="C39" s="0" t="n">
        <v>12172593</v>
      </c>
    </row>
    <row r="40" customFormat="false" ht="12.8" hidden="false" customHeight="false" outlineLevel="0" collapsed="false">
      <c r="A40" s="0" t="n">
        <v>87</v>
      </c>
      <c r="B40" s="0" t="n">
        <v>6918.75929294471</v>
      </c>
      <c r="C40" s="0" t="n">
        <v>12209066</v>
      </c>
    </row>
    <row r="41" customFormat="false" ht="12.8" hidden="false" customHeight="false" outlineLevel="0" collapsed="false">
      <c r="A41" s="0" t="n">
        <v>88</v>
      </c>
      <c r="B41" s="0" t="n">
        <v>6978.18325657802</v>
      </c>
      <c r="C41" s="0" t="n">
        <v>12222737</v>
      </c>
    </row>
    <row r="42" customFormat="false" ht="12.8" hidden="false" customHeight="false" outlineLevel="0" collapsed="false">
      <c r="A42" s="0" t="n">
        <v>89</v>
      </c>
      <c r="B42" s="0" t="n">
        <v>6999.1047551924</v>
      </c>
      <c r="C42" s="0" t="n">
        <v>12302223</v>
      </c>
    </row>
    <row r="43" customFormat="false" ht="12.8" hidden="false" customHeight="false" outlineLevel="0" collapsed="false">
      <c r="A43" s="0" t="n">
        <v>90</v>
      </c>
      <c r="B43" s="0" t="n">
        <v>7027.60946378695</v>
      </c>
      <c r="C43" s="0" t="n">
        <v>12419489</v>
      </c>
    </row>
    <row r="44" customFormat="false" ht="12.8" hidden="false" customHeight="false" outlineLevel="0" collapsed="false">
      <c r="A44" s="0" t="n">
        <v>91</v>
      </c>
      <c r="B44" s="0" t="n">
        <v>7079.24093803688</v>
      </c>
      <c r="C44" s="0" t="n">
        <v>12488602</v>
      </c>
    </row>
    <row r="45" customFormat="false" ht="12.8" hidden="false" customHeight="false" outlineLevel="0" collapsed="false">
      <c r="A45" s="0" t="n">
        <v>92</v>
      </c>
      <c r="B45" s="0" t="n">
        <v>7087.75661548594</v>
      </c>
      <c r="C45" s="0" t="n">
        <v>12546651</v>
      </c>
    </row>
    <row r="46" customFormat="false" ht="12.8" hidden="false" customHeight="false" outlineLevel="0" collapsed="false">
      <c r="A46" s="0" t="n">
        <v>93</v>
      </c>
      <c r="B46" s="0" t="n">
        <v>7090.48869287444</v>
      </c>
      <c r="C46" s="0" t="n">
        <v>12584338</v>
      </c>
    </row>
    <row r="47" customFormat="false" ht="12.8" hidden="false" customHeight="false" outlineLevel="0" collapsed="false">
      <c r="A47" s="0" t="n">
        <v>94</v>
      </c>
      <c r="B47" s="0" t="n">
        <v>7135.76829254117</v>
      </c>
      <c r="C47" s="0" t="n">
        <v>12632258</v>
      </c>
    </row>
    <row r="48" customFormat="false" ht="12.8" hidden="false" customHeight="false" outlineLevel="0" collapsed="false">
      <c r="A48" s="0" t="n">
        <v>95</v>
      </c>
      <c r="B48" s="0" t="n">
        <v>7144.09599817466</v>
      </c>
      <c r="C48" s="0" t="n">
        <v>12652821</v>
      </c>
    </row>
    <row r="49" customFormat="false" ht="12.8" hidden="false" customHeight="false" outlineLevel="0" collapsed="false">
      <c r="A49" s="0" t="n">
        <v>96</v>
      </c>
      <c r="B49" s="0" t="n">
        <v>7196.18061139567</v>
      </c>
      <c r="C49" s="0" t="n">
        <v>12698996</v>
      </c>
    </row>
    <row r="50" customFormat="false" ht="12.8" hidden="false" customHeight="false" outlineLevel="0" collapsed="false">
      <c r="A50" s="0" t="n">
        <v>97</v>
      </c>
      <c r="B50" s="0" t="n">
        <v>7262.03770479111</v>
      </c>
      <c r="C50" s="0" t="n">
        <v>12775942</v>
      </c>
    </row>
    <row r="51" customFormat="false" ht="12.8" hidden="false" customHeight="false" outlineLevel="0" collapsed="false">
      <c r="A51" s="0" t="n">
        <v>98</v>
      </c>
      <c r="B51" s="0" t="n">
        <v>7287.56203698337</v>
      </c>
      <c r="C51" s="0" t="n">
        <v>12818622</v>
      </c>
    </row>
    <row r="52" customFormat="false" ht="12.8" hidden="false" customHeight="false" outlineLevel="0" collapsed="false">
      <c r="A52" s="0" t="n">
        <v>99</v>
      </c>
      <c r="B52" s="0" t="n">
        <v>7338.61353649921</v>
      </c>
      <c r="C52" s="0" t="n">
        <v>12860688</v>
      </c>
    </row>
    <row r="53" customFormat="false" ht="12.8" hidden="false" customHeight="false" outlineLevel="0" collapsed="false">
      <c r="A53" s="0" t="n">
        <v>100</v>
      </c>
      <c r="B53" s="0" t="n">
        <v>7355.58476188727</v>
      </c>
      <c r="C53" s="0" t="n">
        <v>12954080</v>
      </c>
    </row>
    <row r="54" customFormat="false" ht="12.8" hidden="false" customHeight="false" outlineLevel="0" collapsed="false">
      <c r="A54" s="0" t="n">
        <v>101</v>
      </c>
      <c r="B54" s="0" t="n">
        <v>7377.89975371198</v>
      </c>
      <c r="C54" s="0" t="n">
        <v>12982022</v>
      </c>
    </row>
    <row r="55" customFormat="false" ht="12.8" hidden="false" customHeight="false" outlineLevel="0" collapsed="false">
      <c r="A55" s="0" t="n">
        <v>102</v>
      </c>
      <c r="B55" s="0" t="n">
        <v>7420.18785517298</v>
      </c>
      <c r="C55" s="0" t="n">
        <v>13053356</v>
      </c>
    </row>
    <row r="56" customFormat="false" ht="12.8" hidden="false" customHeight="false" outlineLevel="0" collapsed="false">
      <c r="A56" s="0" t="n">
        <v>103</v>
      </c>
      <c r="B56" s="0" t="n">
        <v>7469.7114370286</v>
      </c>
      <c r="C56" s="0" t="n">
        <v>13063594</v>
      </c>
    </row>
    <row r="57" customFormat="false" ht="12.8" hidden="false" customHeight="false" outlineLevel="0" collapsed="false">
      <c r="A57" s="0" t="n">
        <v>104</v>
      </c>
      <c r="B57" s="0" t="n">
        <v>7506.29695439261</v>
      </c>
      <c r="C57" s="0" t="n">
        <v>13125195</v>
      </c>
    </row>
    <row r="58" customFormat="false" ht="12.8" hidden="false" customHeight="false" outlineLevel="0" collapsed="false">
      <c r="A58" s="0" t="n">
        <v>105</v>
      </c>
      <c r="B58" s="0" t="n">
        <v>7533.62814957705</v>
      </c>
      <c r="C58" s="0" t="n">
        <v>13244405</v>
      </c>
    </row>
    <row r="59" customFormat="false" ht="12.8" hidden="false" customHeight="false" outlineLevel="0" collapsed="false">
      <c r="A59" s="0" t="n">
        <v>106</v>
      </c>
      <c r="B59" s="0" t="n">
        <v>7586.20516752598</v>
      </c>
      <c r="C59" s="0" t="n">
        <v>13234392</v>
      </c>
    </row>
    <row r="60" customFormat="false" ht="12.8" hidden="false" customHeight="false" outlineLevel="0" collapsed="false">
      <c r="A60" s="0" t="n">
        <v>107</v>
      </c>
      <c r="B60" s="0" t="n">
        <v>7618.8855726201</v>
      </c>
      <c r="C60" s="0" t="n">
        <v>13254665</v>
      </c>
    </row>
    <row r="61" customFormat="false" ht="12.8" hidden="false" customHeight="false" outlineLevel="0" collapsed="false">
      <c r="A61" s="0" t="n">
        <v>108</v>
      </c>
      <c r="B61" s="0" t="n">
        <v>7647.79810043176</v>
      </c>
      <c r="C61" s="0" t="n">
        <v>13336211</v>
      </c>
    </row>
    <row r="62" customFormat="false" ht="12.8" hidden="false" customHeight="false" outlineLevel="0" collapsed="false">
      <c r="A62" s="0" t="n">
        <v>109</v>
      </c>
      <c r="B62" s="0" t="n">
        <v>7686.29597251658</v>
      </c>
      <c r="C62" s="0" t="n">
        <v>13399486</v>
      </c>
    </row>
    <row r="63" customFormat="false" ht="12.8" hidden="false" customHeight="false" outlineLevel="0" collapsed="false">
      <c r="A63" s="0" t="n">
        <v>110</v>
      </c>
      <c r="B63" s="0" t="n">
        <v>7693.25425450965</v>
      </c>
      <c r="C63" s="0" t="n">
        <v>13474563</v>
      </c>
    </row>
    <row r="64" customFormat="false" ht="12.8" hidden="false" customHeight="false" outlineLevel="0" collapsed="false">
      <c r="A64" s="0" t="n">
        <v>111</v>
      </c>
      <c r="B64" s="0" t="n">
        <v>7712.15529640324</v>
      </c>
      <c r="C64" s="0" t="n">
        <v>13509523</v>
      </c>
    </row>
    <row r="65" customFormat="false" ht="12.8" hidden="false" customHeight="false" outlineLevel="0" collapsed="false">
      <c r="A65" s="0" t="n">
        <v>112</v>
      </c>
      <c r="B65" s="0" t="n">
        <v>7746.7771806232</v>
      </c>
      <c r="C65" s="0" t="n">
        <v>13532664</v>
      </c>
    </row>
    <row r="66" customFormat="false" ht="12.8" hidden="false" customHeight="false" outlineLevel="0" collapsed="false">
      <c r="A66" s="0" t="n">
        <v>113</v>
      </c>
      <c r="B66" s="0" t="n">
        <v>7789.95159248738</v>
      </c>
      <c r="C66" s="0" t="n">
        <v>13560724</v>
      </c>
    </row>
    <row r="67" customFormat="false" ht="12.8" hidden="false" customHeight="false" outlineLevel="0" collapsed="false">
      <c r="A67" s="0" t="n">
        <v>114</v>
      </c>
      <c r="B67" s="0" t="n">
        <v>7786.18976468195</v>
      </c>
      <c r="C67" s="0" t="n">
        <v>13613313</v>
      </c>
    </row>
    <row r="68" customFormat="false" ht="12.8" hidden="false" customHeight="false" outlineLevel="0" collapsed="false">
      <c r="A68" s="0" t="n">
        <v>115</v>
      </c>
      <c r="B68" s="0" t="n">
        <v>7829.92813419856</v>
      </c>
      <c r="C68" s="0" t="n">
        <v>13663035</v>
      </c>
    </row>
    <row r="69" customFormat="false" ht="12.8" hidden="false" customHeight="false" outlineLevel="0" collapsed="false">
      <c r="A69" s="0" t="n">
        <v>116</v>
      </c>
      <c r="B69" s="0" t="n">
        <v>7842.41885771596</v>
      </c>
      <c r="C69" s="0" t="n">
        <v>13763143</v>
      </c>
    </row>
    <row r="70" customFormat="false" ht="12.8" hidden="false" customHeight="false" outlineLevel="0" collapsed="false">
      <c r="A70" s="0" t="n">
        <v>117</v>
      </c>
      <c r="B70" s="0" t="n">
        <v>7867.29018423761</v>
      </c>
      <c r="C70" s="0" t="n">
        <v>13834802</v>
      </c>
    </row>
    <row r="71" customFormat="false" ht="12.8" hidden="false" customHeight="false" outlineLevel="0" collapsed="false">
      <c r="A71" s="0" t="n">
        <v>118</v>
      </c>
      <c r="B71" s="0" t="n">
        <v>7920.13384943088</v>
      </c>
      <c r="C71" s="0" t="n">
        <v>13834716</v>
      </c>
    </row>
    <row r="72" customFormat="false" ht="12.8" hidden="false" customHeight="false" outlineLevel="0" collapsed="false">
      <c r="A72" s="0" t="n">
        <v>119</v>
      </c>
      <c r="B72" s="0" t="n">
        <v>7908.94921990669</v>
      </c>
      <c r="C72" s="0" t="n">
        <v>13876952</v>
      </c>
    </row>
    <row r="73" customFormat="false" ht="12.8" hidden="false" customHeight="false" outlineLevel="0" collapsed="false">
      <c r="A73" s="0" t="n">
        <v>120</v>
      </c>
      <c r="B73" s="0" t="n">
        <v>7964.48401147636</v>
      </c>
      <c r="C73" s="0" t="n">
        <v>13861268</v>
      </c>
    </row>
    <row r="74" customFormat="false" ht="12.8" hidden="false" customHeight="false" outlineLevel="0" collapsed="false">
      <c r="A74" s="0" t="n">
        <v>121</v>
      </c>
      <c r="B74" s="0" t="n">
        <v>7964.11640590452</v>
      </c>
      <c r="C74" s="0" t="n">
        <v>13943551</v>
      </c>
    </row>
    <row r="75" customFormat="false" ht="12.8" hidden="false" customHeight="false" outlineLevel="0" collapsed="false">
      <c r="A75" s="0" t="n">
        <v>122</v>
      </c>
      <c r="B75" s="0" t="n">
        <v>8014.57169379371</v>
      </c>
      <c r="C75" s="0" t="n">
        <v>13909612</v>
      </c>
    </row>
    <row r="76" customFormat="false" ht="12.8" hidden="false" customHeight="false" outlineLevel="0" collapsed="false">
      <c r="A76" s="0" t="n">
        <v>123</v>
      </c>
      <c r="B76" s="0" t="n">
        <v>8045.91500764851</v>
      </c>
      <c r="C76" s="0" t="n">
        <v>13966050</v>
      </c>
    </row>
    <row r="77" customFormat="false" ht="12.8" hidden="false" customHeight="false" outlineLevel="0" collapsed="false">
      <c r="A77" s="0" t="n">
        <v>124</v>
      </c>
      <c r="B77" s="0" t="n">
        <v>8078.02719450186</v>
      </c>
      <c r="C77" s="0" t="n">
        <v>14036698</v>
      </c>
    </row>
    <row r="78" customFormat="false" ht="12.8" hidden="false" customHeight="false" outlineLevel="0" collapsed="false">
      <c r="A78" s="0" t="n">
        <v>125</v>
      </c>
      <c r="B78" s="0" t="n">
        <v>8102.77118020072</v>
      </c>
      <c r="C78" s="0" t="n">
        <v>14120163</v>
      </c>
    </row>
    <row r="79" customFormat="false" ht="12.8" hidden="false" customHeight="false" outlineLevel="0" collapsed="false">
      <c r="A79" s="0" t="n">
        <v>126</v>
      </c>
      <c r="B79" s="0" t="n">
        <v>8120.87968007443</v>
      </c>
      <c r="C79" s="0" t="n">
        <v>14178432</v>
      </c>
    </row>
    <row r="80" customFormat="false" ht="12.8" hidden="false" customHeight="false" outlineLevel="0" collapsed="false">
      <c r="A80" s="0" t="n">
        <v>127</v>
      </c>
      <c r="B80" s="0" t="n">
        <v>8162.37280764911</v>
      </c>
      <c r="C80" s="0" t="n">
        <v>14192597</v>
      </c>
    </row>
    <row r="81" customFormat="false" ht="12.8" hidden="false" customHeight="false" outlineLevel="0" collapsed="false">
      <c r="A81" s="0" t="n">
        <v>128</v>
      </c>
      <c r="B81" s="0" t="n">
        <v>8178.34427398278</v>
      </c>
      <c r="C81" s="0" t="n">
        <v>14307405</v>
      </c>
    </row>
    <row r="82" customFormat="false" ht="12.8" hidden="false" customHeight="false" outlineLevel="0" collapsed="false">
      <c r="A82" s="0" t="n">
        <v>129</v>
      </c>
      <c r="B82" s="0" t="n">
        <v>8223.66583196929</v>
      </c>
      <c r="C82" s="0" t="n">
        <v>14329812</v>
      </c>
    </row>
    <row r="83" customFormat="false" ht="12.8" hidden="false" customHeight="false" outlineLevel="0" collapsed="false">
      <c r="A83" s="0" t="n">
        <v>130</v>
      </c>
      <c r="B83" s="0" t="n">
        <v>8293.87379587608</v>
      </c>
      <c r="C83" s="0" t="n">
        <v>14328441</v>
      </c>
    </row>
    <row r="84" customFormat="false" ht="12.8" hidden="false" customHeight="false" outlineLevel="0" collapsed="false">
      <c r="A84" s="0" t="n">
        <v>131</v>
      </c>
      <c r="B84" s="0" t="n">
        <v>8342.51063759029</v>
      </c>
      <c r="C84" s="0" t="n">
        <v>14332315</v>
      </c>
    </row>
    <row r="85" customFormat="false" ht="12.8" hidden="false" customHeight="false" outlineLevel="0" collapsed="false">
      <c r="A85" s="0" t="n">
        <v>132</v>
      </c>
      <c r="B85" s="0" t="n">
        <v>8371.72769840046</v>
      </c>
      <c r="C85" s="0" t="n">
        <v>14448794</v>
      </c>
    </row>
    <row r="86" customFormat="false" ht="12.8" hidden="false" customHeight="false" outlineLevel="0" collapsed="false">
      <c r="A86" s="0" t="n">
        <v>133</v>
      </c>
      <c r="B86" s="0" t="n">
        <v>8407.87479943224</v>
      </c>
      <c r="C86" s="0" t="n">
        <v>14480541</v>
      </c>
    </row>
    <row r="87" customFormat="false" ht="12.8" hidden="false" customHeight="false" outlineLevel="0" collapsed="false">
      <c r="A87" s="0" t="n">
        <v>134</v>
      </c>
      <c r="B87" s="0" t="n">
        <v>8413.72916904143</v>
      </c>
      <c r="C87" s="0" t="n">
        <v>14511832</v>
      </c>
    </row>
    <row r="88" customFormat="false" ht="12.8" hidden="false" customHeight="false" outlineLevel="0" collapsed="false">
      <c r="A88" s="0" t="n">
        <v>135</v>
      </c>
      <c r="B88" s="0" t="n">
        <v>8461.41293148872</v>
      </c>
      <c r="C88" s="0" t="n">
        <v>14535274</v>
      </c>
    </row>
    <row r="89" customFormat="false" ht="12.8" hidden="false" customHeight="false" outlineLevel="0" collapsed="false">
      <c r="A89" s="0" t="n">
        <v>136</v>
      </c>
      <c r="B89" s="0" t="n">
        <v>8486.60705692467</v>
      </c>
      <c r="C89" s="0" t="n">
        <v>14564773</v>
      </c>
    </row>
    <row r="90" customFormat="false" ht="12.8" hidden="false" customHeight="false" outlineLevel="0" collapsed="false">
      <c r="A90" s="0" t="n">
        <v>137</v>
      </c>
      <c r="B90" s="0" t="n">
        <v>8500.16051216607</v>
      </c>
      <c r="C90" s="0" t="n">
        <v>14614078</v>
      </c>
    </row>
    <row r="91" customFormat="false" ht="12.8" hidden="false" customHeight="false" outlineLevel="0" collapsed="false">
      <c r="A91" s="0" t="n">
        <v>138</v>
      </c>
      <c r="B91" s="0" t="n">
        <v>8549.4063560933</v>
      </c>
      <c r="C91" s="0" t="n">
        <v>14612226</v>
      </c>
    </row>
    <row r="92" customFormat="false" ht="12.8" hidden="false" customHeight="false" outlineLevel="0" collapsed="false">
      <c r="A92" s="0" t="n">
        <v>139</v>
      </c>
      <c r="B92" s="0" t="n">
        <v>8561.59044661564</v>
      </c>
      <c r="C92" s="0" t="n">
        <v>14668050</v>
      </c>
    </row>
    <row r="93" customFormat="false" ht="12.8" hidden="false" customHeight="false" outlineLevel="0" collapsed="false">
      <c r="A93" s="0" t="n">
        <v>140</v>
      </c>
      <c r="B93" s="0" t="n">
        <v>8581.90069294193</v>
      </c>
      <c r="C93" s="0" t="n">
        <v>14738861</v>
      </c>
    </row>
    <row r="94" customFormat="false" ht="12.8" hidden="false" customHeight="false" outlineLevel="0" collapsed="false">
      <c r="A94" s="0" t="n">
        <v>141</v>
      </c>
      <c r="B94" s="0" t="n">
        <v>8604.78674782177</v>
      </c>
      <c r="C94" s="0" t="n">
        <v>14749433</v>
      </c>
    </row>
    <row r="95" customFormat="false" ht="12.8" hidden="false" customHeight="false" outlineLevel="0" collapsed="false">
      <c r="A95" s="0" t="n">
        <v>142</v>
      </c>
      <c r="B95" s="0" t="n">
        <v>8624.14376116744</v>
      </c>
      <c r="C95" s="0" t="n">
        <v>14797587</v>
      </c>
    </row>
    <row r="96" customFormat="false" ht="12.8" hidden="false" customHeight="false" outlineLevel="0" collapsed="false">
      <c r="A96" s="0" t="n">
        <v>143</v>
      </c>
      <c r="B96" s="0" t="n">
        <v>8668.06641884971</v>
      </c>
      <c r="C96" s="0" t="n">
        <v>14790844</v>
      </c>
    </row>
    <row r="97" customFormat="false" ht="12.8" hidden="false" customHeight="false" outlineLevel="0" collapsed="false">
      <c r="A97" s="0" t="n">
        <v>144</v>
      </c>
      <c r="B97" s="0" t="n">
        <v>8721.26634715298</v>
      </c>
      <c r="C97" s="0" t="n">
        <v>14813171</v>
      </c>
    </row>
    <row r="98" customFormat="false" ht="12.8" hidden="false" customHeight="false" outlineLevel="0" collapsed="false">
      <c r="A98" s="0" t="n">
        <v>145</v>
      </c>
      <c r="B98" s="0" t="n">
        <v>8721.82578006071</v>
      </c>
      <c r="C98" s="0" t="n">
        <v>14899159</v>
      </c>
    </row>
    <row r="99" customFormat="false" ht="12.8" hidden="false" customHeight="false" outlineLevel="0" collapsed="false">
      <c r="A99" s="0" t="n">
        <v>146</v>
      </c>
      <c r="B99" s="0" t="n">
        <v>8749.78994803285</v>
      </c>
      <c r="C99" s="0" t="n">
        <v>14914040</v>
      </c>
    </row>
    <row r="100" customFormat="false" ht="12.8" hidden="false" customHeight="false" outlineLevel="0" collapsed="false">
      <c r="A100" s="0" t="n">
        <v>147</v>
      </c>
      <c r="B100" s="0" t="n">
        <v>8763.79607027011</v>
      </c>
      <c r="C100" s="0" t="n">
        <v>15009961</v>
      </c>
    </row>
    <row r="101" customFormat="false" ht="12.8" hidden="false" customHeight="false" outlineLevel="0" collapsed="false">
      <c r="A101" s="0" t="n">
        <v>148</v>
      </c>
      <c r="B101" s="0" t="n">
        <v>8826.04644367722</v>
      </c>
      <c r="C101" s="0" t="n">
        <v>15011157</v>
      </c>
    </row>
    <row r="102" customFormat="false" ht="12.8" hidden="false" customHeight="false" outlineLevel="0" collapsed="false">
      <c r="A102" s="0" t="n">
        <v>149</v>
      </c>
      <c r="B102" s="0" t="n">
        <v>8870.51997157798</v>
      </c>
      <c r="C102" s="0" t="n">
        <v>15058758</v>
      </c>
    </row>
    <row r="103" customFormat="false" ht="12.8" hidden="false" customHeight="false" outlineLevel="0" collapsed="false">
      <c r="A103" s="0" t="n">
        <v>150</v>
      </c>
      <c r="B103" s="0" t="n">
        <v>8881.32918987674</v>
      </c>
      <c r="C103" s="0" t="n">
        <v>15075431</v>
      </c>
    </row>
    <row r="104" customFormat="false" ht="12.8" hidden="false" customHeight="false" outlineLevel="0" collapsed="false">
      <c r="A104" s="0" t="n">
        <v>151</v>
      </c>
      <c r="B104" s="0" t="n">
        <v>8906.43948921817</v>
      </c>
      <c r="C104" s="0" t="n">
        <v>15080924</v>
      </c>
    </row>
    <row r="105" customFormat="false" ht="12.8" hidden="false" customHeight="false" outlineLevel="0" collapsed="false">
      <c r="A105" s="0" t="n">
        <v>152</v>
      </c>
      <c r="B105" s="0" t="n">
        <v>8915.67823504338</v>
      </c>
      <c r="C105" s="0" t="n">
        <v>15087624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C105" activeCellId="0" sqref="C105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6406.04690793818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6099.20934338815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5989.78897621345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5870.31053640182</v>
      </c>
      <c r="C26" s="0" t="n">
        <v>10799194</v>
      </c>
    </row>
    <row r="27" customFormat="false" ht="12.8" hidden="false" customHeight="false" outlineLevel="0" collapsed="false">
      <c r="A27" s="0" t="n">
        <v>74</v>
      </c>
      <c r="B27" s="0" t="n">
        <v>5861.19210876101</v>
      </c>
      <c r="C27" s="0" t="n">
        <v>11079402</v>
      </c>
    </row>
    <row r="28" customFormat="false" ht="12.8" hidden="false" customHeight="false" outlineLevel="0" collapsed="false">
      <c r="A28" s="0" t="n">
        <v>75</v>
      </c>
      <c r="B28" s="0" t="n">
        <v>5805.23985637203</v>
      </c>
      <c r="C28" s="0" t="n">
        <v>11523546</v>
      </c>
    </row>
    <row r="29" customFormat="false" ht="12.8" hidden="false" customHeight="false" outlineLevel="0" collapsed="false">
      <c r="A29" s="0" t="n">
        <v>76</v>
      </c>
      <c r="B29" s="0" t="n">
        <v>5859.29376403863</v>
      </c>
      <c r="C29" s="0" t="n">
        <v>11615756</v>
      </c>
    </row>
    <row r="30" customFormat="false" ht="12.8" hidden="false" customHeight="false" outlineLevel="0" collapsed="false">
      <c r="A30" s="0" t="n">
        <v>77</v>
      </c>
      <c r="B30" s="0" t="n">
        <v>5900.00266001304</v>
      </c>
      <c r="C30" s="0" t="n">
        <v>11570360</v>
      </c>
    </row>
    <row r="31" customFormat="false" ht="12.8" hidden="false" customHeight="false" outlineLevel="0" collapsed="false">
      <c r="A31" s="0" t="n">
        <v>78</v>
      </c>
      <c r="B31" s="0" t="n">
        <v>5919.82330592929</v>
      </c>
      <c r="C31" s="0" t="n">
        <v>11668081</v>
      </c>
    </row>
    <row r="32" customFormat="false" ht="12.8" hidden="false" customHeight="false" outlineLevel="0" collapsed="false">
      <c r="A32" s="0" t="n">
        <v>79</v>
      </c>
      <c r="B32" s="0" t="n">
        <v>5927.95225900834</v>
      </c>
      <c r="C32" s="0" t="n">
        <v>11679117</v>
      </c>
    </row>
    <row r="33" customFormat="false" ht="12.8" hidden="false" customHeight="false" outlineLevel="0" collapsed="false">
      <c r="A33" s="0" t="n">
        <v>80</v>
      </c>
      <c r="B33" s="0" t="n">
        <v>5954.29083559581</v>
      </c>
      <c r="C33" s="0" t="n">
        <v>11703137</v>
      </c>
    </row>
    <row r="34" customFormat="false" ht="12.8" hidden="false" customHeight="false" outlineLevel="0" collapsed="false">
      <c r="A34" s="0" t="n">
        <v>81</v>
      </c>
      <c r="B34" s="0" t="n">
        <v>5957.15074752496</v>
      </c>
      <c r="C34" s="0" t="n">
        <v>11745416</v>
      </c>
    </row>
    <row r="35" customFormat="false" ht="12.8" hidden="false" customHeight="false" outlineLevel="0" collapsed="false">
      <c r="A35" s="0" t="n">
        <v>82</v>
      </c>
      <c r="B35" s="0" t="n">
        <v>5960.15024485283</v>
      </c>
      <c r="C35" s="0" t="n">
        <v>11832883</v>
      </c>
    </row>
    <row r="36" customFormat="false" ht="12.8" hidden="false" customHeight="false" outlineLevel="0" collapsed="false">
      <c r="A36" s="0" t="n">
        <v>83</v>
      </c>
      <c r="B36" s="0" t="n">
        <v>5983.70309723957</v>
      </c>
      <c r="C36" s="0" t="n">
        <v>11842530</v>
      </c>
    </row>
    <row r="37" customFormat="false" ht="12.8" hidden="false" customHeight="false" outlineLevel="0" collapsed="false">
      <c r="A37" s="0" t="n">
        <v>84</v>
      </c>
      <c r="B37" s="0" t="n">
        <v>6000.7212782202</v>
      </c>
      <c r="C37" s="0" t="n">
        <v>11861028</v>
      </c>
    </row>
    <row r="38" customFormat="false" ht="12.8" hidden="false" customHeight="false" outlineLevel="0" collapsed="false">
      <c r="A38" s="0" t="n">
        <v>85</v>
      </c>
      <c r="B38" s="0" t="n">
        <v>6040.26243257708</v>
      </c>
      <c r="C38" s="0" t="n">
        <v>11949039</v>
      </c>
    </row>
    <row r="39" customFormat="false" ht="12.8" hidden="false" customHeight="false" outlineLevel="0" collapsed="false">
      <c r="A39" s="0" t="n">
        <v>86</v>
      </c>
      <c r="B39" s="0" t="n">
        <v>6036.12344778818</v>
      </c>
      <c r="C39" s="0" t="n">
        <v>11913004</v>
      </c>
    </row>
    <row r="40" customFormat="false" ht="12.8" hidden="false" customHeight="false" outlineLevel="0" collapsed="false">
      <c r="A40" s="0" t="n">
        <v>87</v>
      </c>
      <c r="B40" s="0" t="n">
        <v>6020.72861748101</v>
      </c>
      <c r="C40" s="0" t="n">
        <v>11962655</v>
      </c>
    </row>
    <row r="41" customFormat="false" ht="12.8" hidden="false" customHeight="false" outlineLevel="0" collapsed="false">
      <c r="A41" s="0" t="n">
        <v>88</v>
      </c>
      <c r="B41" s="0" t="n">
        <v>6030.37509372304</v>
      </c>
      <c r="C41" s="0" t="n">
        <v>11966338</v>
      </c>
    </row>
    <row r="42" customFormat="false" ht="12.8" hidden="false" customHeight="false" outlineLevel="0" collapsed="false">
      <c r="A42" s="0" t="n">
        <v>89</v>
      </c>
      <c r="B42" s="0" t="n">
        <v>6052.23190042863</v>
      </c>
      <c r="C42" s="0" t="n">
        <v>12016102</v>
      </c>
    </row>
    <row r="43" customFormat="false" ht="12.8" hidden="false" customHeight="false" outlineLevel="0" collapsed="false">
      <c r="A43" s="0" t="n">
        <v>90</v>
      </c>
      <c r="B43" s="0" t="n">
        <v>6056.31968854734</v>
      </c>
      <c r="C43" s="0" t="n">
        <v>12044137</v>
      </c>
    </row>
    <row r="44" customFormat="false" ht="12.8" hidden="false" customHeight="false" outlineLevel="0" collapsed="false">
      <c r="A44" s="0" t="n">
        <v>91</v>
      </c>
      <c r="B44" s="0" t="n">
        <v>6064.97878322385</v>
      </c>
      <c r="C44" s="0" t="n">
        <v>12091480</v>
      </c>
    </row>
    <row r="45" customFormat="false" ht="12.8" hidden="false" customHeight="false" outlineLevel="0" collapsed="false">
      <c r="A45" s="0" t="n">
        <v>92</v>
      </c>
      <c r="B45" s="0" t="n">
        <v>6090.22090387812</v>
      </c>
      <c r="C45" s="0" t="n">
        <v>12114595</v>
      </c>
    </row>
    <row r="46" customFormat="false" ht="12.8" hidden="false" customHeight="false" outlineLevel="0" collapsed="false">
      <c r="A46" s="0" t="n">
        <v>93</v>
      </c>
      <c r="B46" s="0" t="n">
        <v>6100.07154317845</v>
      </c>
      <c r="C46" s="0" t="n">
        <v>12171701</v>
      </c>
    </row>
    <row r="47" customFormat="false" ht="12.8" hidden="false" customHeight="false" outlineLevel="0" collapsed="false">
      <c r="A47" s="0" t="n">
        <v>94</v>
      </c>
      <c r="B47" s="0" t="n">
        <v>6104.13064442918</v>
      </c>
      <c r="C47" s="0" t="n">
        <v>12209540</v>
      </c>
    </row>
    <row r="48" customFormat="false" ht="12.8" hidden="false" customHeight="false" outlineLevel="0" collapsed="false">
      <c r="A48" s="0" t="n">
        <v>95</v>
      </c>
      <c r="B48" s="0" t="n">
        <v>6129.74864872727</v>
      </c>
      <c r="C48" s="0" t="n">
        <v>12213995</v>
      </c>
    </row>
    <row r="49" customFormat="false" ht="12.8" hidden="false" customHeight="false" outlineLevel="0" collapsed="false">
      <c r="A49" s="0" t="n">
        <v>96</v>
      </c>
      <c r="B49" s="0" t="n">
        <v>6117.42794640815</v>
      </c>
      <c r="C49" s="0" t="n">
        <v>12286378</v>
      </c>
    </row>
    <row r="50" customFormat="false" ht="12.8" hidden="false" customHeight="false" outlineLevel="0" collapsed="false">
      <c r="A50" s="0" t="n">
        <v>97</v>
      </c>
      <c r="B50" s="0" t="n">
        <v>6099.0464550065</v>
      </c>
      <c r="C50" s="0" t="n">
        <v>12316791</v>
      </c>
    </row>
    <row r="51" customFormat="false" ht="12.8" hidden="false" customHeight="false" outlineLevel="0" collapsed="false">
      <c r="A51" s="0" t="n">
        <v>98</v>
      </c>
      <c r="B51" s="0" t="n">
        <v>6123.46178319809</v>
      </c>
      <c r="C51" s="0" t="n">
        <v>12339971</v>
      </c>
    </row>
    <row r="52" customFormat="false" ht="12.8" hidden="false" customHeight="false" outlineLevel="0" collapsed="false">
      <c r="A52" s="0" t="n">
        <v>99</v>
      </c>
      <c r="B52" s="0" t="n">
        <v>6160.53027329036</v>
      </c>
      <c r="C52" s="0" t="n">
        <v>12434342</v>
      </c>
    </row>
    <row r="53" customFormat="false" ht="12.8" hidden="false" customHeight="false" outlineLevel="0" collapsed="false">
      <c r="A53" s="0" t="n">
        <v>100</v>
      </c>
      <c r="B53" s="0" t="n">
        <v>6196.52831174052</v>
      </c>
      <c r="C53" s="0" t="n">
        <v>12434513</v>
      </c>
    </row>
    <row r="54" customFormat="false" ht="12.8" hidden="false" customHeight="false" outlineLevel="0" collapsed="false">
      <c r="A54" s="0" t="n">
        <v>101</v>
      </c>
      <c r="B54" s="0" t="n">
        <v>6203.00573909158</v>
      </c>
      <c r="C54" s="0" t="n">
        <v>12508059</v>
      </c>
    </row>
    <row r="55" customFormat="false" ht="12.8" hidden="false" customHeight="false" outlineLevel="0" collapsed="false">
      <c r="A55" s="0" t="n">
        <v>102</v>
      </c>
      <c r="B55" s="0" t="n">
        <v>6212.6184957359</v>
      </c>
      <c r="C55" s="0" t="n">
        <v>12563722</v>
      </c>
    </row>
    <row r="56" customFormat="false" ht="12.8" hidden="false" customHeight="false" outlineLevel="0" collapsed="false">
      <c r="A56" s="0" t="n">
        <v>103</v>
      </c>
      <c r="B56" s="0" t="n">
        <v>6218.22987503819</v>
      </c>
      <c r="C56" s="0" t="n">
        <v>12578570</v>
      </c>
    </row>
    <row r="57" customFormat="false" ht="12.8" hidden="false" customHeight="false" outlineLevel="0" collapsed="false">
      <c r="A57" s="0" t="n">
        <v>104</v>
      </c>
      <c r="B57" s="0" t="n">
        <v>6230.53489246922</v>
      </c>
      <c r="C57" s="0" t="n">
        <v>12605357</v>
      </c>
    </row>
    <row r="58" customFormat="false" ht="12.8" hidden="false" customHeight="false" outlineLevel="0" collapsed="false">
      <c r="A58" s="0" t="n">
        <v>105</v>
      </c>
      <c r="B58" s="0" t="n">
        <v>6227.04603638931</v>
      </c>
      <c r="C58" s="0" t="n">
        <v>12678912</v>
      </c>
    </row>
    <row r="59" customFormat="false" ht="12.8" hidden="false" customHeight="false" outlineLevel="0" collapsed="false">
      <c r="A59" s="0" t="n">
        <v>106</v>
      </c>
      <c r="B59" s="0" t="n">
        <v>6262.78667395501</v>
      </c>
      <c r="C59" s="0" t="n">
        <v>12675485</v>
      </c>
    </row>
    <row r="60" customFormat="false" ht="12.8" hidden="false" customHeight="false" outlineLevel="0" collapsed="false">
      <c r="A60" s="0" t="n">
        <v>107</v>
      </c>
      <c r="B60" s="0" t="n">
        <v>6264.2403200779</v>
      </c>
      <c r="C60" s="0" t="n">
        <v>12716289</v>
      </c>
    </row>
    <row r="61" customFormat="false" ht="12.8" hidden="false" customHeight="false" outlineLevel="0" collapsed="false">
      <c r="A61" s="0" t="n">
        <v>108</v>
      </c>
      <c r="B61" s="0" t="n">
        <v>6261.47319646566</v>
      </c>
      <c r="C61" s="0" t="n">
        <v>12761233</v>
      </c>
    </row>
    <row r="62" customFormat="false" ht="12.8" hidden="false" customHeight="false" outlineLevel="0" collapsed="false">
      <c r="A62" s="0" t="n">
        <v>109</v>
      </c>
      <c r="B62" s="0" t="n">
        <v>6290.41402350124</v>
      </c>
      <c r="C62" s="0" t="n">
        <v>12735523</v>
      </c>
    </row>
    <row r="63" customFormat="false" ht="12.8" hidden="false" customHeight="false" outlineLevel="0" collapsed="false">
      <c r="A63" s="0" t="n">
        <v>110</v>
      </c>
      <c r="B63" s="0" t="n">
        <v>6328.18968661949</v>
      </c>
      <c r="C63" s="0" t="n">
        <v>12790217</v>
      </c>
    </row>
    <row r="64" customFormat="false" ht="12.8" hidden="false" customHeight="false" outlineLevel="0" collapsed="false">
      <c r="A64" s="0" t="n">
        <v>111</v>
      </c>
      <c r="B64" s="0" t="n">
        <v>6333.86294470083</v>
      </c>
      <c r="C64" s="0" t="n">
        <v>12797095</v>
      </c>
    </row>
    <row r="65" customFormat="false" ht="12.8" hidden="false" customHeight="false" outlineLevel="0" collapsed="false">
      <c r="A65" s="0" t="n">
        <v>112</v>
      </c>
      <c r="B65" s="0" t="n">
        <v>6319.14359126029</v>
      </c>
      <c r="C65" s="0" t="n">
        <v>12818431</v>
      </c>
    </row>
    <row r="66" customFormat="false" ht="12.8" hidden="false" customHeight="false" outlineLevel="0" collapsed="false">
      <c r="A66" s="0" t="n">
        <v>113</v>
      </c>
      <c r="B66" s="0" t="n">
        <v>6329.8016843423</v>
      </c>
      <c r="C66" s="0" t="n">
        <v>12832352</v>
      </c>
    </row>
    <row r="67" customFormat="false" ht="12.8" hidden="false" customHeight="false" outlineLevel="0" collapsed="false">
      <c r="A67" s="0" t="n">
        <v>114</v>
      </c>
      <c r="B67" s="0" t="n">
        <v>6337.04270703343</v>
      </c>
      <c r="C67" s="0" t="n">
        <v>12875705</v>
      </c>
    </row>
    <row r="68" customFormat="false" ht="12.8" hidden="false" customHeight="false" outlineLevel="0" collapsed="false">
      <c r="A68" s="0" t="n">
        <v>115</v>
      </c>
      <c r="B68" s="0" t="n">
        <v>6344.83754240188</v>
      </c>
      <c r="C68" s="0" t="n">
        <v>12855546</v>
      </c>
    </row>
    <row r="69" customFormat="false" ht="12.8" hidden="false" customHeight="false" outlineLevel="0" collapsed="false">
      <c r="A69" s="0" t="n">
        <v>116</v>
      </c>
      <c r="B69" s="0" t="n">
        <v>6358.55197818931</v>
      </c>
      <c r="C69" s="0" t="n">
        <v>12901523</v>
      </c>
    </row>
    <row r="70" customFormat="false" ht="12.8" hidden="false" customHeight="false" outlineLevel="0" collapsed="false">
      <c r="A70" s="0" t="n">
        <v>117</v>
      </c>
      <c r="B70" s="0" t="n">
        <v>6381.37824795454</v>
      </c>
      <c r="C70" s="0" t="n">
        <v>12902402</v>
      </c>
    </row>
    <row r="71" customFormat="false" ht="12.8" hidden="false" customHeight="false" outlineLevel="0" collapsed="false">
      <c r="A71" s="0" t="n">
        <v>118</v>
      </c>
      <c r="B71" s="0" t="n">
        <v>6348.6962135056</v>
      </c>
      <c r="C71" s="0" t="n">
        <v>12936892</v>
      </c>
    </row>
    <row r="72" customFormat="false" ht="12.8" hidden="false" customHeight="false" outlineLevel="0" collapsed="false">
      <c r="A72" s="0" t="n">
        <v>119</v>
      </c>
      <c r="B72" s="0" t="n">
        <v>6350.48929527934</v>
      </c>
      <c r="C72" s="0" t="n">
        <v>12931577</v>
      </c>
    </row>
    <row r="73" customFormat="false" ht="12.8" hidden="false" customHeight="false" outlineLevel="0" collapsed="false">
      <c r="A73" s="0" t="n">
        <v>120</v>
      </c>
      <c r="B73" s="0" t="n">
        <v>6381.63533493586</v>
      </c>
      <c r="C73" s="0" t="n">
        <v>12991650</v>
      </c>
    </row>
    <row r="74" customFormat="false" ht="12.8" hidden="false" customHeight="false" outlineLevel="0" collapsed="false">
      <c r="A74" s="0" t="n">
        <v>121</v>
      </c>
      <c r="B74" s="0" t="n">
        <v>6387.86214574369</v>
      </c>
      <c r="C74" s="0" t="n">
        <v>13048489</v>
      </c>
    </row>
    <row r="75" customFormat="false" ht="12.8" hidden="false" customHeight="false" outlineLevel="0" collapsed="false">
      <c r="A75" s="0" t="n">
        <v>122</v>
      </c>
      <c r="B75" s="0" t="n">
        <v>6416.49226021048</v>
      </c>
      <c r="C75" s="0" t="n">
        <v>13036464</v>
      </c>
    </row>
    <row r="76" customFormat="false" ht="12.8" hidden="false" customHeight="false" outlineLevel="0" collapsed="false">
      <c r="A76" s="0" t="n">
        <v>123</v>
      </c>
      <c r="B76" s="0" t="n">
        <v>6390.83256051704</v>
      </c>
      <c r="C76" s="0" t="n">
        <v>13079710</v>
      </c>
    </row>
    <row r="77" customFormat="false" ht="12.8" hidden="false" customHeight="false" outlineLevel="0" collapsed="false">
      <c r="A77" s="0" t="n">
        <v>124</v>
      </c>
      <c r="B77" s="0" t="n">
        <v>6408.36961631856</v>
      </c>
      <c r="C77" s="0" t="n">
        <v>13079230</v>
      </c>
    </row>
    <row r="78" customFormat="false" ht="12.8" hidden="false" customHeight="false" outlineLevel="0" collapsed="false">
      <c r="A78" s="0" t="n">
        <v>125</v>
      </c>
      <c r="B78" s="0" t="n">
        <v>6424.97809130007</v>
      </c>
      <c r="C78" s="0" t="n">
        <v>13079174</v>
      </c>
    </row>
    <row r="79" customFormat="false" ht="12.8" hidden="false" customHeight="false" outlineLevel="0" collapsed="false">
      <c r="A79" s="0" t="n">
        <v>126</v>
      </c>
      <c r="B79" s="0" t="n">
        <v>6435.17631573279</v>
      </c>
      <c r="C79" s="0" t="n">
        <v>13102043</v>
      </c>
    </row>
    <row r="80" customFormat="false" ht="12.8" hidden="false" customHeight="false" outlineLevel="0" collapsed="false">
      <c r="A80" s="0" t="n">
        <v>127</v>
      </c>
      <c r="B80" s="0" t="n">
        <v>6431.30624277394</v>
      </c>
      <c r="C80" s="0" t="n">
        <v>13123709</v>
      </c>
    </row>
    <row r="81" customFormat="false" ht="12.8" hidden="false" customHeight="false" outlineLevel="0" collapsed="false">
      <c r="A81" s="0" t="n">
        <v>128</v>
      </c>
      <c r="B81" s="0" t="n">
        <v>6434.28848341596</v>
      </c>
      <c r="C81" s="0" t="n">
        <v>13139403</v>
      </c>
    </row>
    <row r="82" customFormat="false" ht="12.8" hidden="false" customHeight="false" outlineLevel="0" collapsed="false">
      <c r="A82" s="0" t="n">
        <v>129</v>
      </c>
      <c r="B82" s="0" t="n">
        <v>6474.74334279849</v>
      </c>
      <c r="C82" s="0" t="n">
        <v>13168890</v>
      </c>
    </row>
    <row r="83" customFormat="false" ht="12.8" hidden="false" customHeight="false" outlineLevel="0" collapsed="false">
      <c r="A83" s="0" t="n">
        <v>130</v>
      </c>
      <c r="B83" s="0" t="n">
        <v>6498.29811435772</v>
      </c>
      <c r="C83" s="0" t="n">
        <v>13189263</v>
      </c>
    </row>
    <row r="84" customFormat="false" ht="12.8" hidden="false" customHeight="false" outlineLevel="0" collapsed="false">
      <c r="A84" s="0" t="n">
        <v>131</v>
      </c>
      <c r="B84" s="0" t="n">
        <v>6500.94291796796</v>
      </c>
      <c r="C84" s="0" t="n">
        <v>13201633</v>
      </c>
    </row>
    <row r="85" customFormat="false" ht="12.8" hidden="false" customHeight="false" outlineLevel="0" collapsed="false">
      <c r="A85" s="0" t="n">
        <v>132</v>
      </c>
      <c r="B85" s="0" t="n">
        <v>6505.57320432337</v>
      </c>
      <c r="C85" s="0" t="n">
        <v>13273796</v>
      </c>
    </row>
    <row r="86" customFormat="false" ht="12.8" hidden="false" customHeight="false" outlineLevel="0" collapsed="false">
      <c r="A86" s="0" t="n">
        <v>133</v>
      </c>
      <c r="B86" s="0" t="n">
        <v>6496.9779596541</v>
      </c>
      <c r="C86" s="0" t="n">
        <v>13298278</v>
      </c>
    </row>
    <row r="87" customFormat="false" ht="12.8" hidden="false" customHeight="false" outlineLevel="0" collapsed="false">
      <c r="A87" s="0" t="n">
        <v>134</v>
      </c>
      <c r="B87" s="0" t="n">
        <v>6493.37018034948</v>
      </c>
      <c r="C87" s="0" t="n">
        <v>13316276</v>
      </c>
    </row>
    <row r="88" customFormat="false" ht="12.8" hidden="false" customHeight="false" outlineLevel="0" collapsed="false">
      <c r="A88" s="0" t="n">
        <v>135</v>
      </c>
      <c r="B88" s="0" t="n">
        <v>6518.94411982745</v>
      </c>
      <c r="C88" s="0" t="n">
        <v>13318803</v>
      </c>
    </row>
    <row r="89" customFormat="false" ht="12.8" hidden="false" customHeight="false" outlineLevel="0" collapsed="false">
      <c r="A89" s="0" t="n">
        <v>136</v>
      </c>
      <c r="B89" s="0" t="n">
        <v>6507.86210783141</v>
      </c>
      <c r="C89" s="0" t="n">
        <v>13283317</v>
      </c>
    </row>
    <row r="90" customFormat="false" ht="12.8" hidden="false" customHeight="false" outlineLevel="0" collapsed="false">
      <c r="A90" s="0" t="n">
        <v>137</v>
      </c>
      <c r="B90" s="0" t="n">
        <v>6557.54545446897</v>
      </c>
      <c r="C90" s="0" t="n">
        <v>13374863</v>
      </c>
    </row>
    <row r="91" customFormat="false" ht="12.8" hidden="false" customHeight="false" outlineLevel="0" collapsed="false">
      <c r="A91" s="0" t="n">
        <v>138</v>
      </c>
      <c r="B91" s="0" t="n">
        <v>6549.69775198877</v>
      </c>
      <c r="C91" s="0" t="n">
        <v>13371823</v>
      </c>
    </row>
    <row r="92" customFormat="false" ht="12.8" hidden="false" customHeight="false" outlineLevel="0" collapsed="false">
      <c r="A92" s="0" t="n">
        <v>139</v>
      </c>
      <c r="B92" s="0" t="n">
        <v>6575.03519327178</v>
      </c>
      <c r="C92" s="0" t="n">
        <v>13376658</v>
      </c>
    </row>
    <row r="93" customFormat="false" ht="12.8" hidden="false" customHeight="false" outlineLevel="0" collapsed="false">
      <c r="A93" s="0" t="n">
        <v>140</v>
      </c>
      <c r="B93" s="0" t="n">
        <v>6586.10994429366</v>
      </c>
      <c r="C93" s="0" t="n">
        <v>13410255</v>
      </c>
    </row>
    <row r="94" customFormat="false" ht="12.8" hidden="false" customHeight="false" outlineLevel="0" collapsed="false">
      <c r="A94" s="0" t="n">
        <v>141</v>
      </c>
      <c r="B94" s="0" t="n">
        <v>6593.37925112405</v>
      </c>
      <c r="C94" s="0" t="n">
        <v>13431921</v>
      </c>
    </row>
    <row r="95" customFormat="false" ht="12.8" hidden="false" customHeight="false" outlineLevel="0" collapsed="false">
      <c r="A95" s="0" t="n">
        <v>142</v>
      </c>
      <c r="B95" s="0" t="n">
        <v>6602.02256368086</v>
      </c>
      <c r="C95" s="0" t="n">
        <v>13456739</v>
      </c>
    </row>
    <row r="96" customFormat="false" ht="12.8" hidden="false" customHeight="false" outlineLevel="0" collapsed="false">
      <c r="A96" s="0" t="n">
        <v>143</v>
      </c>
      <c r="B96" s="0" t="n">
        <v>6625.19441762046</v>
      </c>
      <c r="C96" s="0" t="n">
        <v>13486471</v>
      </c>
    </row>
    <row r="97" customFormat="false" ht="12.8" hidden="false" customHeight="false" outlineLevel="0" collapsed="false">
      <c r="A97" s="0" t="n">
        <v>144</v>
      </c>
      <c r="B97" s="0" t="n">
        <v>6637.56601923064</v>
      </c>
      <c r="C97" s="0" t="n">
        <v>13442186</v>
      </c>
    </row>
    <row r="98" customFormat="false" ht="12.8" hidden="false" customHeight="false" outlineLevel="0" collapsed="false">
      <c r="A98" s="0" t="n">
        <v>145</v>
      </c>
      <c r="B98" s="0" t="n">
        <v>6650.18474127115</v>
      </c>
      <c r="C98" s="0" t="n">
        <v>13507161</v>
      </c>
    </row>
    <row r="99" customFormat="false" ht="12.8" hidden="false" customHeight="false" outlineLevel="0" collapsed="false">
      <c r="A99" s="0" t="n">
        <v>146</v>
      </c>
      <c r="B99" s="0" t="n">
        <v>6666.32865679748</v>
      </c>
      <c r="C99" s="0" t="n">
        <v>13480043</v>
      </c>
    </row>
    <row r="100" customFormat="false" ht="12.8" hidden="false" customHeight="false" outlineLevel="0" collapsed="false">
      <c r="A100" s="0" t="n">
        <v>147</v>
      </c>
      <c r="B100" s="0" t="n">
        <v>6672.18138639184</v>
      </c>
      <c r="C100" s="0" t="n">
        <v>13509469</v>
      </c>
    </row>
    <row r="101" customFormat="false" ht="12.8" hidden="false" customHeight="false" outlineLevel="0" collapsed="false">
      <c r="A101" s="0" t="n">
        <v>148</v>
      </c>
      <c r="B101" s="0" t="n">
        <v>6677.68019852093</v>
      </c>
      <c r="C101" s="0" t="n">
        <v>13545419</v>
      </c>
    </row>
    <row r="102" customFormat="false" ht="12.8" hidden="false" customHeight="false" outlineLevel="0" collapsed="false">
      <c r="A102" s="0" t="n">
        <v>149</v>
      </c>
      <c r="B102" s="0" t="n">
        <v>6676.8499600918</v>
      </c>
      <c r="C102" s="0" t="n">
        <v>13479750</v>
      </c>
    </row>
    <row r="103" customFormat="false" ht="12.8" hidden="false" customHeight="false" outlineLevel="0" collapsed="false">
      <c r="A103" s="0" t="n">
        <v>150</v>
      </c>
      <c r="B103" s="0" t="n">
        <v>6663.56187379702</v>
      </c>
      <c r="C103" s="0" t="n">
        <v>13574270</v>
      </c>
    </row>
    <row r="104" customFormat="false" ht="12.8" hidden="false" customHeight="false" outlineLevel="0" collapsed="false">
      <c r="A104" s="0" t="n">
        <v>151</v>
      </c>
      <c r="B104" s="0" t="n">
        <v>6660.15163994357</v>
      </c>
      <c r="C104" s="0" t="n">
        <v>13552747</v>
      </c>
    </row>
    <row r="105" customFormat="false" ht="12.8" hidden="false" customHeight="false" outlineLevel="0" collapsed="false">
      <c r="A105" s="0" t="n">
        <v>152</v>
      </c>
      <c r="B105" s="0" t="n">
        <v>6687.72890091965</v>
      </c>
      <c r="C105" s="0" t="n">
        <v>13542018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8" activeCellId="0" sqref="D48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166" t="n">
        <v>27033.2539192594</v>
      </c>
      <c r="K9" s="166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166" t="n">
        <v>59858.2652538374</v>
      </c>
      <c r="K10" s="166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166" t="n">
        <v>107570.824508354</v>
      </c>
      <c r="K11" s="166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166" t="n">
        <v>130282.238877497</v>
      </c>
      <c r="K12" s="166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166" t="n">
        <v>175390.551555699</v>
      </c>
      <c r="K13" s="166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166" t="n">
        <v>188710.554471114</v>
      </c>
      <c r="K14" s="166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166" t="n">
        <v>214222.044124553</v>
      </c>
      <c r="K15" s="166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166" t="n">
        <v>231068.56255891</v>
      </c>
      <c r="K16" s="166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166" t="n">
        <v>231821.977542121</v>
      </c>
      <c r="K17" s="166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166" t="n">
        <v>180769.74721895</v>
      </c>
      <c r="K18" s="166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166" t="n">
        <v>186572.219647412</v>
      </c>
      <c r="K19" s="166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17925668.7280436</v>
      </c>
      <c r="C20" s="0" t="n">
        <v>17212329.6063932</v>
      </c>
      <c r="D20" s="0" t="n">
        <v>18002430.9923024</v>
      </c>
      <c r="E20" s="0" t="n">
        <v>17284486.1303527</v>
      </c>
      <c r="F20" s="0" t="n">
        <v>13901626.7804739</v>
      </c>
      <c r="G20" s="0" t="n">
        <v>3310702.82591925</v>
      </c>
      <c r="H20" s="0" t="n">
        <v>13973783.971277</v>
      </c>
      <c r="I20" s="0" t="n">
        <v>3310702.15907575</v>
      </c>
      <c r="J20" s="166" t="n">
        <v>199759.608332013</v>
      </c>
      <c r="K20" s="166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17596848.7574565</v>
      </c>
      <c r="C21" s="0" t="n">
        <v>16897007.2263443</v>
      </c>
      <c r="D21" s="0" t="n">
        <v>17673144.0653628</v>
      </c>
      <c r="E21" s="0" t="n">
        <v>16968724.8112082</v>
      </c>
      <c r="F21" s="0" t="n">
        <v>13630864.2741419</v>
      </c>
      <c r="G21" s="0" t="n">
        <v>3266142.95220242</v>
      </c>
      <c r="H21" s="0" t="n">
        <v>13702582.5137565</v>
      </c>
      <c r="I21" s="0" t="n">
        <v>3266142.29745172</v>
      </c>
      <c r="J21" s="166" t="n">
        <v>209917.642814777</v>
      </c>
      <c r="K21" s="166" t="n">
        <v>203620.113530334</v>
      </c>
      <c r="L21" s="0" t="n">
        <v>2936394.09179944</v>
      </c>
      <c r="M21" s="0" t="n">
        <v>2777027.59628986</v>
      </c>
      <c r="N21" s="0" t="n">
        <v>2949109.97564055</v>
      </c>
      <c r="O21" s="0" t="n">
        <v>2788980.93959818</v>
      </c>
      <c r="P21" s="0" t="n">
        <v>34986.2738024629</v>
      </c>
      <c r="Q21" s="0" t="n">
        <v>33936.685588389</v>
      </c>
    </row>
    <row r="22" customFormat="false" ht="12.8" hidden="false" customHeight="false" outlineLevel="0" collapsed="false">
      <c r="A22" s="0" t="n">
        <v>69</v>
      </c>
      <c r="B22" s="0" t="n">
        <v>17998816.3821484</v>
      </c>
      <c r="C22" s="0" t="n">
        <v>17283373.3089969</v>
      </c>
      <c r="D22" s="0" t="n">
        <v>18077330.146254</v>
      </c>
      <c r="E22" s="0" t="n">
        <v>17357176.2424006</v>
      </c>
      <c r="F22" s="0" t="n">
        <v>13938660.249044</v>
      </c>
      <c r="G22" s="0" t="n">
        <v>3344713.0599529</v>
      </c>
      <c r="H22" s="0" t="n">
        <v>14012463.8491319</v>
      </c>
      <c r="I22" s="0" t="n">
        <v>3344712.3932687</v>
      </c>
      <c r="J22" s="166" t="n">
        <v>234532.168375594</v>
      </c>
      <c r="K22" s="166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18714321.7346678</v>
      </c>
      <c r="C23" s="0" t="n">
        <v>17978969.6947312</v>
      </c>
      <c r="D23" s="0" t="n">
        <v>18758756.7741442</v>
      </c>
      <c r="E23" s="0" t="n">
        <v>18019967.9638264</v>
      </c>
      <c r="F23" s="0" t="n">
        <v>14407013.9168074</v>
      </c>
      <c r="G23" s="0" t="n">
        <v>3571955.7779238</v>
      </c>
      <c r="H23" s="0" t="n">
        <v>14479369.7670595</v>
      </c>
      <c r="I23" s="0" t="n">
        <v>3540598.19676699</v>
      </c>
      <c r="J23" s="166" t="n">
        <v>287945.405295982</v>
      </c>
      <c r="K23" s="166" t="n">
        <v>279307.043137103</v>
      </c>
      <c r="L23" s="0" t="n">
        <v>3122368.8804461</v>
      </c>
      <c r="M23" s="0" t="n">
        <v>2947722.25046047</v>
      </c>
      <c r="N23" s="0" t="n">
        <v>3129666.8050015</v>
      </c>
      <c r="O23" s="0" t="n">
        <v>2954478.02070504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18608720.6309188</v>
      </c>
      <c r="C24" s="0" t="n">
        <v>17876052.1946212</v>
      </c>
      <c r="D24" s="0" t="n">
        <v>18654003.3352711</v>
      </c>
      <c r="E24" s="0" t="n">
        <v>17917860.2858019</v>
      </c>
      <c r="F24" s="0" t="n">
        <v>14270674.4294564</v>
      </c>
      <c r="G24" s="0" t="n">
        <v>3605377.76516479</v>
      </c>
      <c r="H24" s="0" t="n">
        <v>14343360.2833745</v>
      </c>
      <c r="I24" s="0" t="n">
        <v>3574500.00242736</v>
      </c>
      <c r="J24" s="166" t="n">
        <v>309492.710324832</v>
      </c>
      <c r="K24" s="166" t="n">
        <v>300207.929015087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18159373.6235369</v>
      </c>
      <c r="C25" s="0" t="n">
        <v>17443002.3781781</v>
      </c>
      <c r="D25" s="0" t="n">
        <v>18206212.6256087</v>
      </c>
      <c r="E25" s="0" t="n">
        <v>17486330.731606</v>
      </c>
      <c r="F25" s="0" t="n">
        <v>13887198.9377111</v>
      </c>
      <c r="G25" s="0" t="n">
        <v>3555803.440467</v>
      </c>
      <c r="H25" s="0" t="n">
        <v>13959386.6862781</v>
      </c>
      <c r="I25" s="0" t="n">
        <v>3526944.04532794</v>
      </c>
      <c r="J25" s="166" t="n">
        <v>322799.320225382</v>
      </c>
      <c r="K25" s="166" t="n">
        <v>313115.34061862</v>
      </c>
      <c r="L25" s="0" t="n">
        <v>3029519.3405974</v>
      </c>
      <c r="M25" s="0" t="n">
        <v>2859600.24063419</v>
      </c>
      <c r="N25" s="0" t="n">
        <v>3037229.40488048</v>
      </c>
      <c r="O25" s="0" t="n">
        <v>2866754.54330646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17806048.9829965</v>
      </c>
      <c r="C26" s="0" t="n">
        <v>17102688.4361729</v>
      </c>
      <c r="D26" s="0" t="n">
        <v>17853920.9380255</v>
      </c>
      <c r="E26" s="0" t="n">
        <v>17147009.5251063</v>
      </c>
      <c r="F26" s="0" t="n">
        <v>13596657.3638777</v>
      </c>
      <c r="G26" s="0" t="n">
        <v>3506031.07229525</v>
      </c>
      <c r="H26" s="0" t="n">
        <v>13668997.6590897</v>
      </c>
      <c r="I26" s="0" t="n">
        <v>3478011.86601655</v>
      </c>
      <c r="J26" s="166" t="n">
        <v>319420.792043662</v>
      </c>
      <c r="K26" s="166" t="n">
        <v>309838.168282352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18227460.8189491</v>
      </c>
      <c r="C27" s="0" t="n">
        <v>17506265.6502579</v>
      </c>
      <c r="D27" s="0" t="n">
        <v>18277868.178728</v>
      </c>
      <c r="E27" s="0" t="n">
        <v>17552956.8164076</v>
      </c>
      <c r="F27" s="0" t="n">
        <v>13914286.5349995</v>
      </c>
      <c r="G27" s="0" t="n">
        <v>3591979.11525832</v>
      </c>
      <c r="H27" s="0" t="n">
        <v>13989541.3889072</v>
      </c>
      <c r="I27" s="0" t="n">
        <v>3563415.42750037</v>
      </c>
      <c r="J27" s="166" t="n">
        <v>361174.257583778</v>
      </c>
      <c r="K27" s="166" t="n">
        <v>350339.029856265</v>
      </c>
      <c r="L27" s="0" t="n">
        <v>3040868.68673434</v>
      </c>
      <c r="M27" s="0" t="n">
        <v>2869632.09731735</v>
      </c>
      <c r="N27" s="0" t="n">
        <v>3049174.9094283</v>
      </c>
      <c r="O27" s="0" t="n">
        <v>2877348.17687802</v>
      </c>
      <c r="P27" s="0" t="n">
        <v>60195.7095972963</v>
      </c>
      <c r="Q27" s="0" t="n">
        <v>58389.8383093775</v>
      </c>
    </row>
    <row r="28" customFormat="false" ht="12.8" hidden="false" customHeight="false" outlineLevel="0" collapsed="false">
      <c r="A28" s="0" t="n">
        <v>75</v>
      </c>
      <c r="B28" s="0" t="n">
        <v>18816833.7030168</v>
      </c>
      <c r="C28" s="0" t="n">
        <v>18071429.5048585</v>
      </c>
      <c r="D28" s="0" t="n">
        <v>18868634.0595412</v>
      </c>
      <c r="E28" s="0" t="n">
        <v>18119408.0791583</v>
      </c>
      <c r="F28" s="0" t="n">
        <v>14319923.8333763</v>
      </c>
      <c r="G28" s="0" t="n">
        <v>3751505.67148215</v>
      </c>
      <c r="H28" s="0" t="n">
        <v>14397374.8763178</v>
      </c>
      <c r="I28" s="0" t="n">
        <v>3722033.20284043</v>
      </c>
      <c r="J28" s="166" t="n">
        <v>395982.377863814</v>
      </c>
      <c r="K28" s="166" t="n">
        <v>384102.906527899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19695536.1966899</v>
      </c>
      <c r="C29" s="0" t="n">
        <v>18913525.0743338</v>
      </c>
      <c r="D29" s="0" t="n">
        <v>19750825.1214885</v>
      </c>
      <c r="E29" s="0" t="n">
        <v>18964752.3848433</v>
      </c>
      <c r="F29" s="0" t="n">
        <v>14878017.4503057</v>
      </c>
      <c r="G29" s="0" t="n">
        <v>4035507.62402811</v>
      </c>
      <c r="H29" s="0" t="n">
        <v>14959977.3711592</v>
      </c>
      <c r="I29" s="0" t="n">
        <v>4004775.01368419</v>
      </c>
      <c r="J29" s="166" t="n">
        <v>430239.379921846</v>
      </c>
      <c r="K29" s="166" t="n">
        <v>417332.198524191</v>
      </c>
      <c r="L29" s="0" t="n">
        <v>3284809.3782231</v>
      </c>
      <c r="M29" s="0" t="n">
        <v>3099101.70952914</v>
      </c>
      <c r="N29" s="0" t="n">
        <v>3293921.98115145</v>
      </c>
      <c r="O29" s="0" t="n">
        <v>3107569.32274449</v>
      </c>
      <c r="P29" s="0" t="n">
        <v>71706.5633203077</v>
      </c>
      <c r="Q29" s="0" t="n">
        <v>69555.3664206985</v>
      </c>
    </row>
    <row r="30" customFormat="false" ht="12.8" hidden="false" customHeight="false" outlineLevel="0" collapsed="false">
      <c r="A30" s="0" t="n">
        <v>77</v>
      </c>
      <c r="B30" s="0" t="n">
        <v>20429277.7820095</v>
      </c>
      <c r="C30" s="0" t="n">
        <v>19616990.7127156</v>
      </c>
      <c r="D30" s="0" t="n">
        <v>20490414.1590406</v>
      </c>
      <c r="E30" s="0" t="n">
        <v>19673697.1160166</v>
      </c>
      <c r="F30" s="0" t="n">
        <v>15398429.4075453</v>
      </c>
      <c r="G30" s="0" t="n">
        <v>4218561.30517026</v>
      </c>
      <c r="H30" s="0" t="n">
        <v>15484833.727108</v>
      </c>
      <c r="I30" s="0" t="n">
        <v>4188863.38890859</v>
      </c>
      <c r="J30" s="166" t="n">
        <v>473282.356534764</v>
      </c>
      <c r="K30" s="166" t="n">
        <v>459083.885838721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20895459.3392031</v>
      </c>
      <c r="C31" s="0" t="n">
        <v>20063412.4219426</v>
      </c>
      <c r="D31" s="0" t="n">
        <v>20956193.1443303</v>
      </c>
      <c r="E31" s="0" t="n">
        <v>20119723.9621556</v>
      </c>
      <c r="F31" s="0" t="n">
        <v>15682453.6069611</v>
      </c>
      <c r="G31" s="0" t="n">
        <v>4380958.81498151</v>
      </c>
      <c r="H31" s="0" t="n">
        <v>15769104.1870334</v>
      </c>
      <c r="I31" s="0" t="n">
        <v>4350619.77512216</v>
      </c>
      <c r="J31" s="166" t="n">
        <v>504322.195047953</v>
      </c>
      <c r="K31" s="166" t="n">
        <v>489192.529196515</v>
      </c>
      <c r="L31" s="0" t="n">
        <v>3484567.05264215</v>
      </c>
      <c r="M31" s="0" t="n">
        <v>3286919.62195434</v>
      </c>
      <c r="N31" s="0" t="n">
        <v>3494580.65693932</v>
      </c>
      <c r="O31" s="0" t="n">
        <v>3296227.94407522</v>
      </c>
      <c r="P31" s="0" t="n">
        <v>84053.6991746589</v>
      </c>
      <c r="Q31" s="0" t="n">
        <v>81532.0881994191</v>
      </c>
    </row>
    <row r="32" customFormat="false" ht="12.8" hidden="false" customHeight="false" outlineLevel="0" collapsed="false">
      <c r="A32" s="0" t="n">
        <v>79</v>
      </c>
      <c r="B32" s="0" t="n">
        <v>21314095.2351652</v>
      </c>
      <c r="C32" s="0" t="n">
        <v>20463306.6457055</v>
      </c>
      <c r="D32" s="0" t="n">
        <v>21378203.4299965</v>
      </c>
      <c r="E32" s="0" t="n">
        <v>20522781.590225</v>
      </c>
      <c r="F32" s="0" t="n">
        <v>15927148.0879767</v>
      </c>
      <c r="G32" s="0" t="n">
        <v>4536158.55772884</v>
      </c>
      <c r="H32" s="0" t="n">
        <v>16017337.648122</v>
      </c>
      <c r="I32" s="0" t="n">
        <v>4505443.94210301</v>
      </c>
      <c r="J32" s="166" t="n">
        <v>538025.365158498</v>
      </c>
      <c r="K32" s="166" t="n">
        <v>521884.604203743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21830037.5582755</v>
      </c>
      <c r="C33" s="0" t="n">
        <v>20955935.2780074</v>
      </c>
      <c r="D33" s="0" t="n">
        <v>21897087.0982076</v>
      </c>
      <c r="E33" s="0" t="n">
        <v>21018173.021816</v>
      </c>
      <c r="F33" s="0" t="n">
        <v>16277841.8917708</v>
      </c>
      <c r="G33" s="0" t="n">
        <v>4678093.38623662</v>
      </c>
      <c r="H33" s="0" t="n">
        <v>16370946.9839937</v>
      </c>
      <c r="I33" s="0" t="n">
        <v>4647226.03782232</v>
      </c>
      <c r="J33" s="166" t="n">
        <v>555336.393188345</v>
      </c>
      <c r="K33" s="166" t="n">
        <v>538676.301392694</v>
      </c>
      <c r="L33" s="0" t="n">
        <v>3640477.72559232</v>
      </c>
      <c r="M33" s="0" t="n">
        <v>3433546.98984648</v>
      </c>
      <c r="N33" s="0" t="n">
        <v>3651543.01257325</v>
      </c>
      <c r="O33" s="0" t="n">
        <v>3443842.90497851</v>
      </c>
      <c r="P33" s="0" t="n">
        <v>92556.0655313908</v>
      </c>
      <c r="Q33" s="0" t="n">
        <v>89779.3835654491</v>
      </c>
    </row>
    <row r="34" customFormat="false" ht="12.8" hidden="false" customHeight="false" outlineLevel="0" collapsed="false">
      <c r="A34" s="0" t="n">
        <v>81</v>
      </c>
      <c r="B34" s="0" t="n">
        <v>22177229.6506227</v>
      </c>
      <c r="C34" s="0" t="n">
        <v>21288065.2634952</v>
      </c>
      <c r="D34" s="0" t="n">
        <v>22246294.9077683</v>
      </c>
      <c r="E34" s="0" t="n">
        <v>21352197.1937957</v>
      </c>
      <c r="F34" s="0" t="n">
        <v>16470150.7512305</v>
      </c>
      <c r="G34" s="0" t="n">
        <v>4817914.51226478</v>
      </c>
      <c r="H34" s="0" t="n">
        <v>16565210.4104514</v>
      </c>
      <c r="I34" s="0" t="n">
        <v>4786986.78334432</v>
      </c>
      <c r="J34" s="166" t="n">
        <v>582224.445321947</v>
      </c>
      <c r="K34" s="166" t="n">
        <v>564757.711962288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22519306.6375576</v>
      </c>
      <c r="C35" s="0" t="n">
        <v>21616238.7293574</v>
      </c>
      <c r="D35" s="0" t="n">
        <v>22591856.5341726</v>
      </c>
      <c r="E35" s="0" t="n">
        <v>21683652.9365682</v>
      </c>
      <c r="F35" s="0" t="n">
        <v>16697253.746608</v>
      </c>
      <c r="G35" s="0" t="n">
        <v>4918984.98274944</v>
      </c>
      <c r="H35" s="0" t="n">
        <v>16795460.366571</v>
      </c>
      <c r="I35" s="0" t="n">
        <v>4888192.56999723</v>
      </c>
      <c r="J35" s="166" t="n">
        <v>604181.940974128</v>
      </c>
      <c r="K35" s="166" t="n">
        <v>586056.482744904</v>
      </c>
      <c r="L35" s="0" t="n">
        <v>3756385.54395587</v>
      </c>
      <c r="M35" s="0" t="n">
        <v>3542470.12585139</v>
      </c>
      <c r="N35" s="0" t="n">
        <v>3768368.4244959</v>
      </c>
      <c r="O35" s="0" t="n">
        <v>3553629.43501437</v>
      </c>
      <c r="P35" s="0" t="n">
        <v>100696.990162355</v>
      </c>
      <c r="Q35" s="0" t="n">
        <v>97676.080457484</v>
      </c>
    </row>
    <row r="36" customFormat="false" ht="12.8" hidden="false" customHeight="false" outlineLevel="0" collapsed="false">
      <c r="A36" s="0" t="n">
        <v>83</v>
      </c>
      <c r="B36" s="0" t="n">
        <v>22848751.8384479</v>
      </c>
      <c r="C36" s="0" t="n">
        <v>21930975.0574287</v>
      </c>
      <c r="D36" s="0" t="n">
        <v>22923246.7905386</v>
      </c>
      <c r="E36" s="0" t="n">
        <v>22000203.6659696</v>
      </c>
      <c r="F36" s="0" t="n">
        <v>16884383.8111633</v>
      </c>
      <c r="G36" s="0" t="n">
        <v>5046591.24626536</v>
      </c>
      <c r="H36" s="0" t="n">
        <v>16984939.3491867</v>
      </c>
      <c r="I36" s="0" t="n">
        <v>5015264.31678287</v>
      </c>
      <c r="J36" s="166" t="n">
        <v>626800.859073981</v>
      </c>
      <c r="K36" s="166" t="n">
        <v>607996.833301762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23169288.7849216</v>
      </c>
      <c r="C37" s="0" t="n">
        <v>22237812.9265451</v>
      </c>
      <c r="D37" s="0" t="n">
        <v>23246438.4006269</v>
      </c>
      <c r="E37" s="0" t="n">
        <v>22309553.0232115</v>
      </c>
      <c r="F37" s="0" t="n">
        <v>17094189.2776201</v>
      </c>
      <c r="G37" s="0" t="n">
        <v>5143623.64892498</v>
      </c>
      <c r="H37" s="0" t="n">
        <v>17196805.204997</v>
      </c>
      <c r="I37" s="0" t="n">
        <v>5112747.81821452</v>
      </c>
      <c r="J37" s="166" t="n">
        <v>654297.566601639</v>
      </c>
      <c r="K37" s="166" t="n">
        <v>634668.63960359</v>
      </c>
      <c r="L37" s="0" t="n">
        <v>3864935.16535975</v>
      </c>
      <c r="M37" s="0" t="n">
        <v>3644552.31639372</v>
      </c>
      <c r="N37" s="0" t="n">
        <v>3877685.85062202</v>
      </c>
      <c r="O37" s="0" t="n">
        <v>3656434.50235049</v>
      </c>
      <c r="P37" s="0" t="n">
        <v>109049.594433607</v>
      </c>
      <c r="Q37" s="0" t="n">
        <v>105778.106600598</v>
      </c>
    </row>
    <row r="38" customFormat="false" ht="12.8" hidden="false" customHeight="false" outlineLevel="0" collapsed="false">
      <c r="A38" s="0" t="n">
        <v>85</v>
      </c>
      <c r="B38" s="0" t="n">
        <v>23446382.0895532</v>
      </c>
      <c r="C38" s="0" t="n">
        <v>22502861.0201844</v>
      </c>
      <c r="D38" s="0" t="n">
        <v>23524851.7798283</v>
      </c>
      <c r="E38" s="0" t="n">
        <v>22575860.5427781</v>
      </c>
      <c r="F38" s="0" t="n">
        <v>17224912.974351</v>
      </c>
      <c r="G38" s="0" t="n">
        <v>5277948.04583343</v>
      </c>
      <c r="H38" s="0" t="n">
        <v>17329153.5821275</v>
      </c>
      <c r="I38" s="0" t="n">
        <v>5246706.96065061</v>
      </c>
      <c r="J38" s="166" t="n">
        <v>691915.345879784</v>
      </c>
      <c r="K38" s="166" t="n">
        <v>671157.88550339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23804209.5151314</v>
      </c>
      <c r="C39" s="0" t="n">
        <v>22844514.9253078</v>
      </c>
      <c r="D39" s="0" t="n">
        <v>23880910.9086329</v>
      </c>
      <c r="E39" s="0" t="n">
        <v>22915842.9649101</v>
      </c>
      <c r="F39" s="0" t="n">
        <v>17460286.564478</v>
      </c>
      <c r="G39" s="0" t="n">
        <v>5384228.36082986</v>
      </c>
      <c r="H39" s="0" t="n">
        <v>17565494.0064752</v>
      </c>
      <c r="I39" s="0" t="n">
        <v>5350348.95843492</v>
      </c>
      <c r="J39" s="166" t="n">
        <v>722860.790475451</v>
      </c>
      <c r="K39" s="166" t="n">
        <v>701174.966761187</v>
      </c>
      <c r="L39" s="0" t="n">
        <v>3969987.05077616</v>
      </c>
      <c r="M39" s="0" t="n">
        <v>3742877.02231651</v>
      </c>
      <c r="N39" s="0" t="n">
        <v>3982665.36397161</v>
      </c>
      <c r="O39" s="0" t="n">
        <v>3754693.46026609</v>
      </c>
      <c r="P39" s="0" t="n">
        <v>120476.798412575</v>
      </c>
      <c r="Q39" s="0" t="n">
        <v>116862.494460198</v>
      </c>
    </row>
    <row r="40" customFormat="false" ht="12.8" hidden="false" customHeight="false" outlineLevel="0" collapsed="false">
      <c r="A40" s="0" t="n">
        <v>87</v>
      </c>
      <c r="B40" s="0" t="n">
        <v>24247373.9651066</v>
      </c>
      <c r="C40" s="0" t="n">
        <v>23267748.9974856</v>
      </c>
      <c r="D40" s="0" t="n">
        <v>24331279.3593766</v>
      </c>
      <c r="E40" s="0" t="n">
        <v>23345962.4339522</v>
      </c>
      <c r="F40" s="0" t="n">
        <v>17767241.4140679</v>
      </c>
      <c r="G40" s="0" t="n">
        <v>5500507.58341767</v>
      </c>
      <c r="H40" s="0" t="n">
        <v>17874143.1840003</v>
      </c>
      <c r="I40" s="0" t="n">
        <v>5471819.24995196</v>
      </c>
      <c r="J40" s="166" t="n">
        <v>767770.571879312</v>
      </c>
      <c r="K40" s="166" t="n">
        <v>744737.454722932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24726450.2948967</v>
      </c>
      <c r="C41" s="0" t="n">
        <v>23726027.0290309</v>
      </c>
      <c r="D41" s="0" t="n">
        <v>24813841.5532999</v>
      </c>
      <c r="E41" s="0" t="n">
        <v>23807509.7796216</v>
      </c>
      <c r="F41" s="0" t="n">
        <v>18081022.1345416</v>
      </c>
      <c r="G41" s="0" t="n">
        <v>5645004.89448929</v>
      </c>
      <c r="H41" s="0" t="n">
        <v>18191523.5534639</v>
      </c>
      <c r="I41" s="0" t="n">
        <v>5615986.2261577</v>
      </c>
      <c r="J41" s="166" t="n">
        <v>846558.233431277</v>
      </c>
      <c r="K41" s="166" t="n">
        <v>821161.486428339</v>
      </c>
      <c r="L41" s="0" t="n">
        <v>4120243.06703988</v>
      </c>
      <c r="M41" s="0" t="n">
        <v>3883454.45387531</v>
      </c>
      <c r="N41" s="0" t="n">
        <v>4134709.57800142</v>
      </c>
      <c r="O41" s="0" t="n">
        <v>3896958.14660809</v>
      </c>
      <c r="P41" s="0" t="n">
        <v>141093.038905213</v>
      </c>
      <c r="Q41" s="0" t="n">
        <v>136860.247738056</v>
      </c>
    </row>
    <row r="42" customFormat="false" ht="12.8" hidden="false" customHeight="false" outlineLevel="0" collapsed="false">
      <c r="A42" s="0" t="n">
        <v>89</v>
      </c>
      <c r="B42" s="0" t="n">
        <v>25061185.3257837</v>
      </c>
      <c r="C42" s="0" t="n">
        <v>24046941.6377053</v>
      </c>
      <c r="D42" s="0" t="n">
        <v>25150234.5592422</v>
      </c>
      <c r="E42" s="0" t="n">
        <v>24129993.583227</v>
      </c>
      <c r="F42" s="0" t="n">
        <v>18314391.5930058</v>
      </c>
      <c r="G42" s="0" t="n">
        <v>5732550.0446995</v>
      </c>
      <c r="H42" s="0" t="n">
        <v>18426116.9589366</v>
      </c>
      <c r="I42" s="0" t="n">
        <v>5703876.62429044</v>
      </c>
      <c r="J42" s="166" t="n">
        <v>944961.059749215</v>
      </c>
      <c r="K42" s="166" t="n">
        <v>916612.227956738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25369191.5197803</v>
      </c>
      <c r="C43" s="0" t="n">
        <v>24341310.8089147</v>
      </c>
      <c r="D43" s="0" t="n">
        <v>25461663.4582834</v>
      </c>
      <c r="E43" s="0" t="n">
        <v>24427665.3263556</v>
      </c>
      <c r="F43" s="0" t="n">
        <v>18531984.5347578</v>
      </c>
      <c r="G43" s="0" t="n">
        <v>5809326.27415696</v>
      </c>
      <c r="H43" s="0" t="n">
        <v>18644644.2417428</v>
      </c>
      <c r="I43" s="0" t="n">
        <v>5783021.08461273</v>
      </c>
      <c r="J43" s="166" t="n">
        <v>1025833.62380773</v>
      </c>
      <c r="K43" s="166" t="n">
        <v>995058.615093499</v>
      </c>
      <c r="L43" s="0" t="n">
        <v>4227632.28878732</v>
      </c>
      <c r="M43" s="0" t="n">
        <v>3985307.48373948</v>
      </c>
      <c r="N43" s="0" t="n">
        <v>4243002.57718422</v>
      </c>
      <c r="O43" s="0" t="n">
        <v>3999716.39590706</v>
      </c>
      <c r="P43" s="0" t="n">
        <v>170972.270634622</v>
      </c>
      <c r="Q43" s="0" t="n">
        <v>165843.102515583</v>
      </c>
    </row>
    <row r="44" customFormat="false" ht="12.8" hidden="false" customHeight="false" outlineLevel="0" collapsed="false">
      <c r="A44" s="0" t="n">
        <v>91</v>
      </c>
      <c r="B44" s="0" t="n">
        <v>25763600.4791216</v>
      </c>
      <c r="C44" s="0" t="n">
        <v>24718895.4152125</v>
      </c>
      <c r="D44" s="0" t="n">
        <v>25862765.9285139</v>
      </c>
      <c r="E44" s="0" t="n">
        <v>24811694.2908356</v>
      </c>
      <c r="F44" s="0" t="n">
        <v>18806161.9305375</v>
      </c>
      <c r="G44" s="0" t="n">
        <v>5912733.484675</v>
      </c>
      <c r="H44" s="0" t="n">
        <v>18920222.1389576</v>
      </c>
      <c r="I44" s="0" t="n">
        <v>5891472.15187797</v>
      </c>
      <c r="J44" s="166" t="n">
        <v>1140676.87741162</v>
      </c>
      <c r="K44" s="166" t="n">
        <v>1106456.57108927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26052279.0595901</v>
      </c>
      <c r="C45" s="0" t="n">
        <v>24994845.2268421</v>
      </c>
      <c r="D45" s="0" t="n">
        <v>26155811.0157303</v>
      </c>
      <c r="E45" s="0" t="n">
        <v>25091854.4104881</v>
      </c>
      <c r="F45" s="0" t="n">
        <v>19002756.9595763</v>
      </c>
      <c r="G45" s="0" t="n">
        <v>5992088.26726582</v>
      </c>
      <c r="H45" s="0" t="n">
        <v>19117427.6465477</v>
      </c>
      <c r="I45" s="0" t="n">
        <v>5974426.76394034</v>
      </c>
      <c r="J45" s="166" t="n">
        <v>1228831.565847</v>
      </c>
      <c r="K45" s="166" t="n">
        <v>1191966.61887159</v>
      </c>
      <c r="L45" s="0" t="n">
        <v>4340085.42632394</v>
      </c>
      <c r="M45" s="0" t="n">
        <v>4091500.56836976</v>
      </c>
      <c r="N45" s="0" t="n">
        <v>4357305.42655173</v>
      </c>
      <c r="O45" s="0" t="n">
        <v>4107654.7348111</v>
      </c>
      <c r="P45" s="0" t="n">
        <v>204805.2609745</v>
      </c>
      <c r="Q45" s="0" t="n">
        <v>198661.103145265</v>
      </c>
    </row>
    <row r="46" customFormat="false" ht="12.8" hidden="false" customHeight="false" outlineLevel="0" collapsed="false">
      <c r="A46" s="0" t="n">
        <v>93</v>
      </c>
      <c r="B46" s="0" t="n">
        <v>26428942.8233136</v>
      </c>
      <c r="C46" s="0" t="n">
        <v>25356106.7473212</v>
      </c>
      <c r="D46" s="0" t="n">
        <v>26537723.9821871</v>
      </c>
      <c r="E46" s="0" t="n">
        <v>25458142.7478496</v>
      </c>
      <c r="F46" s="0" t="n">
        <v>19258608.7825457</v>
      </c>
      <c r="G46" s="0" t="n">
        <v>6097497.9647755</v>
      </c>
      <c r="H46" s="0" t="n">
        <v>19375390.3283158</v>
      </c>
      <c r="I46" s="0" t="n">
        <v>6082752.41953374</v>
      </c>
      <c r="J46" s="166" t="n">
        <v>1365271.25282314</v>
      </c>
      <c r="K46" s="166" t="n">
        <v>1324313.11523845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26900582.15017</v>
      </c>
      <c r="C47" s="0" t="n">
        <v>25808319.0642106</v>
      </c>
      <c r="D47" s="0" t="n">
        <v>27012270.1334999</v>
      </c>
      <c r="E47" s="0" t="n">
        <v>25913088.0654598</v>
      </c>
      <c r="F47" s="0" t="n">
        <v>19596953.579839</v>
      </c>
      <c r="G47" s="0" t="n">
        <v>6211365.48437161</v>
      </c>
      <c r="H47" s="0" t="n">
        <v>19716542.5279986</v>
      </c>
      <c r="I47" s="0" t="n">
        <v>6196545.53746116</v>
      </c>
      <c r="J47" s="166" t="n">
        <v>1451465.41833499</v>
      </c>
      <c r="K47" s="166" t="n">
        <v>1407921.45578494</v>
      </c>
      <c r="L47" s="0" t="n">
        <v>4483150.67489663</v>
      </c>
      <c r="M47" s="0" t="n">
        <v>4227797.2805769</v>
      </c>
      <c r="N47" s="0" t="n">
        <v>4501746.97231879</v>
      </c>
      <c r="O47" s="0" t="n">
        <v>4245261.65346855</v>
      </c>
      <c r="P47" s="0" t="n">
        <v>241910.903055832</v>
      </c>
      <c r="Q47" s="0" t="n">
        <v>234653.575964157</v>
      </c>
    </row>
    <row r="48" customFormat="false" ht="12.8" hidden="false" customHeight="false" outlineLevel="0" collapsed="false">
      <c r="A48" s="0" t="n">
        <v>95</v>
      </c>
      <c r="B48" s="0" t="n">
        <v>27154680.1021149</v>
      </c>
      <c r="C48" s="0" t="n">
        <v>26051425.0515572</v>
      </c>
      <c r="D48" s="0" t="n">
        <v>27267934.1741795</v>
      </c>
      <c r="E48" s="0" t="n">
        <v>26157664.5599545</v>
      </c>
      <c r="F48" s="0" t="n">
        <v>19728627.5909574</v>
      </c>
      <c r="G48" s="0" t="n">
        <v>6322797.46059978</v>
      </c>
      <c r="H48" s="0" t="n">
        <v>19849797.0681269</v>
      </c>
      <c r="I48" s="0" t="n">
        <v>6307867.49182765</v>
      </c>
      <c r="J48" s="166" t="n">
        <v>1498870.94321836</v>
      </c>
      <c r="K48" s="166" t="n">
        <v>1453904.81492181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27379235.8705583</v>
      </c>
      <c r="C49" s="0" t="n">
        <v>26265853.0522706</v>
      </c>
      <c r="D49" s="0" t="n">
        <v>27494500.5339687</v>
      </c>
      <c r="E49" s="0" t="n">
        <v>26373987.1980921</v>
      </c>
      <c r="F49" s="0" t="n">
        <v>19873022.277242</v>
      </c>
      <c r="G49" s="0" t="n">
        <v>6392830.77502863</v>
      </c>
      <c r="H49" s="0" t="n">
        <v>19996005.4391165</v>
      </c>
      <c r="I49" s="0" t="n">
        <v>6377981.75897562</v>
      </c>
      <c r="J49" s="166" t="n">
        <v>1543133.2932882</v>
      </c>
      <c r="K49" s="166" t="n">
        <v>1496839.29448955</v>
      </c>
      <c r="L49" s="0" t="n">
        <v>4560204.67923597</v>
      </c>
      <c r="M49" s="0" t="n">
        <v>4299983.93852978</v>
      </c>
      <c r="N49" s="0" t="n">
        <v>4579397.91499345</v>
      </c>
      <c r="O49" s="0" t="n">
        <v>4318010.28034662</v>
      </c>
      <c r="P49" s="0" t="n">
        <v>257188.8822147</v>
      </c>
      <c r="Q49" s="0" t="n">
        <v>249473.215748259</v>
      </c>
    </row>
    <row r="50" customFormat="false" ht="12.8" hidden="false" customHeight="false" outlineLevel="0" collapsed="false">
      <c r="A50" s="0" t="n">
        <v>97</v>
      </c>
      <c r="B50" s="0" t="n">
        <v>27777788.2241479</v>
      </c>
      <c r="C50" s="0" t="n">
        <v>26647219.3221728</v>
      </c>
      <c r="D50" s="0" t="n">
        <v>27896728.9254592</v>
      </c>
      <c r="E50" s="0" t="n">
        <v>26758858.7050663</v>
      </c>
      <c r="F50" s="0" t="n">
        <v>20107857.5814859</v>
      </c>
      <c r="G50" s="0" t="n">
        <v>6539361.74068684</v>
      </c>
      <c r="H50" s="0" t="n">
        <v>20232595.4833294</v>
      </c>
      <c r="I50" s="0" t="n">
        <v>6526263.22173688</v>
      </c>
      <c r="J50" s="166" t="n">
        <v>1670696.10188711</v>
      </c>
      <c r="K50" s="166" t="n">
        <v>1620575.21883049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28242685.2832737</v>
      </c>
      <c r="C51" s="0" t="n">
        <v>27093160.0645347</v>
      </c>
      <c r="D51" s="0" t="n">
        <v>28364839.7320006</v>
      </c>
      <c r="E51" s="0" t="n">
        <v>27207833.5108301</v>
      </c>
      <c r="F51" s="0" t="n">
        <v>20424885.4501959</v>
      </c>
      <c r="G51" s="0" t="n">
        <v>6668274.61433879</v>
      </c>
      <c r="H51" s="0" t="n">
        <v>20552241.4748743</v>
      </c>
      <c r="I51" s="0" t="n">
        <v>6655592.03595589</v>
      </c>
      <c r="J51" s="166" t="n">
        <v>1791945.99163998</v>
      </c>
      <c r="K51" s="166" t="n">
        <v>1738187.61189078</v>
      </c>
      <c r="L51" s="0" t="n">
        <v>4706038.96154043</v>
      </c>
      <c r="M51" s="0" t="n">
        <v>4439127.05027458</v>
      </c>
      <c r="N51" s="0" t="n">
        <v>4726382.54752164</v>
      </c>
      <c r="O51" s="0" t="n">
        <v>4458235.9773396</v>
      </c>
      <c r="P51" s="0" t="n">
        <v>298657.66527333</v>
      </c>
      <c r="Q51" s="0" t="n">
        <v>289697.93531513</v>
      </c>
    </row>
    <row r="52" customFormat="false" ht="12.8" hidden="false" customHeight="false" outlineLevel="0" collapsed="false">
      <c r="A52" s="0" t="n">
        <v>99</v>
      </c>
      <c r="B52" s="0" t="n">
        <v>28607058.3501112</v>
      </c>
      <c r="C52" s="0" t="n">
        <v>27442412.6977168</v>
      </c>
      <c r="D52" s="0" t="n">
        <v>28731291.7977673</v>
      </c>
      <c r="E52" s="0" t="n">
        <v>27559039.0775379</v>
      </c>
      <c r="F52" s="0" t="n">
        <v>20681754.7537064</v>
      </c>
      <c r="G52" s="0" t="n">
        <v>6760657.94401039</v>
      </c>
      <c r="H52" s="0" t="n">
        <v>20811174.5909197</v>
      </c>
      <c r="I52" s="0" t="n">
        <v>6747864.48661828</v>
      </c>
      <c r="J52" s="166" t="n">
        <v>1927033.20742552</v>
      </c>
      <c r="K52" s="166" t="n">
        <v>1869222.21120275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28730325.427672</v>
      </c>
      <c r="C53" s="0" t="n">
        <v>27561620.4716049</v>
      </c>
      <c r="D53" s="0" t="n">
        <v>28856016.0956808</v>
      </c>
      <c r="E53" s="0" t="n">
        <v>27679613.5423653</v>
      </c>
      <c r="F53" s="0" t="n">
        <v>20835524.9052961</v>
      </c>
      <c r="G53" s="0" t="n">
        <v>6726095.56630878</v>
      </c>
      <c r="H53" s="0" t="n">
        <v>20966401.0661175</v>
      </c>
      <c r="I53" s="0" t="n">
        <v>6713212.47624775</v>
      </c>
      <c r="J53" s="166" t="n">
        <v>2017283.8052322</v>
      </c>
      <c r="K53" s="166" t="n">
        <v>1956765.29107523</v>
      </c>
      <c r="L53" s="0" t="n">
        <v>4790161.59112368</v>
      </c>
      <c r="M53" s="0" t="n">
        <v>4520069.44862035</v>
      </c>
      <c r="N53" s="0" t="n">
        <v>4811093.94352543</v>
      </c>
      <c r="O53" s="0" t="n">
        <v>4539731.81624651</v>
      </c>
      <c r="P53" s="0" t="n">
        <v>336213.967538699</v>
      </c>
      <c r="Q53" s="0" t="n">
        <v>326127.548512538</v>
      </c>
    </row>
    <row r="54" customFormat="false" ht="12.8" hidden="false" customHeight="false" outlineLevel="0" collapsed="false">
      <c r="A54" s="0" t="n">
        <v>101</v>
      </c>
      <c r="B54" s="0" t="n">
        <v>29027229.5743593</v>
      </c>
      <c r="C54" s="0" t="n">
        <v>27845070.9653877</v>
      </c>
      <c r="D54" s="0" t="n">
        <v>29153944.3591552</v>
      </c>
      <c r="E54" s="0" t="n">
        <v>27964024.0097684</v>
      </c>
      <c r="F54" s="0" t="n">
        <v>21013974.483528</v>
      </c>
      <c r="G54" s="0" t="n">
        <v>6831096.48185967</v>
      </c>
      <c r="H54" s="0" t="n">
        <v>21145945.7465787</v>
      </c>
      <c r="I54" s="0" t="n">
        <v>6818078.26318969</v>
      </c>
      <c r="J54" s="166" t="n">
        <v>2121877.36475585</v>
      </c>
      <c r="K54" s="166" t="n">
        <v>2058221.04381318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29170117.3380557</v>
      </c>
      <c r="C55" s="0" t="n">
        <v>27981763.1887189</v>
      </c>
      <c r="D55" s="0" t="n">
        <v>29298275.5297453</v>
      </c>
      <c r="E55" s="0" t="n">
        <v>28102029.1408578</v>
      </c>
      <c r="F55" s="0" t="n">
        <v>21098456.6861053</v>
      </c>
      <c r="G55" s="0" t="n">
        <v>6883306.50261366</v>
      </c>
      <c r="H55" s="0" t="n">
        <v>21231142.6262896</v>
      </c>
      <c r="I55" s="0" t="n">
        <v>6870886.51456823</v>
      </c>
      <c r="J55" s="166" t="n">
        <v>2213963.70268871</v>
      </c>
      <c r="K55" s="166" t="n">
        <v>2147544.79160805</v>
      </c>
      <c r="L55" s="0" t="n">
        <v>4859266.72286554</v>
      </c>
      <c r="M55" s="0" t="n">
        <v>4584633.47524043</v>
      </c>
      <c r="N55" s="0" t="n">
        <v>4880609.26305506</v>
      </c>
      <c r="O55" s="0" t="n">
        <v>4604680.39991106</v>
      </c>
      <c r="P55" s="0" t="n">
        <v>368993.950448118</v>
      </c>
      <c r="Q55" s="0" t="n">
        <v>357924.131934674</v>
      </c>
    </row>
    <row r="56" customFormat="false" ht="12.8" hidden="false" customHeight="false" outlineLevel="0" collapsed="false">
      <c r="A56" s="0" t="n">
        <v>103</v>
      </c>
      <c r="B56" s="0" t="n">
        <v>29445866.8372848</v>
      </c>
      <c r="C56" s="0" t="n">
        <v>28243721.1429459</v>
      </c>
      <c r="D56" s="0" t="n">
        <v>29575079.7655287</v>
      </c>
      <c r="E56" s="0" t="n">
        <v>28364981.2701221</v>
      </c>
      <c r="F56" s="0" t="n">
        <v>21249989.4258194</v>
      </c>
      <c r="G56" s="0" t="n">
        <v>6993731.71712645</v>
      </c>
      <c r="H56" s="0" t="n">
        <v>21383602.7132338</v>
      </c>
      <c r="I56" s="0" t="n">
        <v>6981378.55688822</v>
      </c>
      <c r="J56" s="166" t="n">
        <v>2311753.91115748</v>
      </c>
      <c r="K56" s="166" t="n">
        <v>2242401.29382276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29754329.5763944</v>
      </c>
      <c r="C57" s="0" t="n">
        <v>28538780.225782</v>
      </c>
      <c r="D57" s="0" t="n">
        <v>29884695.6795711</v>
      </c>
      <c r="E57" s="0" t="n">
        <v>28661123.1528046</v>
      </c>
      <c r="F57" s="0" t="n">
        <v>21482138.6677269</v>
      </c>
      <c r="G57" s="0" t="n">
        <v>7056641.5580552</v>
      </c>
      <c r="H57" s="0" t="n">
        <v>21617011.8637435</v>
      </c>
      <c r="I57" s="0" t="n">
        <v>7044111.28906113</v>
      </c>
      <c r="J57" s="166" t="n">
        <v>2373017.76296032</v>
      </c>
      <c r="K57" s="166" t="n">
        <v>2301827.23007151</v>
      </c>
      <c r="L57" s="0" t="n">
        <v>4954104.39233885</v>
      </c>
      <c r="M57" s="0" t="n">
        <v>4673653.20995623</v>
      </c>
      <c r="N57" s="0" t="n">
        <v>4975815.34467242</v>
      </c>
      <c r="O57" s="0" t="n">
        <v>4694046.27383334</v>
      </c>
      <c r="P57" s="0" t="n">
        <v>395502.960493386</v>
      </c>
      <c r="Q57" s="0" t="n">
        <v>383637.871678585</v>
      </c>
    </row>
    <row r="58" customFormat="false" ht="12.8" hidden="false" customHeight="false" outlineLevel="0" collapsed="false">
      <c r="A58" s="0" t="n">
        <v>105</v>
      </c>
      <c r="B58" s="0" t="n">
        <v>29979561.4174563</v>
      </c>
      <c r="C58" s="0" t="n">
        <v>28754286.5195088</v>
      </c>
      <c r="D58" s="0" t="n">
        <v>30110951.8917317</v>
      </c>
      <c r="E58" s="0" t="n">
        <v>28877625.1535216</v>
      </c>
      <c r="F58" s="0" t="n">
        <v>21607091.7005992</v>
      </c>
      <c r="G58" s="0" t="n">
        <v>7147194.81890962</v>
      </c>
      <c r="H58" s="0" t="n">
        <v>21741917.5373939</v>
      </c>
      <c r="I58" s="0" t="n">
        <v>7135707.61612776</v>
      </c>
      <c r="J58" s="166" t="n">
        <v>2465163.03674748</v>
      </c>
      <c r="K58" s="166" t="n">
        <v>2391208.14564505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30101049.0546489</v>
      </c>
      <c r="C59" s="0" t="n">
        <v>28871536.690802</v>
      </c>
      <c r="D59" s="0" t="n">
        <v>30232765.3721479</v>
      </c>
      <c r="E59" s="0" t="n">
        <v>28995180.974026</v>
      </c>
      <c r="F59" s="0" t="n">
        <v>21693017.9060497</v>
      </c>
      <c r="G59" s="0" t="n">
        <v>7178518.78475228</v>
      </c>
      <c r="H59" s="0" t="n">
        <v>21828192.3280245</v>
      </c>
      <c r="I59" s="0" t="n">
        <v>7166988.64600149</v>
      </c>
      <c r="J59" s="166" t="n">
        <v>2567701.0770334</v>
      </c>
      <c r="K59" s="166" t="n">
        <v>2490670.0447224</v>
      </c>
      <c r="L59" s="0" t="n">
        <v>5015120.82798341</v>
      </c>
      <c r="M59" s="0" t="n">
        <v>4732801.62959536</v>
      </c>
      <c r="N59" s="0" t="n">
        <v>5037062.6210941</v>
      </c>
      <c r="O59" s="0" t="n">
        <v>4753417.28555372</v>
      </c>
      <c r="P59" s="0" t="n">
        <v>427950.179505567</v>
      </c>
      <c r="Q59" s="0" t="n">
        <v>415111.6741204</v>
      </c>
    </row>
    <row r="60" customFormat="false" ht="12.8" hidden="false" customHeight="false" outlineLevel="0" collapsed="false">
      <c r="A60" s="0" t="n">
        <v>107</v>
      </c>
      <c r="B60" s="0" t="n">
        <v>30292370.2873929</v>
      </c>
      <c r="C60" s="0" t="n">
        <v>29054002.9562804</v>
      </c>
      <c r="D60" s="0" t="n">
        <v>30425963.8812313</v>
      </c>
      <c r="E60" s="0" t="n">
        <v>29179409.1093999</v>
      </c>
      <c r="F60" s="0" t="n">
        <v>21812557.3547814</v>
      </c>
      <c r="G60" s="0" t="n">
        <v>7241445.60149896</v>
      </c>
      <c r="H60" s="0" t="n">
        <v>21949595.1450819</v>
      </c>
      <c r="I60" s="0" t="n">
        <v>7229813.96431798</v>
      </c>
      <c r="J60" s="166" t="n">
        <v>2650403.7363433</v>
      </c>
      <c r="K60" s="166" t="n">
        <v>2570891.624253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30387113.7410192</v>
      </c>
      <c r="C61" s="0" t="n">
        <v>29144809.6096288</v>
      </c>
      <c r="D61" s="0" t="n">
        <v>30520211.4932664</v>
      </c>
      <c r="E61" s="0" t="n">
        <v>29269748.0578864</v>
      </c>
      <c r="F61" s="0" t="n">
        <v>21833683.5276091</v>
      </c>
      <c r="G61" s="0" t="n">
        <v>7311126.08201973</v>
      </c>
      <c r="H61" s="0" t="n">
        <v>21970285.3356603</v>
      </c>
      <c r="I61" s="0" t="n">
        <v>7299462.72222603</v>
      </c>
      <c r="J61" s="166" t="n">
        <v>2743666.69791929</v>
      </c>
      <c r="K61" s="166" t="n">
        <v>2661356.69698171</v>
      </c>
      <c r="L61" s="0" t="n">
        <v>5062417.25169932</v>
      </c>
      <c r="M61" s="0" t="n">
        <v>4778034.13143413</v>
      </c>
      <c r="N61" s="0" t="n">
        <v>5084588.59621652</v>
      </c>
      <c r="O61" s="0" t="n">
        <v>4798865.33198452</v>
      </c>
      <c r="P61" s="0" t="n">
        <v>457277.782986548</v>
      </c>
      <c r="Q61" s="0" t="n">
        <v>443559.449496952</v>
      </c>
    </row>
    <row r="62" customFormat="false" ht="12.8" hidden="false" customHeight="false" outlineLevel="0" collapsed="false">
      <c r="A62" s="0" t="n">
        <v>109</v>
      </c>
      <c r="B62" s="0" t="n">
        <v>30519823.6856931</v>
      </c>
      <c r="C62" s="0" t="n">
        <v>29270641.5864302</v>
      </c>
      <c r="D62" s="0" t="n">
        <v>30652494.0729408</v>
      </c>
      <c r="E62" s="0" t="n">
        <v>29395177.3787613</v>
      </c>
      <c r="F62" s="0" t="n">
        <v>21923317.7721052</v>
      </c>
      <c r="G62" s="0" t="n">
        <v>7347323.81432501</v>
      </c>
      <c r="H62" s="0" t="n">
        <v>22059557.7455935</v>
      </c>
      <c r="I62" s="0" t="n">
        <v>7335619.63316781</v>
      </c>
      <c r="J62" s="166" t="n">
        <v>2806098.4757047</v>
      </c>
      <c r="K62" s="166" t="n">
        <v>2721915.52143356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30662548.0257246</v>
      </c>
      <c r="C63" s="0" t="n">
        <v>29407136.057105</v>
      </c>
      <c r="D63" s="0" t="n">
        <v>30793655.2312064</v>
      </c>
      <c r="E63" s="0" t="n">
        <v>29530202.2441083</v>
      </c>
      <c r="F63" s="0" t="n">
        <v>21958057.2957068</v>
      </c>
      <c r="G63" s="0" t="n">
        <v>7449078.76139822</v>
      </c>
      <c r="H63" s="0" t="n">
        <v>22092842.1174729</v>
      </c>
      <c r="I63" s="0" t="n">
        <v>7437360.12663539</v>
      </c>
      <c r="J63" s="166" t="n">
        <v>2878170.19242937</v>
      </c>
      <c r="K63" s="166" t="n">
        <v>2791825.08665649</v>
      </c>
      <c r="L63" s="0" t="n">
        <v>5111306.27287408</v>
      </c>
      <c r="M63" s="0" t="n">
        <v>4825649.0142678</v>
      </c>
      <c r="N63" s="0" t="n">
        <v>5133145.70579951</v>
      </c>
      <c r="O63" s="0" t="n">
        <v>4846168.08161909</v>
      </c>
      <c r="P63" s="0" t="n">
        <v>479695.032071562</v>
      </c>
      <c r="Q63" s="0" t="n">
        <v>465304.181109415</v>
      </c>
    </row>
    <row r="64" customFormat="false" ht="12.8" hidden="false" customHeight="false" outlineLevel="0" collapsed="false">
      <c r="A64" s="0" t="n">
        <v>111</v>
      </c>
      <c r="B64" s="0" t="n">
        <v>30935836.3270416</v>
      </c>
      <c r="C64" s="0" t="n">
        <v>29666910.4428159</v>
      </c>
      <c r="D64" s="0" t="n">
        <v>31069144.781056</v>
      </c>
      <c r="E64" s="0" t="n">
        <v>29792073.3771288</v>
      </c>
      <c r="F64" s="0" t="n">
        <v>22145547.8929502</v>
      </c>
      <c r="G64" s="0" t="n">
        <v>7521362.54986578</v>
      </c>
      <c r="H64" s="0" t="n">
        <v>22281041.7570966</v>
      </c>
      <c r="I64" s="0" t="n">
        <v>7511031.62003222</v>
      </c>
      <c r="J64" s="166" t="n">
        <v>2970340.93157243</v>
      </c>
      <c r="K64" s="166" t="n">
        <v>2881230.70362526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31197903.7629585</v>
      </c>
      <c r="C65" s="0" t="n">
        <v>29917325.8938524</v>
      </c>
      <c r="D65" s="0" t="n">
        <v>31332952.1156414</v>
      </c>
      <c r="E65" s="0" t="n">
        <v>30044124.0813986</v>
      </c>
      <c r="F65" s="0" t="n">
        <v>22294107.3281676</v>
      </c>
      <c r="G65" s="0" t="n">
        <v>7623218.56568487</v>
      </c>
      <c r="H65" s="0" t="n">
        <v>22431265.995068</v>
      </c>
      <c r="I65" s="0" t="n">
        <v>7612858.0863306</v>
      </c>
      <c r="J65" s="166" t="n">
        <v>3049141.25179882</v>
      </c>
      <c r="K65" s="166" t="n">
        <v>2957667.01424485</v>
      </c>
      <c r="L65" s="0" t="n">
        <v>5200448.45992636</v>
      </c>
      <c r="M65" s="0" t="n">
        <v>4910158.26967079</v>
      </c>
      <c r="N65" s="0" t="n">
        <v>5222945.40121848</v>
      </c>
      <c r="O65" s="0" t="n">
        <v>4931295.99907436</v>
      </c>
      <c r="P65" s="0" t="n">
        <v>508190.208633136</v>
      </c>
      <c r="Q65" s="0" t="n">
        <v>492944.502374142</v>
      </c>
    </row>
    <row r="66" customFormat="false" ht="12.8" hidden="false" customHeight="false" outlineLevel="0" collapsed="false">
      <c r="A66" s="0" t="n">
        <v>113</v>
      </c>
      <c r="B66" s="0" t="n">
        <v>31428216.9062341</v>
      </c>
      <c r="C66" s="0" t="n">
        <v>30137635.790494</v>
      </c>
      <c r="D66" s="0" t="n">
        <v>31563613.0068961</v>
      </c>
      <c r="E66" s="0" t="n">
        <v>30264771.8793211</v>
      </c>
      <c r="F66" s="0" t="n">
        <v>22398097.2001896</v>
      </c>
      <c r="G66" s="0" t="n">
        <v>7739538.59030439</v>
      </c>
      <c r="H66" s="0" t="n">
        <v>22535255.8691698</v>
      </c>
      <c r="I66" s="0" t="n">
        <v>7729516.01015122</v>
      </c>
      <c r="J66" s="166" t="n">
        <v>3186127.80203108</v>
      </c>
      <c r="K66" s="166" t="n">
        <v>3090543.96797015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31635412.4147837</v>
      </c>
      <c r="C67" s="0" t="n">
        <v>30336546.6050663</v>
      </c>
      <c r="D67" s="0" t="n">
        <v>31771018.9759399</v>
      </c>
      <c r="E67" s="0" t="n">
        <v>30463878.029808</v>
      </c>
      <c r="F67" s="0" t="n">
        <v>22521396.9707749</v>
      </c>
      <c r="G67" s="0" t="n">
        <v>7815149.63429139</v>
      </c>
      <c r="H67" s="0" t="n">
        <v>22658861.8370638</v>
      </c>
      <c r="I67" s="0" t="n">
        <v>7805016.1927442</v>
      </c>
      <c r="J67" s="166" t="n">
        <v>3267753.01075424</v>
      </c>
      <c r="K67" s="166" t="n">
        <v>3169720.42043161</v>
      </c>
      <c r="L67" s="0" t="n">
        <v>5272548.51235082</v>
      </c>
      <c r="M67" s="0" t="n">
        <v>4978640.01301057</v>
      </c>
      <c r="N67" s="0" t="n">
        <v>5295140.09444765</v>
      </c>
      <c r="O67" s="0" t="n">
        <v>4999869.45558418</v>
      </c>
      <c r="P67" s="0" t="n">
        <v>544625.501792372</v>
      </c>
      <c r="Q67" s="0" t="n">
        <v>528286.736738601</v>
      </c>
    </row>
    <row r="68" customFormat="false" ht="12.8" hidden="false" customHeight="false" outlineLevel="0" collapsed="false">
      <c r="A68" s="0" t="n">
        <v>115</v>
      </c>
      <c r="B68" s="0" t="n">
        <v>31837365.3755764</v>
      </c>
      <c r="C68" s="0" t="n">
        <v>30529222.9047626</v>
      </c>
      <c r="D68" s="0" t="n">
        <v>31977191.3391085</v>
      </c>
      <c r="E68" s="0" t="n">
        <v>30660520.4489423</v>
      </c>
      <c r="F68" s="0" t="n">
        <v>22616893.2307795</v>
      </c>
      <c r="G68" s="0" t="n">
        <v>7912329.67398303</v>
      </c>
      <c r="H68" s="0" t="n">
        <v>22754576.1125548</v>
      </c>
      <c r="I68" s="0" t="n">
        <v>7905944.33638748</v>
      </c>
      <c r="J68" s="166" t="n">
        <v>3324746.63705828</v>
      </c>
      <c r="K68" s="166" t="n">
        <v>3225004.23794653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31936436.7061366</v>
      </c>
      <c r="C69" s="0" t="n">
        <v>30624810.2509417</v>
      </c>
      <c r="D69" s="0" t="n">
        <v>32075263.5557227</v>
      </c>
      <c r="E69" s="0" t="n">
        <v>30755168.341493</v>
      </c>
      <c r="F69" s="0" t="n">
        <v>22704256.9936889</v>
      </c>
      <c r="G69" s="0" t="n">
        <v>7920553.25725276</v>
      </c>
      <c r="H69" s="0" t="n">
        <v>22841013.5982835</v>
      </c>
      <c r="I69" s="0" t="n">
        <v>7914154.74320947</v>
      </c>
      <c r="J69" s="166" t="n">
        <v>3391209.73581873</v>
      </c>
      <c r="K69" s="166" t="n">
        <v>3289473.44374417</v>
      </c>
      <c r="L69" s="0" t="n">
        <v>5322705.70765947</v>
      </c>
      <c r="M69" s="0" t="n">
        <v>5026597.13196246</v>
      </c>
      <c r="N69" s="0" t="n">
        <v>5345834.00721333</v>
      </c>
      <c r="O69" s="0" t="n">
        <v>5048331.19551977</v>
      </c>
      <c r="P69" s="0" t="n">
        <v>565201.622636455</v>
      </c>
      <c r="Q69" s="0" t="n">
        <v>548245.573957361</v>
      </c>
    </row>
    <row r="70" customFormat="false" ht="12.8" hidden="false" customHeight="false" outlineLevel="0" collapsed="false">
      <c r="A70" s="0" t="n">
        <v>117</v>
      </c>
      <c r="B70" s="0" t="n">
        <v>32139519.6057253</v>
      </c>
      <c r="C70" s="0" t="n">
        <v>30818499.7732586</v>
      </c>
      <c r="D70" s="0" t="n">
        <v>32277557.943577</v>
      </c>
      <c r="E70" s="0" t="n">
        <v>30948116.0113859</v>
      </c>
      <c r="F70" s="0" t="n">
        <v>22818412.1164175</v>
      </c>
      <c r="G70" s="0" t="n">
        <v>8000087.65684103</v>
      </c>
      <c r="H70" s="0" t="n">
        <v>22954446.0481904</v>
      </c>
      <c r="I70" s="0" t="n">
        <v>7993669.96319557</v>
      </c>
      <c r="J70" s="166" t="n">
        <v>3503541.82414381</v>
      </c>
      <c r="K70" s="166" t="n">
        <v>3398435.5694195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32161157.935741</v>
      </c>
      <c r="C71" s="0" t="n">
        <v>30839510.4591849</v>
      </c>
      <c r="D71" s="0" t="n">
        <v>32298240.4653787</v>
      </c>
      <c r="E71" s="0" t="n">
        <v>30968229.5874526</v>
      </c>
      <c r="F71" s="0" t="n">
        <v>22864376.9986327</v>
      </c>
      <c r="G71" s="0" t="n">
        <v>7975133.46055225</v>
      </c>
      <c r="H71" s="0" t="n">
        <v>22999509.2533189</v>
      </c>
      <c r="I71" s="0" t="n">
        <v>7968720.33413377</v>
      </c>
      <c r="J71" s="166" t="n">
        <v>3567993.3226891</v>
      </c>
      <c r="K71" s="166" t="n">
        <v>3460953.52300843</v>
      </c>
      <c r="L71" s="0" t="n">
        <v>5360256.36326326</v>
      </c>
      <c r="M71" s="0" t="n">
        <v>5062852.27549685</v>
      </c>
      <c r="N71" s="0" t="n">
        <v>5383094.0408687</v>
      </c>
      <c r="O71" s="0" t="n">
        <v>5084313.02991245</v>
      </c>
      <c r="P71" s="0" t="n">
        <v>594665.553781516</v>
      </c>
      <c r="Q71" s="0" t="n">
        <v>576825.587168071</v>
      </c>
    </row>
    <row r="72" customFormat="false" ht="12.8" hidden="false" customHeight="false" outlineLevel="0" collapsed="false">
      <c r="A72" s="0" t="n">
        <v>119</v>
      </c>
      <c r="B72" s="0" t="n">
        <v>32346530.6512059</v>
      </c>
      <c r="C72" s="0" t="n">
        <v>31016742.2211011</v>
      </c>
      <c r="D72" s="0" t="n">
        <v>32484530.0342911</v>
      </c>
      <c r="E72" s="0" t="n">
        <v>31146323.2514672</v>
      </c>
      <c r="F72" s="0" t="n">
        <v>22996026.1943374</v>
      </c>
      <c r="G72" s="0" t="n">
        <v>8020716.02676365</v>
      </c>
      <c r="H72" s="0" t="n">
        <v>23132030.1633088</v>
      </c>
      <c r="I72" s="0" t="n">
        <v>8014293.08815847</v>
      </c>
      <c r="J72" s="166" t="n">
        <v>3687599.24570776</v>
      </c>
      <c r="K72" s="166" t="n">
        <v>3576971.26833653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32505804.8413855</v>
      </c>
      <c r="C73" s="0" t="n">
        <v>31170160.2524189</v>
      </c>
      <c r="D73" s="0" t="n">
        <v>32650359.0038902</v>
      </c>
      <c r="E73" s="0" t="n">
        <v>31306040.9274776</v>
      </c>
      <c r="F73" s="0" t="n">
        <v>23121260.9546924</v>
      </c>
      <c r="G73" s="0" t="n">
        <v>8048899.2977265</v>
      </c>
      <c r="H73" s="0" t="n">
        <v>23257142.2103346</v>
      </c>
      <c r="I73" s="0" t="n">
        <v>8048898.71714294</v>
      </c>
      <c r="J73" s="166" t="n">
        <v>3772377.3387952</v>
      </c>
      <c r="K73" s="166" t="n">
        <v>3659206.01863135</v>
      </c>
      <c r="L73" s="0" t="n">
        <v>5418173.4449571</v>
      </c>
      <c r="M73" s="0" t="n">
        <v>5118350.77281484</v>
      </c>
      <c r="N73" s="0" t="n">
        <v>5442265.76322992</v>
      </c>
      <c r="O73" s="0" t="n">
        <v>5141000.30636174</v>
      </c>
      <c r="P73" s="0" t="n">
        <v>628729.556465867</v>
      </c>
      <c r="Q73" s="0" t="n">
        <v>609867.669771891</v>
      </c>
    </row>
    <row r="74" customFormat="false" ht="12.8" hidden="false" customHeight="false" outlineLevel="0" collapsed="false">
      <c r="A74" s="0" t="n">
        <v>121</v>
      </c>
      <c r="B74" s="0" t="n">
        <v>32645369.01702</v>
      </c>
      <c r="C74" s="0" t="n">
        <v>31303470.4651002</v>
      </c>
      <c r="D74" s="0" t="n">
        <v>32786533.9478732</v>
      </c>
      <c r="E74" s="0" t="n">
        <v>31436165.2616408</v>
      </c>
      <c r="F74" s="0" t="n">
        <v>23149500.9716305</v>
      </c>
      <c r="G74" s="0" t="n">
        <v>8153969.49346972</v>
      </c>
      <c r="H74" s="0" t="n">
        <v>23282196.3505091</v>
      </c>
      <c r="I74" s="0" t="n">
        <v>8153968.9111317</v>
      </c>
      <c r="J74" s="166" t="n">
        <v>3910110.61406753</v>
      </c>
      <c r="K74" s="166" t="n">
        <v>3792807.2956455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32895522.4625966</v>
      </c>
      <c r="C75" s="0" t="n">
        <v>31542755.8222158</v>
      </c>
      <c r="D75" s="0" t="n">
        <v>33037261.5885087</v>
      </c>
      <c r="E75" s="0" t="n">
        <v>31675989.950951</v>
      </c>
      <c r="F75" s="0" t="n">
        <v>23301143.4840119</v>
      </c>
      <c r="G75" s="0" t="n">
        <v>8241612.3382039</v>
      </c>
      <c r="H75" s="0" t="n">
        <v>23434378.1989576</v>
      </c>
      <c r="I75" s="0" t="n">
        <v>8241611.75199336</v>
      </c>
      <c r="J75" s="166" t="n">
        <v>3988703.76283387</v>
      </c>
      <c r="K75" s="166" t="n">
        <v>3869042.64994886</v>
      </c>
      <c r="L75" s="0" t="n">
        <v>5482445.15365791</v>
      </c>
      <c r="M75" s="0" t="n">
        <v>5179484.34277369</v>
      </c>
      <c r="N75" s="0" t="n">
        <v>5506068.22612868</v>
      </c>
      <c r="O75" s="0" t="n">
        <v>5201692.80946232</v>
      </c>
      <c r="P75" s="0" t="n">
        <v>664783.960472312</v>
      </c>
      <c r="Q75" s="0" t="n">
        <v>644840.441658143</v>
      </c>
    </row>
    <row r="76" customFormat="false" ht="12.8" hidden="false" customHeight="false" outlineLevel="0" collapsed="false">
      <c r="A76" s="0" t="n">
        <v>123</v>
      </c>
      <c r="B76" s="0" t="n">
        <v>33013973.5256123</v>
      </c>
      <c r="C76" s="0" t="n">
        <v>31657099.7268066</v>
      </c>
      <c r="D76" s="0" t="n">
        <v>33155495.9580599</v>
      </c>
      <c r="E76" s="0" t="n">
        <v>31790130.1618358</v>
      </c>
      <c r="F76" s="0" t="n">
        <v>23354620.0572143</v>
      </c>
      <c r="G76" s="0" t="n">
        <v>8302479.66959235</v>
      </c>
      <c r="H76" s="0" t="n">
        <v>23487651.0801228</v>
      </c>
      <c r="I76" s="0" t="n">
        <v>8302479.08171294</v>
      </c>
      <c r="J76" s="166" t="n">
        <v>4030155.5135101</v>
      </c>
      <c r="K76" s="166" t="n">
        <v>3909250.8481048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33169682.794918</v>
      </c>
      <c r="C77" s="0" t="n">
        <v>31805311.3300178</v>
      </c>
      <c r="D77" s="0" t="n">
        <v>33308860.7522639</v>
      </c>
      <c r="E77" s="0" t="n">
        <v>31936137.9568544</v>
      </c>
      <c r="F77" s="0" t="n">
        <v>23455794.3659866</v>
      </c>
      <c r="G77" s="0" t="n">
        <v>8349516.96403118</v>
      </c>
      <c r="H77" s="0" t="n">
        <v>23586621.5821437</v>
      </c>
      <c r="I77" s="0" t="n">
        <v>8349516.37471068</v>
      </c>
      <c r="J77" s="166" t="n">
        <v>4104781.93512858</v>
      </c>
      <c r="K77" s="166" t="n">
        <v>3981638.47707472</v>
      </c>
      <c r="L77" s="0" t="n">
        <v>5528651.97096862</v>
      </c>
      <c r="M77" s="0" t="n">
        <v>5223701.63566375</v>
      </c>
      <c r="N77" s="0" t="n">
        <v>5551848.18140064</v>
      </c>
      <c r="O77" s="0" t="n">
        <v>5245508.86677678</v>
      </c>
      <c r="P77" s="0" t="n">
        <v>684130.322521429</v>
      </c>
      <c r="Q77" s="0" t="n">
        <v>663606.412845787</v>
      </c>
    </row>
    <row r="78" customFormat="false" ht="12.8" hidden="false" customHeight="false" outlineLevel="0" collapsed="false">
      <c r="A78" s="0" t="n">
        <v>125</v>
      </c>
      <c r="B78" s="0" t="n">
        <v>33363601.2851373</v>
      </c>
      <c r="C78" s="0" t="n">
        <v>31991411.0155144</v>
      </c>
      <c r="D78" s="0" t="n">
        <v>33501568.3532248</v>
      </c>
      <c r="E78" s="0" t="n">
        <v>32121099.4048955</v>
      </c>
      <c r="F78" s="0" t="n">
        <v>23569410.796814</v>
      </c>
      <c r="G78" s="0" t="n">
        <v>8422000.21870042</v>
      </c>
      <c r="H78" s="0" t="n">
        <v>23699099.7769166</v>
      </c>
      <c r="I78" s="0" t="n">
        <v>8421999.62797886</v>
      </c>
      <c r="J78" s="166" t="n">
        <v>4229257.70093748</v>
      </c>
      <c r="K78" s="166" t="n">
        <v>4102379.96990936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33473509.458297</v>
      </c>
      <c r="C79" s="0" t="n">
        <v>32097046.8864783</v>
      </c>
      <c r="D79" s="0" t="n">
        <v>33610900.8564939</v>
      </c>
      <c r="E79" s="0" t="n">
        <v>32226194.1451455</v>
      </c>
      <c r="F79" s="0" t="n">
        <v>23626399.1468454</v>
      </c>
      <c r="G79" s="0" t="n">
        <v>8470647.73963283</v>
      </c>
      <c r="H79" s="0" t="n">
        <v>23755546.9971459</v>
      </c>
      <c r="I79" s="0" t="n">
        <v>8470647.14799954</v>
      </c>
      <c r="J79" s="166" t="n">
        <v>4292941.16789661</v>
      </c>
      <c r="K79" s="166" t="n">
        <v>4164152.93285971</v>
      </c>
      <c r="L79" s="0" t="n">
        <v>5579006.91727065</v>
      </c>
      <c r="M79" s="0" t="n">
        <v>5272020.87055843</v>
      </c>
      <c r="N79" s="0" t="n">
        <v>5601905.36738895</v>
      </c>
      <c r="O79" s="0" t="n">
        <v>5293548.21777069</v>
      </c>
      <c r="P79" s="0" t="n">
        <v>715490.194649434</v>
      </c>
      <c r="Q79" s="0" t="n">
        <v>694025.488809951</v>
      </c>
    </row>
    <row r="80" customFormat="false" ht="12.8" hidden="false" customHeight="false" outlineLevel="0" collapsed="false">
      <c r="A80" s="0" t="n">
        <v>127</v>
      </c>
      <c r="B80" s="0" t="n">
        <v>33645186.125364</v>
      </c>
      <c r="C80" s="0" t="n">
        <v>32261378.0290927</v>
      </c>
      <c r="D80" s="0" t="n">
        <v>33781803.6177095</v>
      </c>
      <c r="E80" s="0" t="n">
        <v>32389797.8147994</v>
      </c>
      <c r="F80" s="0" t="n">
        <v>23747134.0847227</v>
      </c>
      <c r="G80" s="0" t="n">
        <v>8514243.94436996</v>
      </c>
      <c r="H80" s="0" t="n">
        <v>23875554.4739601</v>
      </c>
      <c r="I80" s="0" t="n">
        <v>8514243.34083933</v>
      </c>
      <c r="J80" s="166" t="n">
        <v>4333873.52342942</v>
      </c>
      <c r="K80" s="166" t="n">
        <v>4203857.31772654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33798086.3353785</v>
      </c>
      <c r="C81" s="0" t="n">
        <v>32408690.4319601</v>
      </c>
      <c r="D81" s="0" t="n">
        <v>33934362.1518189</v>
      </c>
      <c r="E81" s="0" t="n">
        <v>32536788.9446121</v>
      </c>
      <c r="F81" s="0" t="n">
        <v>23861893.0850062</v>
      </c>
      <c r="G81" s="0" t="n">
        <v>8546797.34695386</v>
      </c>
      <c r="H81" s="0" t="n">
        <v>23989992.1166522</v>
      </c>
      <c r="I81" s="0" t="n">
        <v>8546796.82795988</v>
      </c>
      <c r="J81" s="166" t="n">
        <v>4430468.50145559</v>
      </c>
      <c r="K81" s="166" t="n">
        <v>4297554.44641192</v>
      </c>
      <c r="L81" s="0" t="n">
        <v>5633177.12041549</v>
      </c>
      <c r="M81" s="0" t="n">
        <v>5323900.04228237</v>
      </c>
      <c r="N81" s="0" t="n">
        <v>5655889.62265875</v>
      </c>
      <c r="O81" s="0" t="n">
        <v>5345253.03456059</v>
      </c>
      <c r="P81" s="0" t="n">
        <v>738411.416909264</v>
      </c>
      <c r="Q81" s="0" t="n">
        <v>716259.074401986</v>
      </c>
    </row>
    <row r="82" customFormat="false" ht="12.8" hidden="false" customHeight="false" outlineLevel="0" collapsed="false">
      <c r="A82" s="0" t="n">
        <v>129</v>
      </c>
      <c r="B82" s="0" t="n">
        <v>33927336.2787378</v>
      </c>
      <c r="C82" s="0" t="n">
        <v>32533808.2690676</v>
      </c>
      <c r="D82" s="0" t="n">
        <v>34061405.5933214</v>
      </c>
      <c r="E82" s="0" t="n">
        <v>32659832.6681589</v>
      </c>
      <c r="F82" s="0" t="n">
        <v>23934137.8025648</v>
      </c>
      <c r="G82" s="0" t="n">
        <v>8599670.4665028</v>
      </c>
      <c r="H82" s="0" t="n">
        <v>24060162.7299873</v>
      </c>
      <c r="I82" s="0" t="n">
        <v>8599669.93817161</v>
      </c>
      <c r="J82" s="166" t="n">
        <v>4477166.78372598</v>
      </c>
      <c r="K82" s="166" t="n">
        <v>4342851.7802142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34142222.5449059</v>
      </c>
      <c r="C83" s="0" t="n">
        <v>32740766.0736372</v>
      </c>
      <c r="D83" s="0" t="n">
        <v>34274561.8947836</v>
      </c>
      <c r="E83" s="0" t="n">
        <v>32865164.2172918</v>
      </c>
      <c r="F83" s="0" t="n">
        <v>24105536.294696</v>
      </c>
      <c r="G83" s="0" t="n">
        <v>8635229.77894122</v>
      </c>
      <c r="H83" s="0" t="n">
        <v>24229934.9679432</v>
      </c>
      <c r="I83" s="0" t="n">
        <v>8635229.24934864</v>
      </c>
      <c r="J83" s="166" t="n">
        <v>4559005.85761311</v>
      </c>
      <c r="K83" s="166" t="n">
        <v>4422235.68188472</v>
      </c>
      <c r="L83" s="0" t="n">
        <v>5689371.18221662</v>
      </c>
      <c r="M83" s="0" t="n">
        <v>5377062.97035541</v>
      </c>
      <c r="N83" s="0" t="n">
        <v>5711427.59066601</v>
      </c>
      <c r="O83" s="0" t="n">
        <v>5397799.25040012</v>
      </c>
      <c r="P83" s="0" t="n">
        <v>759834.309602185</v>
      </c>
      <c r="Q83" s="0" t="n">
        <v>737039.280314119</v>
      </c>
    </row>
    <row r="84" customFormat="false" ht="12.8" hidden="false" customHeight="false" outlineLevel="0" collapsed="false">
      <c r="A84" s="0" t="n">
        <v>131</v>
      </c>
      <c r="B84" s="0" t="n">
        <v>34248865.2920042</v>
      </c>
      <c r="C84" s="0" t="n">
        <v>32843077.0131111</v>
      </c>
      <c r="D84" s="0" t="n">
        <v>34381161.193465</v>
      </c>
      <c r="E84" s="0" t="n">
        <v>32967434.3131914</v>
      </c>
      <c r="F84" s="0" t="n">
        <v>24192490.1320259</v>
      </c>
      <c r="G84" s="0" t="n">
        <v>8650586.88108521</v>
      </c>
      <c r="H84" s="0" t="n">
        <v>24316847.9656747</v>
      </c>
      <c r="I84" s="0" t="n">
        <v>8650586.34751669</v>
      </c>
      <c r="J84" s="166" t="n">
        <v>4627492.30808566</v>
      </c>
      <c r="K84" s="166" t="n">
        <v>4488667.53884309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34383261.1524961</v>
      </c>
      <c r="C85" s="0" t="n">
        <v>32973248.1879479</v>
      </c>
      <c r="D85" s="0" t="n">
        <v>34514749.3249151</v>
      </c>
      <c r="E85" s="0" t="n">
        <v>33096843.3133245</v>
      </c>
      <c r="F85" s="0" t="n">
        <v>24314856.4412682</v>
      </c>
      <c r="G85" s="0" t="n">
        <v>8658391.74667971</v>
      </c>
      <c r="H85" s="0" t="n">
        <v>24438452.1015806</v>
      </c>
      <c r="I85" s="0" t="n">
        <v>8658391.21174391</v>
      </c>
      <c r="J85" s="166" t="n">
        <v>4730189.33459884</v>
      </c>
      <c r="K85" s="166" t="n">
        <v>4588283.65456087</v>
      </c>
      <c r="L85" s="0" t="n">
        <v>5729758.9898789</v>
      </c>
      <c r="M85" s="0" t="n">
        <v>5415856.86101527</v>
      </c>
      <c r="N85" s="0" t="n">
        <v>5751673.01920098</v>
      </c>
      <c r="O85" s="0" t="n">
        <v>5436459.32098948</v>
      </c>
      <c r="P85" s="0" t="n">
        <v>788364.889099806</v>
      </c>
      <c r="Q85" s="0" t="n">
        <v>764713.942426812</v>
      </c>
    </row>
    <row r="86" customFormat="false" ht="12.8" hidden="false" customHeight="false" outlineLevel="0" collapsed="false">
      <c r="A86" s="0" t="n">
        <v>133</v>
      </c>
      <c r="B86" s="0" t="n">
        <v>34601352.8441025</v>
      </c>
      <c r="C86" s="0" t="n">
        <v>33182521.2991429</v>
      </c>
      <c r="D86" s="0" t="n">
        <v>34732257.0797153</v>
      </c>
      <c r="E86" s="0" t="n">
        <v>33305568.0752922</v>
      </c>
      <c r="F86" s="0" t="n">
        <v>24435788.711082</v>
      </c>
      <c r="G86" s="0" t="n">
        <v>8746732.58806086</v>
      </c>
      <c r="H86" s="0" t="n">
        <v>24558836.0228705</v>
      </c>
      <c r="I86" s="0" t="n">
        <v>8746732.05242172</v>
      </c>
      <c r="J86" s="166" t="n">
        <v>4810183.24551907</v>
      </c>
      <c r="K86" s="166" t="n">
        <v>4665877.7481535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34704421.4636115</v>
      </c>
      <c r="C87" s="0" t="n">
        <v>33281614.0384007</v>
      </c>
      <c r="D87" s="0" t="n">
        <v>34835626.4014218</v>
      </c>
      <c r="E87" s="0" t="n">
        <v>33404943.4716694</v>
      </c>
      <c r="F87" s="0" t="n">
        <v>24504144.647945</v>
      </c>
      <c r="G87" s="0" t="n">
        <v>8777469.39045573</v>
      </c>
      <c r="H87" s="0" t="n">
        <v>24627474.6386815</v>
      </c>
      <c r="I87" s="0" t="n">
        <v>8777468.8329879</v>
      </c>
      <c r="J87" s="166" t="n">
        <v>4878845.73977058</v>
      </c>
      <c r="K87" s="166" t="n">
        <v>4732480.36757747</v>
      </c>
      <c r="L87" s="0" t="n">
        <v>5782645.4829867</v>
      </c>
      <c r="M87" s="0" t="n">
        <v>5466021.49729304</v>
      </c>
      <c r="N87" s="0" t="n">
        <v>5804512.40377901</v>
      </c>
      <c r="O87" s="0" t="n">
        <v>5486579.68256136</v>
      </c>
      <c r="P87" s="0" t="n">
        <v>813140.956628431</v>
      </c>
      <c r="Q87" s="0" t="n">
        <v>788746.727929578</v>
      </c>
    </row>
    <row r="88" customFormat="false" ht="12.8" hidden="false" customHeight="false" outlineLevel="0" collapsed="false">
      <c r="A88" s="0" t="n">
        <v>135</v>
      </c>
      <c r="B88" s="0" t="n">
        <v>34778161.2648273</v>
      </c>
      <c r="C88" s="0" t="n">
        <v>33352840.6825634</v>
      </c>
      <c r="D88" s="0" t="n">
        <v>34907442.0125699</v>
      </c>
      <c r="E88" s="0" t="n">
        <v>33474361.3386135</v>
      </c>
      <c r="F88" s="0" t="n">
        <v>24530044.0207235</v>
      </c>
      <c r="G88" s="0" t="n">
        <v>8822796.66183997</v>
      </c>
      <c r="H88" s="0" t="n">
        <v>24651565.2354859</v>
      </c>
      <c r="I88" s="0" t="n">
        <v>8822796.10312763</v>
      </c>
      <c r="J88" s="166" t="n">
        <v>4960910.54235093</v>
      </c>
      <c r="K88" s="166" t="n">
        <v>4812083.2260804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35073235.3535974</v>
      </c>
      <c r="C89" s="0" t="n">
        <v>33636249.1927522</v>
      </c>
      <c r="D89" s="0" t="n">
        <v>35202851.3494268</v>
      </c>
      <c r="E89" s="0" t="n">
        <v>33758084.9778792</v>
      </c>
      <c r="F89" s="0" t="n">
        <v>24773954.5526167</v>
      </c>
      <c r="G89" s="0" t="n">
        <v>8862294.64013546</v>
      </c>
      <c r="H89" s="0" t="n">
        <v>24895790.8971659</v>
      </c>
      <c r="I89" s="0" t="n">
        <v>8862294.08071335</v>
      </c>
      <c r="J89" s="166" t="n">
        <v>5079122.62401299</v>
      </c>
      <c r="K89" s="166" t="n">
        <v>4926748.9452926</v>
      </c>
      <c r="L89" s="0" t="n">
        <v>5843922.51796786</v>
      </c>
      <c r="M89" s="0" t="n">
        <v>5524563.24699686</v>
      </c>
      <c r="N89" s="0" t="n">
        <v>5865524.6075294</v>
      </c>
      <c r="O89" s="0" t="n">
        <v>5544872.53475096</v>
      </c>
      <c r="P89" s="0" t="n">
        <v>846520.437335499</v>
      </c>
      <c r="Q89" s="0" t="n">
        <v>821124.824215434</v>
      </c>
    </row>
    <row r="90" customFormat="false" ht="12.8" hidden="false" customHeight="false" outlineLevel="0" collapsed="false">
      <c r="A90" s="0" t="n">
        <v>137</v>
      </c>
      <c r="B90" s="0" t="n">
        <v>35146651.9997851</v>
      </c>
      <c r="C90" s="0" t="n">
        <v>33706823.8699031</v>
      </c>
      <c r="D90" s="0" t="n">
        <v>35275004.8041658</v>
      </c>
      <c r="E90" s="0" t="n">
        <v>33827472.4071935</v>
      </c>
      <c r="F90" s="0" t="n">
        <v>24799803.636143</v>
      </c>
      <c r="G90" s="0" t="n">
        <v>8907020.23376004</v>
      </c>
      <c r="H90" s="0" t="n">
        <v>24920452.7327442</v>
      </c>
      <c r="I90" s="0" t="n">
        <v>8907019.67444924</v>
      </c>
      <c r="J90" s="166" t="n">
        <v>5202889.14261236</v>
      </c>
      <c r="K90" s="166" t="n">
        <v>5046802.46833399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35408316.0513564</v>
      </c>
      <c r="C91" s="0" t="n">
        <v>33957904.8869435</v>
      </c>
      <c r="D91" s="0" t="n">
        <v>35536820.871665</v>
      </c>
      <c r="E91" s="0" t="n">
        <v>34078696.3548996</v>
      </c>
      <c r="F91" s="0" t="n">
        <v>24986830.9919116</v>
      </c>
      <c r="G91" s="0" t="n">
        <v>8971073.89503191</v>
      </c>
      <c r="H91" s="0" t="n">
        <v>25107623.020055</v>
      </c>
      <c r="I91" s="0" t="n">
        <v>8971073.33484462</v>
      </c>
      <c r="J91" s="166" t="n">
        <v>5363913.45893149</v>
      </c>
      <c r="K91" s="166" t="n">
        <v>5202996.05516354</v>
      </c>
      <c r="L91" s="0" t="n">
        <v>5900585.13238379</v>
      </c>
      <c r="M91" s="0" t="n">
        <v>5579431.60953682</v>
      </c>
      <c r="N91" s="0" t="n">
        <v>5922002.05932636</v>
      </c>
      <c r="O91" s="0" t="n">
        <v>5599566.84898711</v>
      </c>
      <c r="P91" s="0" t="n">
        <v>893985.576488581</v>
      </c>
      <c r="Q91" s="0" t="n">
        <v>867166.009193924</v>
      </c>
    </row>
    <row r="92" customFormat="false" ht="12.8" hidden="false" customHeight="false" outlineLevel="0" collapsed="false">
      <c r="A92" s="0" t="n">
        <v>139</v>
      </c>
      <c r="B92" s="0" t="n">
        <v>35691595.3256356</v>
      </c>
      <c r="C92" s="0" t="n">
        <v>34228871.452019</v>
      </c>
      <c r="D92" s="0" t="n">
        <v>35819138.9437199</v>
      </c>
      <c r="E92" s="0" t="n">
        <v>34348759.8716161</v>
      </c>
      <c r="F92" s="0" t="n">
        <v>25113819.2186901</v>
      </c>
      <c r="G92" s="0" t="n">
        <v>9115052.23332888</v>
      </c>
      <c r="H92" s="0" t="n">
        <v>25233708.202694</v>
      </c>
      <c r="I92" s="0" t="n">
        <v>9115051.66892209</v>
      </c>
      <c r="J92" s="166" t="n">
        <v>5441608.21424245</v>
      </c>
      <c r="K92" s="166" t="n">
        <v>5278359.96781518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35873200.9484845</v>
      </c>
      <c r="C93" s="0" t="n">
        <v>34404249.8303187</v>
      </c>
      <c r="D93" s="0" t="n">
        <v>36000265.9172703</v>
      </c>
      <c r="E93" s="0" t="n">
        <v>34523688.5700384</v>
      </c>
      <c r="F93" s="0" t="n">
        <v>25236217.4058026</v>
      </c>
      <c r="G93" s="0" t="n">
        <v>9168032.42451601</v>
      </c>
      <c r="H93" s="0" t="n">
        <v>25355656.5786611</v>
      </c>
      <c r="I93" s="0" t="n">
        <v>9168031.99137731</v>
      </c>
      <c r="J93" s="166" t="n">
        <v>5549789.67744248</v>
      </c>
      <c r="K93" s="166" t="n">
        <v>5383295.98711921</v>
      </c>
      <c r="L93" s="0" t="n">
        <v>5977731.6218738</v>
      </c>
      <c r="M93" s="0" t="n">
        <v>5652806.80099122</v>
      </c>
      <c r="N93" s="0" t="n">
        <v>5998908.7033844</v>
      </c>
      <c r="O93" s="0" t="n">
        <v>5672716.64675985</v>
      </c>
      <c r="P93" s="0" t="n">
        <v>924964.946240414</v>
      </c>
      <c r="Q93" s="0" t="n">
        <v>897215.997853201</v>
      </c>
    </row>
    <row r="94" customFormat="false" ht="12.8" hidden="false" customHeight="false" outlineLevel="0" collapsed="false">
      <c r="A94" s="0" t="n">
        <v>141</v>
      </c>
      <c r="B94" s="0" t="n">
        <v>36015951.0846589</v>
      </c>
      <c r="C94" s="0" t="n">
        <v>34541454.6996903</v>
      </c>
      <c r="D94" s="0" t="n">
        <v>36142782.3635971</v>
      </c>
      <c r="E94" s="0" t="n">
        <v>34660674.5025095</v>
      </c>
      <c r="F94" s="0" t="n">
        <v>25329246.76164</v>
      </c>
      <c r="G94" s="0" t="n">
        <v>9212207.93805024</v>
      </c>
      <c r="H94" s="0" t="n">
        <v>25448466.9985795</v>
      </c>
      <c r="I94" s="0" t="n">
        <v>9212207.50392996</v>
      </c>
      <c r="J94" s="166" t="n">
        <v>5577561.06860351</v>
      </c>
      <c r="K94" s="166" t="n">
        <v>5410234.2365454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36125403.4037828</v>
      </c>
      <c r="C95" s="0" t="n">
        <v>34647303.0109287</v>
      </c>
      <c r="D95" s="0" t="n">
        <v>36251511.3774291</v>
      </c>
      <c r="E95" s="0" t="n">
        <v>34765842.9536706</v>
      </c>
      <c r="F95" s="0" t="n">
        <v>25449602.949716</v>
      </c>
      <c r="G95" s="0" t="n">
        <v>9197700.06121278</v>
      </c>
      <c r="H95" s="0" t="n">
        <v>25568143.3323018</v>
      </c>
      <c r="I95" s="0" t="n">
        <v>9197699.62136882</v>
      </c>
      <c r="J95" s="166" t="n">
        <v>5671760.3247369</v>
      </c>
      <c r="K95" s="166" t="n">
        <v>5501607.51499479</v>
      </c>
      <c r="L95" s="0" t="n">
        <v>6020475.43642548</v>
      </c>
      <c r="M95" s="0" t="n">
        <v>5693999.33635653</v>
      </c>
      <c r="N95" s="0" t="n">
        <v>6041493.15676979</v>
      </c>
      <c r="O95" s="0" t="n">
        <v>5713760.37882188</v>
      </c>
      <c r="P95" s="0" t="n">
        <v>945293.387456149</v>
      </c>
      <c r="Q95" s="0" t="n">
        <v>916934.585832465</v>
      </c>
    </row>
    <row r="96" customFormat="false" ht="12.8" hidden="false" customHeight="false" outlineLevel="0" collapsed="false">
      <c r="A96" s="0" t="n">
        <v>143</v>
      </c>
      <c r="B96" s="0" t="n">
        <v>36267688.9012989</v>
      </c>
      <c r="C96" s="0" t="n">
        <v>34784188.370448</v>
      </c>
      <c r="D96" s="0" t="n">
        <v>36393635.1117392</v>
      </c>
      <c r="E96" s="0" t="n">
        <v>34902576.2945709</v>
      </c>
      <c r="F96" s="0" t="n">
        <v>25579663.3978672</v>
      </c>
      <c r="G96" s="0" t="n">
        <v>9204524.97258078</v>
      </c>
      <c r="H96" s="0" t="n">
        <v>25698051.7628066</v>
      </c>
      <c r="I96" s="0" t="n">
        <v>9204524.53176429</v>
      </c>
      <c r="J96" s="166" t="n">
        <v>5811853.900007</v>
      </c>
      <c r="K96" s="166" t="n">
        <v>5637498.28300679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36343898.2683175</v>
      </c>
      <c r="C97" s="0" t="n">
        <v>34859368.2561213</v>
      </c>
      <c r="D97" s="0" t="n">
        <v>36469367.1402003</v>
      </c>
      <c r="E97" s="0" t="n">
        <v>34977308.3406195</v>
      </c>
      <c r="F97" s="0" t="n">
        <v>25714367.9761107</v>
      </c>
      <c r="G97" s="0" t="n">
        <v>9145000.28001066</v>
      </c>
      <c r="H97" s="0" t="n">
        <v>25832308.5028532</v>
      </c>
      <c r="I97" s="0" t="n">
        <v>9144999.83776632</v>
      </c>
      <c r="J97" s="166" t="n">
        <v>5916527.32913804</v>
      </c>
      <c r="K97" s="166" t="n">
        <v>5739031.5092639</v>
      </c>
      <c r="L97" s="0" t="n">
        <v>6055789.93390204</v>
      </c>
      <c r="M97" s="0" t="n">
        <v>5728055.50723477</v>
      </c>
      <c r="N97" s="0" t="n">
        <v>6076701.29640171</v>
      </c>
      <c r="O97" s="0" t="n">
        <v>5747717.52581369</v>
      </c>
      <c r="P97" s="0" t="n">
        <v>986087.888189673</v>
      </c>
      <c r="Q97" s="0" t="n">
        <v>956505.251543983</v>
      </c>
    </row>
    <row r="98" customFormat="false" ht="12.8" hidden="false" customHeight="false" outlineLevel="0" collapsed="false">
      <c r="A98" s="0" t="n">
        <v>145</v>
      </c>
      <c r="B98" s="0" t="n">
        <v>36613592.4649339</v>
      </c>
      <c r="C98" s="0" t="n">
        <v>35118324.9715532</v>
      </c>
      <c r="D98" s="0" t="n">
        <v>36738001.7336634</v>
      </c>
      <c r="E98" s="0" t="n">
        <v>35235272.1380493</v>
      </c>
      <c r="F98" s="0" t="n">
        <v>25906559.4908282</v>
      </c>
      <c r="G98" s="0" t="n">
        <v>9211765.48072497</v>
      </c>
      <c r="H98" s="0" t="n">
        <v>26023507.1005005</v>
      </c>
      <c r="I98" s="0" t="n">
        <v>9211765.0375488</v>
      </c>
      <c r="J98" s="166" t="n">
        <v>6041116.4615707</v>
      </c>
      <c r="K98" s="166" t="n">
        <v>5859882.96772358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36739309.9422774</v>
      </c>
      <c r="C99" s="0" t="n">
        <v>35239239.4537883</v>
      </c>
      <c r="D99" s="0" t="n">
        <v>36861368.953376</v>
      </c>
      <c r="E99" s="0" t="n">
        <v>35353977.3839032</v>
      </c>
      <c r="F99" s="0" t="n">
        <v>25994768.1498996</v>
      </c>
      <c r="G99" s="0" t="n">
        <v>9244471.30388872</v>
      </c>
      <c r="H99" s="0" t="n">
        <v>26109506.5382908</v>
      </c>
      <c r="I99" s="0" t="n">
        <v>9244470.84561247</v>
      </c>
      <c r="J99" s="166" t="n">
        <v>6158573.88141426</v>
      </c>
      <c r="K99" s="166" t="n">
        <v>5973816.66497183</v>
      </c>
      <c r="L99" s="0" t="n">
        <v>6122560.71134213</v>
      </c>
      <c r="M99" s="0" t="n">
        <v>5792289.71945952</v>
      </c>
      <c r="N99" s="0" t="n">
        <v>6142904.31597244</v>
      </c>
      <c r="O99" s="0" t="n">
        <v>5811418.20100605</v>
      </c>
      <c r="P99" s="0" t="n">
        <v>1026428.98023571</v>
      </c>
      <c r="Q99" s="0" t="n">
        <v>995636.110828639</v>
      </c>
    </row>
    <row r="100" customFormat="false" ht="12.8" hidden="false" customHeight="false" outlineLevel="0" collapsed="false">
      <c r="A100" s="0" t="n">
        <v>147</v>
      </c>
      <c r="B100" s="0" t="n">
        <v>36954879.1208842</v>
      </c>
      <c r="C100" s="0" t="n">
        <v>35446142.5571716</v>
      </c>
      <c r="D100" s="0" t="n">
        <v>37076199.1282862</v>
      </c>
      <c r="E100" s="0" t="n">
        <v>35560185.5096935</v>
      </c>
      <c r="F100" s="0" t="n">
        <v>26125600.6696297</v>
      </c>
      <c r="G100" s="0" t="n">
        <v>9320541.88754196</v>
      </c>
      <c r="H100" s="0" t="n">
        <v>26239644.0819803</v>
      </c>
      <c r="I100" s="0" t="n">
        <v>9320541.42771315</v>
      </c>
      <c r="J100" s="166" t="n">
        <v>6292181.4534279</v>
      </c>
      <c r="K100" s="166" t="n">
        <v>6103416.00982507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37259778.1382708</v>
      </c>
      <c r="C101" s="0" t="n">
        <v>35738740.096712</v>
      </c>
      <c r="D101" s="0" t="n">
        <v>37379954.1567331</v>
      </c>
      <c r="E101" s="0" t="n">
        <v>35851707.7032775</v>
      </c>
      <c r="F101" s="0" t="n">
        <v>26387908.1889174</v>
      </c>
      <c r="G101" s="0" t="n">
        <v>9350831.90779462</v>
      </c>
      <c r="H101" s="0" t="n">
        <v>26500876.256096</v>
      </c>
      <c r="I101" s="0" t="n">
        <v>9350831.44718155</v>
      </c>
      <c r="J101" s="166" t="n">
        <v>6371925.07111466</v>
      </c>
      <c r="K101" s="166" t="n">
        <v>6180767.31898122</v>
      </c>
      <c r="L101" s="0" t="n">
        <v>6209280.92662981</v>
      </c>
      <c r="M101" s="0" t="n">
        <v>5874607.70574371</v>
      </c>
      <c r="N101" s="0" t="n">
        <v>6229310.64410596</v>
      </c>
      <c r="O101" s="0" t="n">
        <v>5893441.16388461</v>
      </c>
      <c r="P101" s="0" t="n">
        <v>1061987.51185244</v>
      </c>
      <c r="Q101" s="0" t="n">
        <v>1030127.88649687</v>
      </c>
    </row>
    <row r="102" customFormat="false" ht="12.8" hidden="false" customHeight="false" outlineLevel="0" collapsed="false">
      <c r="A102" s="0" t="n">
        <v>149</v>
      </c>
      <c r="B102" s="0" t="n">
        <v>37375599.8848839</v>
      </c>
      <c r="C102" s="0" t="n">
        <v>35850609.7983182</v>
      </c>
      <c r="D102" s="0" t="n">
        <v>37494231.9712366</v>
      </c>
      <c r="E102" s="0" t="n">
        <v>35962126.1099476</v>
      </c>
      <c r="F102" s="0" t="n">
        <v>26477145.3534786</v>
      </c>
      <c r="G102" s="0" t="n">
        <v>9373464.44483963</v>
      </c>
      <c r="H102" s="0" t="n">
        <v>26588662.1259882</v>
      </c>
      <c r="I102" s="0" t="n">
        <v>9373463.98395933</v>
      </c>
      <c r="J102" s="166" t="n">
        <v>6484091.76271038</v>
      </c>
      <c r="K102" s="166" t="n">
        <v>6289569.00982907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37518286.4966779</v>
      </c>
      <c r="C103" s="0" t="n">
        <v>35987894.1567271</v>
      </c>
      <c r="D103" s="0" t="n">
        <v>37635826.6509811</v>
      </c>
      <c r="E103" s="0" t="n">
        <v>36098383.5750135</v>
      </c>
      <c r="F103" s="0" t="n">
        <v>26622158.2945717</v>
      </c>
      <c r="G103" s="0" t="n">
        <v>9365735.86215539</v>
      </c>
      <c r="H103" s="0" t="n">
        <v>26732648.1737405</v>
      </c>
      <c r="I103" s="0" t="n">
        <v>9365735.40127294</v>
      </c>
      <c r="J103" s="166" t="n">
        <v>6614347.34543937</v>
      </c>
      <c r="K103" s="166" t="n">
        <v>6415916.92507619</v>
      </c>
      <c r="L103" s="0" t="n">
        <v>6250876.3055311</v>
      </c>
      <c r="M103" s="0" t="n">
        <v>5914352.56566635</v>
      </c>
      <c r="N103" s="0" t="n">
        <v>6270466.62792231</v>
      </c>
      <c r="O103" s="0" t="n">
        <v>5932773.0265474</v>
      </c>
      <c r="P103" s="0" t="n">
        <v>1102391.22423989</v>
      </c>
      <c r="Q103" s="0" t="n">
        <v>1069319.4875127</v>
      </c>
    </row>
    <row r="104" customFormat="false" ht="12.8" hidden="false" customHeight="false" outlineLevel="0" collapsed="false">
      <c r="A104" s="0" t="n">
        <v>151</v>
      </c>
      <c r="B104" s="0" t="n">
        <v>37672379.0170718</v>
      </c>
      <c r="C104" s="0" t="n">
        <v>36136068.7366388</v>
      </c>
      <c r="D104" s="0" t="n">
        <v>37787804.3482331</v>
      </c>
      <c r="E104" s="0" t="n">
        <v>36244570.3012457</v>
      </c>
      <c r="F104" s="0" t="n">
        <v>26679366.9894625</v>
      </c>
      <c r="G104" s="0" t="n">
        <v>9456701.74717632</v>
      </c>
      <c r="H104" s="0" t="n">
        <v>26787869.0031291</v>
      </c>
      <c r="I104" s="0" t="n">
        <v>9456701.29811656</v>
      </c>
      <c r="J104" s="166" t="n">
        <v>6686635.26275902</v>
      </c>
      <c r="K104" s="166" t="n">
        <v>6486036.20487625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37917553.626264</v>
      </c>
      <c r="C105" s="0" t="n">
        <v>36370916.2236484</v>
      </c>
      <c r="D105" s="0" t="n">
        <v>38031917.8653232</v>
      </c>
      <c r="E105" s="0" t="n">
        <v>36478420.363938</v>
      </c>
      <c r="F105" s="0" t="n">
        <v>26869654.2229347</v>
      </c>
      <c r="G105" s="0" t="n">
        <v>9501262.00071364</v>
      </c>
      <c r="H105" s="0" t="n">
        <v>26977158.8053704</v>
      </c>
      <c r="I105" s="0" t="n">
        <v>9501261.55856763</v>
      </c>
      <c r="J105" s="166" t="n">
        <v>6778324.52678736</v>
      </c>
      <c r="K105" s="166" t="n">
        <v>6574974.79098374</v>
      </c>
      <c r="L105" s="0" t="n">
        <v>6313500.98545685</v>
      </c>
      <c r="M105" s="0" t="n">
        <v>5972886.74492329</v>
      </c>
      <c r="N105" s="0" t="n">
        <v>6332562.0032387</v>
      </c>
      <c r="O105" s="0" t="n">
        <v>5990809.44253622</v>
      </c>
      <c r="P105" s="0" t="n">
        <v>1129720.75446456</v>
      </c>
      <c r="Q105" s="0" t="n">
        <v>1095829.13183062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5" activeCellId="0" sqref="A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18652946.1662587</v>
      </c>
      <c r="C24" s="0" t="n">
        <v>17916374.622077</v>
      </c>
      <c r="D24" s="0" t="n">
        <v>18681628.2206411</v>
      </c>
      <c r="E24" s="0" t="n">
        <v>17942058.3789781</v>
      </c>
      <c r="F24" s="0" t="n">
        <v>14368596.364287</v>
      </c>
      <c r="G24" s="0" t="n">
        <v>3547778.25778995</v>
      </c>
      <c r="H24" s="0" t="n">
        <v>14441754.6545873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18352937.2931898</v>
      </c>
      <c r="C25" s="0" t="n">
        <v>17625991.0024253</v>
      </c>
      <c r="D25" s="0" t="n">
        <v>18382134.143264</v>
      </c>
      <c r="E25" s="0" t="n">
        <v>17652185.9515924</v>
      </c>
      <c r="F25" s="0" t="n">
        <v>14064142.812192</v>
      </c>
      <c r="G25" s="0" t="n">
        <v>3561848.19023326</v>
      </c>
      <c r="H25" s="0" t="n">
        <v>14136812.7375109</v>
      </c>
      <c r="I25" s="0" t="n">
        <v>3515373.2140815</v>
      </c>
      <c r="J25" s="0" t="n">
        <v>304500.893219063</v>
      </c>
      <c r="K25" s="0" t="n">
        <v>295365.866422491</v>
      </c>
      <c r="L25" s="0" t="n">
        <v>3061475.64022836</v>
      </c>
      <c r="M25" s="0" t="n">
        <v>2889032.6590503</v>
      </c>
      <c r="N25" s="0" t="n">
        <v>3066220.86538111</v>
      </c>
      <c r="O25" s="0" t="n">
        <v>2893375.81459601</v>
      </c>
      <c r="P25" s="0" t="n">
        <v>50750.1488698438</v>
      </c>
      <c r="Q25" s="0" t="n">
        <v>49227.6444037485</v>
      </c>
    </row>
    <row r="26" customFormat="false" ht="12.8" hidden="false" customHeight="false" outlineLevel="0" collapsed="false">
      <c r="A26" s="0" t="n">
        <v>73</v>
      </c>
      <c r="B26" s="0" t="n">
        <v>18015799.3649368</v>
      </c>
      <c r="C26" s="0" t="n">
        <v>17299629.620816</v>
      </c>
      <c r="D26" s="0" t="n">
        <v>18044492.9921614</v>
      </c>
      <c r="E26" s="0" t="n">
        <v>17325385.1028204</v>
      </c>
      <c r="F26" s="0" t="n">
        <v>13727345.1615875</v>
      </c>
      <c r="G26" s="0" t="n">
        <v>3572284.45922843</v>
      </c>
      <c r="H26" s="0" t="n">
        <v>13798327.8627474</v>
      </c>
      <c r="I26" s="0" t="n">
        <v>3527057.24007299</v>
      </c>
      <c r="J26" s="0" t="n">
        <v>323896.704895771</v>
      </c>
      <c r="K26" s="0" t="n">
        <v>314179.803748898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18009104.7623947</v>
      </c>
      <c r="C27" s="0" t="n">
        <v>17291611.958209</v>
      </c>
      <c r="D27" s="0" t="n">
        <v>18039333.5315035</v>
      </c>
      <c r="E27" s="0" t="n">
        <v>17318839.0771743</v>
      </c>
      <c r="F27" s="0" t="n">
        <v>13661431.4072944</v>
      </c>
      <c r="G27" s="0" t="n">
        <v>3630180.55091463</v>
      </c>
      <c r="H27" s="0" t="n">
        <v>13732945.9503596</v>
      </c>
      <c r="I27" s="0" t="n">
        <v>3585893.12681468</v>
      </c>
      <c r="J27" s="0" t="n">
        <v>336301.235004635</v>
      </c>
      <c r="K27" s="0" t="n">
        <v>326212.197954496</v>
      </c>
      <c r="L27" s="0" t="n">
        <v>3004179.30769971</v>
      </c>
      <c r="M27" s="0" t="n">
        <v>2834480.74656966</v>
      </c>
      <c r="N27" s="0" t="n">
        <v>3009104.58864778</v>
      </c>
      <c r="O27" s="0" t="n">
        <v>2839000.98374</v>
      </c>
      <c r="P27" s="0" t="n">
        <v>56050.2058341059</v>
      </c>
      <c r="Q27" s="0" t="n">
        <v>54368.6996590827</v>
      </c>
    </row>
    <row r="28" customFormat="false" ht="12.8" hidden="false" customHeight="false" outlineLevel="0" collapsed="false">
      <c r="A28" s="0" t="n">
        <v>75</v>
      </c>
      <c r="B28" s="0" t="n">
        <v>16953125.1632346</v>
      </c>
      <c r="C28" s="0" t="n">
        <v>16275220.6371942</v>
      </c>
      <c r="D28" s="0" t="n">
        <v>16986304.7374951</v>
      </c>
      <c r="E28" s="0" t="n">
        <v>16305398.7008521</v>
      </c>
      <c r="F28" s="0" t="n">
        <v>12832184.2314797</v>
      </c>
      <c r="G28" s="0" t="n">
        <v>3443036.40571446</v>
      </c>
      <c r="H28" s="0" t="n">
        <v>12900540.4404437</v>
      </c>
      <c r="I28" s="0" t="n">
        <v>3404858.26040844</v>
      </c>
      <c r="J28" s="0" t="n">
        <v>339972.362077172</v>
      </c>
      <c r="K28" s="0" t="n">
        <v>329773.191214857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19184821.3249175</v>
      </c>
      <c r="C29" s="0" t="n">
        <v>18417676.3730011</v>
      </c>
      <c r="D29" s="0" t="n">
        <v>19224500.51335</v>
      </c>
      <c r="E29" s="0" t="n">
        <v>18453848.9682121</v>
      </c>
      <c r="F29" s="0" t="n">
        <v>14482322.8881063</v>
      </c>
      <c r="G29" s="0" t="n">
        <v>3935353.4848948</v>
      </c>
      <c r="H29" s="0" t="n">
        <v>14561109.5039784</v>
      </c>
      <c r="I29" s="0" t="n">
        <v>3892739.46423374</v>
      </c>
      <c r="J29" s="0" t="n">
        <v>411540.145780537</v>
      </c>
      <c r="K29" s="0" t="n">
        <v>399193.941407121</v>
      </c>
      <c r="L29" s="0" t="n">
        <v>3200213.57422198</v>
      </c>
      <c r="M29" s="0" t="n">
        <v>3019159.17277261</v>
      </c>
      <c r="N29" s="0" t="n">
        <v>3206730.48761579</v>
      </c>
      <c r="O29" s="0" t="n">
        <v>3025191.85849399</v>
      </c>
      <c r="P29" s="0" t="n">
        <v>68590.0242967562</v>
      </c>
      <c r="Q29" s="0" t="n">
        <v>66532.3235678535</v>
      </c>
    </row>
    <row r="30" customFormat="false" ht="12.8" hidden="false" customHeight="false" outlineLevel="0" collapsed="false">
      <c r="A30" s="0" t="n">
        <v>77</v>
      </c>
      <c r="B30" s="0" t="n">
        <v>18123585.0268163</v>
      </c>
      <c r="C30" s="0" t="n">
        <v>17396680.2775358</v>
      </c>
      <c r="D30" s="0" t="n">
        <v>18163522.5172045</v>
      </c>
      <c r="E30" s="0" t="n">
        <v>17433169.1975093</v>
      </c>
      <c r="F30" s="0" t="n">
        <v>13663411.906328</v>
      </c>
      <c r="G30" s="0" t="n">
        <v>3733268.37120778</v>
      </c>
      <c r="H30" s="0" t="n">
        <v>13739765.8621612</v>
      </c>
      <c r="I30" s="0" t="n">
        <v>3693403.33534812</v>
      </c>
      <c r="J30" s="0" t="n">
        <v>394440.433233632</v>
      </c>
      <c r="K30" s="0" t="n">
        <v>382607.220236623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20322176.901182</v>
      </c>
      <c r="C31" s="0" t="n">
        <v>19506336.7953044</v>
      </c>
      <c r="D31" s="0" t="n">
        <v>20373757.4736272</v>
      </c>
      <c r="E31" s="0" t="n">
        <v>19553814.0905542</v>
      </c>
      <c r="F31" s="0" t="n">
        <v>15278927.457591</v>
      </c>
      <c r="G31" s="0" t="n">
        <v>4227409.33771342</v>
      </c>
      <c r="H31" s="0" t="n">
        <v>15365692.7860499</v>
      </c>
      <c r="I31" s="0" t="n">
        <v>4188121.30450423</v>
      </c>
      <c r="J31" s="0" t="n">
        <v>469578.253142294</v>
      </c>
      <c r="K31" s="0" t="n">
        <v>455490.905548025</v>
      </c>
      <c r="L31" s="0" t="n">
        <v>3389773.37240621</v>
      </c>
      <c r="M31" s="0" t="n">
        <v>3197635.18163737</v>
      </c>
      <c r="N31" s="0" t="n">
        <v>3398269.30264727</v>
      </c>
      <c r="O31" s="0" t="n">
        <v>3205523.74231154</v>
      </c>
      <c r="P31" s="0" t="n">
        <v>78263.0421903823</v>
      </c>
      <c r="Q31" s="0" t="n">
        <v>75915.1509246708</v>
      </c>
    </row>
    <row r="32" customFormat="false" ht="12.8" hidden="false" customHeight="false" outlineLevel="0" collapsed="false">
      <c r="A32" s="0" t="n">
        <v>79</v>
      </c>
      <c r="B32" s="0" t="n">
        <v>19271203.5040078</v>
      </c>
      <c r="C32" s="0" t="n">
        <v>18496788.480315</v>
      </c>
      <c r="D32" s="0" t="n">
        <v>19320527.9353915</v>
      </c>
      <c r="E32" s="0" t="n">
        <v>18542201.0292988</v>
      </c>
      <c r="F32" s="0" t="n">
        <v>14449013.4851241</v>
      </c>
      <c r="G32" s="0" t="n">
        <v>4047774.99519088</v>
      </c>
      <c r="H32" s="0" t="n">
        <v>14531538.0922431</v>
      </c>
      <c r="I32" s="0" t="n">
        <v>4010662.93705574</v>
      </c>
      <c r="J32" s="0" t="n">
        <v>467405.217671923</v>
      </c>
      <c r="K32" s="0" t="n">
        <v>453383.061141765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20926077.0213231</v>
      </c>
      <c r="C33" s="0" t="n">
        <v>20084349.1421947</v>
      </c>
      <c r="D33" s="0" t="n">
        <v>20981563.0975511</v>
      </c>
      <c r="E33" s="0" t="n">
        <v>20135469.4570105</v>
      </c>
      <c r="F33" s="0" t="n">
        <v>15666339.8093365</v>
      </c>
      <c r="G33" s="0" t="n">
        <v>4418009.33285827</v>
      </c>
      <c r="H33" s="0" t="n">
        <v>15757852.3708538</v>
      </c>
      <c r="I33" s="0" t="n">
        <v>4377617.08615676</v>
      </c>
      <c r="J33" s="0" t="n">
        <v>531848.645439812</v>
      </c>
      <c r="K33" s="0" t="n">
        <v>515893.186076618</v>
      </c>
      <c r="L33" s="0" t="n">
        <v>3490431.28751234</v>
      </c>
      <c r="M33" s="0" t="n">
        <v>3292078.98326989</v>
      </c>
      <c r="N33" s="0" t="n">
        <v>3499575.40587295</v>
      </c>
      <c r="O33" s="0" t="n">
        <v>3300573.92574446</v>
      </c>
      <c r="P33" s="0" t="n">
        <v>88641.4409066354</v>
      </c>
      <c r="Q33" s="0" t="n">
        <v>85982.1976794364</v>
      </c>
    </row>
    <row r="34" customFormat="false" ht="12.8" hidden="false" customHeight="false" outlineLevel="0" collapsed="false">
      <c r="A34" s="0" t="n">
        <v>81</v>
      </c>
      <c r="B34" s="0" t="n">
        <v>19906694.0954222</v>
      </c>
      <c r="C34" s="0" t="n">
        <v>19104534.5509534</v>
      </c>
      <c r="D34" s="0" t="n">
        <v>19960296.0949453</v>
      </c>
      <c r="E34" s="0" t="n">
        <v>19153945.9854531</v>
      </c>
      <c r="F34" s="0" t="n">
        <v>14843502.760258</v>
      </c>
      <c r="G34" s="0" t="n">
        <v>4261031.7906954</v>
      </c>
      <c r="H34" s="0" t="n">
        <v>14930951.2076668</v>
      </c>
      <c r="I34" s="0" t="n">
        <v>4222994.77778633</v>
      </c>
      <c r="J34" s="0" t="n">
        <v>519241.270225254</v>
      </c>
      <c r="K34" s="0" t="n">
        <v>503664.032118496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21551168.3706831</v>
      </c>
      <c r="C35" s="0" t="n">
        <v>20681478.2021894</v>
      </c>
      <c r="D35" s="0" t="n">
        <v>21609620.5238496</v>
      </c>
      <c r="E35" s="0" t="n">
        <v>20735375.3414058</v>
      </c>
      <c r="F35" s="0" t="n">
        <v>16006966.8977162</v>
      </c>
      <c r="G35" s="0" t="n">
        <v>4674511.3044732</v>
      </c>
      <c r="H35" s="0" t="n">
        <v>16101804.0019925</v>
      </c>
      <c r="I35" s="0" t="n">
        <v>4633571.33941327</v>
      </c>
      <c r="J35" s="0" t="n">
        <v>569269.544293553</v>
      </c>
      <c r="K35" s="0" t="n">
        <v>552191.457964747</v>
      </c>
      <c r="L35" s="0" t="n">
        <v>3593868.24435709</v>
      </c>
      <c r="M35" s="0" t="n">
        <v>3389037.43354356</v>
      </c>
      <c r="N35" s="0" t="n">
        <v>3603506.83992044</v>
      </c>
      <c r="O35" s="0" t="n">
        <v>3397997.30974791</v>
      </c>
      <c r="P35" s="0" t="n">
        <v>94878.2573822589</v>
      </c>
      <c r="Q35" s="0" t="n">
        <v>92031.9096607911</v>
      </c>
    </row>
    <row r="36" customFormat="false" ht="12.8" hidden="false" customHeight="false" outlineLevel="0" collapsed="false">
      <c r="A36" s="0" t="n">
        <v>83</v>
      </c>
      <c r="B36" s="0" t="n">
        <v>20605577.2656668</v>
      </c>
      <c r="C36" s="0" t="n">
        <v>19772575.7890109</v>
      </c>
      <c r="D36" s="0" t="n">
        <v>20665841.8706236</v>
      </c>
      <c r="E36" s="0" t="n">
        <v>19828321.4755167</v>
      </c>
      <c r="F36" s="0" t="n">
        <v>15263923.5945872</v>
      </c>
      <c r="G36" s="0" t="n">
        <v>4508652.19442373</v>
      </c>
      <c r="H36" s="0" t="n">
        <v>15355600.2223395</v>
      </c>
      <c r="I36" s="0" t="n">
        <v>4472721.25317719</v>
      </c>
      <c r="J36" s="0" t="n">
        <v>574174.139765247</v>
      </c>
      <c r="K36" s="0" t="n">
        <v>556948.91557229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22173675.0879507</v>
      </c>
      <c r="C37" s="0" t="n">
        <v>21276227.3544097</v>
      </c>
      <c r="D37" s="0" t="n">
        <v>22237808.652802</v>
      </c>
      <c r="E37" s="0" t="n">
        <v>21335541.8381971</v>
      </c>
      <c r="F37" s="0" t="n">
        <v>16373212.3059259</v>
      </c>
      <c r="G37" s="0" t="n">
        <v>4903015.04848377</v>
      </c>
      <c r="H37" s="0" t="n">
        <v>16471164.3629122</v>
      </c>
      <c r="I37" s="0" t="n">
        <v>4864377.47528489</v>
      </c>
      <c r="J37" s="0" t="n">
        <v>642536.78971831</v>
      </c>
      <c r="K37" s="0" t="n">
        <v>623260.686026761</v>
      </c>
      <c r="L37" s="0" t="n">
        <v>3696697.32565833</v>
      </c>
      <c r="M37" s="0" t="n">
        <v>3485360.69996549</v>
      </c>
      <c r="N37" s="0" t="n">
        <v>3707298.55994123</v>
      </c>
      <c r="O37" s="0" t="n">
        <v>3495240.7192677</v>
      </c>
      <c r="P37" s="0" t="n">
        <v>107089.464953052</v>
      </c>
      <c r="Q37" s="0" t="n">
        <v>103876.78100446</v>
      </c>
    </row>
    <row r="38" customFormat="false" ht="12.8" hidden="false" customHeight="false" outlineLevel="0" collapsed="false">
      <c r="A38" s="0" t="n">
        <v>85</v>
      </c>
      <c r="B38" s="0" t="n">
        <v>21272725.1814883</v>
      </c>
      <c r="C38" s="0" t="n">
        <v>20410183.7754154</v>
      </c>
      <c r="D38" s="0" t="n">
        <v>21334777.5886885</v>
      </c>
      <c r="E38" s="0" t="n">
        <v>20467582.615193</v>
      </c>
      <c r="F38" s="0" t="n">
        <v>15661003.0836439</v>
      </c>
      <c r="G38" s="0" t="n">
        <v>4749180.69177153</v>
      </c>
      <c r="H38" s="0" t="n">
        <v>15755422.3143985</v>
      </c>
      <c r="I38" s="0" t="n">
        <v>4712160.30079449</v>
      </c>
      <c r="J38" s="0" t="n">
        <v>633895.41436499</v>
      </c>
      <c r="K38" s="0" t="n">
        <v>614878.55193404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22838990.8890876</v>
      </c>
      <c r="C39" s="0" t="n">
        <v>21911644.834316</v>
      </c>
      <c r="D39" s="0" t="n">
        <v>22909228.6434106</v>
      </c>
      <c r="E39" s="0" t="n">
        <v>21976742.5531536</v>
      </c>
      <c r="F39" s="0" t="n">
        <v>16784990.6666845</v>
      </c>
      <c r="G39" s="0" t="n">
        <v>5126654.16763148</v>
      </c>
      <c r="H39" s="0" t="n">
        <v>16887444.0995871</v>
      </c>
      <c r="I39" s="0" t="n">
        <v>5089298.45356645</v>
      </c>
      <c r="J39" s="0" t="n">
        <v>705982.840943118</v>
      </c>
      <c r="K39" s="0" t="n">
        <v>684803.355714825</v>
      </c>
      <c r="L39" s="0" t="n">
        <v>3808600.67493653</v>
      </c>
      <c r="M39" s="0" t="n">
        <v>3590591.21076027</v>
      </c>
      <c r="N39" s="0" t="n">
        <v>3820229.43795772</v>
      </c>
      <c r="O39" s="0" t="n">
        <v>3601446.96401626</v>
      </c>
      <c r="P39" s="0" t="n">
        <v>117663.806823853</v>
      </c>
      <c r="Q39" s="0" t="n">
        <v>114133.892619137</v>
      </c>
    </row>
    <row r="40" customFormat="false" ht="12.8" hidden="false" customHeight="false" outlineLevel="0" collapsed="false">
      <c r="A40" s="0" t="n">
        <v>87</v>
      </c>
      <c r="B40" s="0" t="n">
        <v>21998583.7680987</v>
      </c>
      <c r="C40" s="0" t="n">
        <v>21103722.8820959</v>
      </c>
      <c r="D40" s="0" t="n">
        <v>22075454.2835428</v>
      </c>
      <c r="E40" s="0" t="n">
        <v>21175273.4200163</v>
      </c>
      <c r="F40" s="0" t="n">
        <v>16116168.1007191</v>
      </c>
      <c r="G40" s="0" t="n">
        <v>4987554.78137677</v>
      </c>
      <c r="H40" s="0" t="n">
        <v>16215734.7377815</v>
      </c>
      <c r="I40" s="0" t="n">
        <v>4959538.68223476</v>
      </c>
      <c r="J40" s="0" t="n">
        <v>704991.292178433</v>
      </c>
      <c r="K40" s="0" t="n">
        <v>683841.55341308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23347749.8646564</v>
      </c>
      <c r="C41" s="0" t="n">
        <v>22397272.2150869</v>
      </c>
      <c r="D41" s="0" t="n">
        <v>23430322.5667543</v>
      </c>
      <c r="E41" s="0" t="n">
        <v>22474141.5704437</v>
      </c>
      <c r="F41" s="0" t="n">
        <v>17062623.9748047</v>
      </c>
      <c r="G41" s="0" t="n">
        <v>5334648.2402822</v>
      </c>
      <c r="H41" s="0" t="n">
        <v>17169141.8341808</v>
      </c>
      <c r="I41" s="0" t="n">
        <v>5304999.73626286</v>
      </c>
      <c r="J41" s="0" t="n">
        <v>809407.519500557</v>
      </c>
      <c r="K41" s="0" t="n">
        <v>785125.29391554</v>
      </c>
      <c r="L41" s="0" t="n">
        <v>3891321.71247292</v>
      </c>
      <c r="M41" s="0" t="n">
        <v>3668285.82056634</v>
      </c>
      <c r="N41" s="0" t="n">
        <v>3905004.05491113</v>
      </c>
      <c r="O41" s="0" t="n">
        <v>3681070.95391421</v>
      </c>
      <c r="P41" s="0" t="n">
        <v>134901.253250093</v>
      </c>
      <c r="Q41" s="0" t="n">
        <v>130854.21565259</v>
      </c>
    </row>
    <row r="42" customFormat="false" ht="12.8" hidden="false" customHeight="false" outlineLevel="0" collapsed="false">
      <c r="A42" s="0" t="n">
        <v>89</v>
      </c>
      <c r="B42" s="0" t="n">
        <v>22550449.4848586</v>
      </c>
      <c r="C42" s="0" t="n">
        <v>21631020.5049041</v>
      </c>
      <c r="D42" s="0" t="n">
        <v>22631371.1594079</v>
      </c>
      <c r="E42" s="0" t="n">
        <v>21706367.1784945</v>
      </c>
      <c r="F42" s="0" t="n">
        <v>16447276.0261526</v>
      </c>
      <c r="G42" s="0" t="n">
        <v>5183744.4787515</v>
      </c>
      <c r="H42" s="0" t="n">
        <v>16551111.9942834</v>
      </c>
      <c r="I42" s="0" t="n">
        <v>5155255.1842111</v>
      </c>
      <c r="J42" s="0" t="n">
        <v>837004.406598211</v>
      </c>
      <c r="K42" s="0" t="n">
        <v>811894.274400264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23954309.8150353</v>
      </c>
      <c r="C43" s="0" t="n">
        <v>22976183.4384585</v>
      </c>
      <c r="D43" s="0" t="n">
        <v>24040228.1841356</v>
      </c>
      <c r="E43" s="0" t="n">
        <v>23056185.6280965</v>
      </c>
      <c r="F43" s="0" t="n">
        <v>17428660.7349514</v>
      </c>
      <c r="G43" s="0" t="n">
        <v>5547522.70350705</v>
      </c>
      <c r="H43" s="0" t="n">
        <v>17538790.124039</v>
      </c>
      <c r="I43" s="0" t="n">
        <v>5517395.5040575</v>
      </c>
      <c r="J43" s="0" t="n">
        <v>991261.641110661</v>
      </c>
      <c r="K43" s="0" t="n">
        <v>961523.791877341</v>
      </c>
      <c r="L43" s="0" t="n">
        <v>3992938.37003318</v>
      </c>
      <c r="M43" s="0" t="n">
        <v>3764603.38657309</v>
      </c>
      <c r="N43" s="0" t="n">
        <v>4007177.03570247</v>
      </c>
      <c r="O43" s="0" t="n">
        <v>3777909.31142855</v>
      </c>
      <c r="P43" s="0" t="n">
        <v>165210.273518443</v>
      </c>
      <c r="Q43" s="0" t="n">
        <v>160253.96531289</v>
      </c>
    </row>
    <row r="44" customFormat="false" ht="12.8" hidden="false" customHeight="false" outlineLevel="0" collapsed="false">
      <c r="A44" s="0" t="n">
        <v>91</v>
      </c>
      <c r="B44" s="0" t="n">
        <v>23087626.1415075</v>
      </c>
      <c r="C44" s="0" t="n">
        <v>22144024.9293832</v>
      </c>
      <c r="D44" s="0" t="n">
        <v>23169675.0660582</v>
      </c>
      <c r="E44" s="0" t="n">
        <v>22220416.1500478</v>
      </c>
      <c r="F44" s="0" t="n">
        <v>16767012.1339249</v>
      </c>
      <c r="G44" s="0" t="n">
        <v>5377012.79545834</v>
      </c>
      <c r="H44" s="0" t="n">
        <v>16872386.6032131</v>
      </c>
      <c r="I44" s="0" t="n">
        <v>5348029.5468347</v>
      </c>
      <c r="J44" s="0" t="n">
        <v>975397.283820803</v>
      </c>
      <c r="K44" s="0" t="n">
        <v>946135.365306179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24448792.4777184</v>
      </c>
      <c r="C45" s="0" t="n">
        <v>23448612.7784643</v>
      </c>
      <c r="D45" s="0" t="n">
        <v>24536127.2424809</v>
      </c>
      <c r="E45" s="0" t="n">
        <v>23529945.5539559</v>
      </c>
      <c r="F45" s="0" t="n">
        <v>17760939.993738</v>
      </c>
      <c r="G45" s="0" t="n">
        <v>5687672.78472629</v>
      </c>
      <c r="H45" s="0" t="n">
        <v>17872409.1528718</v>
      </c>
      <c r="I45" s="0" t="n">
        <v>5657536.40108413</v>
      </c>
      <c r="J45" s="0" t="n">
        <v>1123582.32045268</v>
      </c>
      <c r="K45" s="0" t="n">
        <v>1089874.8508391</v>
      </c>
      <c r="L45" s="0" t="n">
        <v>4072700.97499866</v>
      </c>
      <c r="M45" s="0" t="n">
        <v>3839668.86439598</v>
      </c>
      <c r="N45" s="0" t="n">
        <v>4087176.13935116</v>
      </c>
      <c r="O45" s="0" t="n">
        <v>3853197.92883677</v>
      </c>
      <c r="P45" s="0" t="n">
        <v>187263.720075447</v>
      </c>
      <c r="Q45" s="0" t="n">
        <v>181645.808473183</v>
      </c>
    </row>
    <row r="46" customFormat="false" ht="12.8" hidden="false" customHeight="false" outlineLevel="0" collapsed="false">
      <c r="A46" s="0" t="n">
        <v>93</v>
      </c>
      <c r="B46" s="0" t="n">
        <v>23821263.8112263</v>
      </c>
      <c r="C46" s="0" t="n">
        <v>22845620.1369559</v>
      </c>
      <c r="D46" s="0" t="n">
        <v>23906373.858197</v>
      </c>
      <c r="E46" s="0" t="n">
        <v>22924886.3678489</v>
      </c>
      <c r="F46" s="0" t="n">
        <v>17261192.2852975</v>
      </c>
      <c r="G46" s="0" t="n">
        <v>5584427.85165833</v>
      </c>
      <c r="H46" s="0" t="n">
        <v>17369607.9268608</v>
      </c>
      <c r="I46" s="0" t="n">
        <v>5555278.44098807</v>
      </c>
      <c r="J46" s="0" t="n">
        <v>1200404.04135834</v>
      </c>
      <c r="K46" s="0" t="n">
        <v>1164391.92011759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25336691.0714657</v>
      </c>
      <c r="C47" s="0" t="n">
        <v>24298301.9502429</v>
      </c>
      <c r="D47" s="0" t="n">
        <v>25439286.5536923</v>
      </c>
      <c r="E47" s="0" t="n">
        <v>24394249.0284098</v>
      </c>
      <c r="F47" s="0" t="n">
        <v>18370942.5689976</v>
      </c>
      <c r="G47" s="0" t="n">
        <v>5927359.38124535</v>
      </c>
      <c r="H47" s="0" t="n">
        <v>18486212.0674769</v>
      </c>
      <c r="I47" s="0" t="n">
        <v>5908036.96093287</v>
      </c>
      <c r="J47" s="0" t="n">
        <v>1372074.67997413</v>
      </c>
      <c r="K47" s="0" t="n">
        <v>1330912.43957491</v>
      </c>
      <c r="L47" s="0" t="n">
        <v>4221679.67337514</v>
      </c>
      <c r="M47" s="0" t="n">
        <v>3981200.21486395</v>
      </c>
      <c r="N47" s="0" t="n">
        <v>4238710.63703941</v>
      </c>
      <c r="O47" s="0" t="n">
        <v>3997144.50850137</v>
      </c>
      <c r="P47" s="0" t="n">
        <v>228679.113329022</v>
      </c>
      <c r="Q47" s="0" t="n">
        <v>221818.739929151</v>
      </c>
    </row>
    <row r="48" customFormat="false" ht="12.8" hidden="false" customHeight="false" outlineLevel="0" collapsed="false">
      <c r="A48" s="0" t="n">
        <v>95</v>
      </c>
      <c r="B48" s="0" t="n">
        <v>24678278.3892169</v>
      </c>
      <c r="C48" s="0" t="n">
        <v>23666293.8270013</v>
      </c>
      <c r="D48" s="0" t="n">
        <v>24777578.7080257</v>
      </c>
      <c r="E48" s="0" t="n">
        <v>23759159.5525506</v>
      </c>
      <c r="F48" s="0" t="n">
        <v>17843973.5872689</v>
      </c>
      <c r="G48" s="0" t="n">
        <v>5822320.23973247</v>
      </c>
      <c r="H48" s="0" t="n">
        <v>17955544.2031071</v>
      </c>
      <c r="I48" s="0" t="n">
        <v>5803615.34944348</v>
      </c>
      <c r="J48" s="0" t="n">
        <v>1415551.38587019</v>
      </c>
      <c r="K48" s="0" t="n">
        <v>1373084.84429409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25958422.8908532</v>
      </c>
      <c r="C49" s="0" t="n">
        <v>24893864.6832424</v>
      </c>
      <c r="D49" s="0" t="n">
        <v>26063940.2246184</v>
      </c>
      <c r="E49" s="0" t="n">
        <v>24992550.9388189</v>
      </c>
      <c r="F49" s="0" t="n">
        <v>18783180.7977096</v>
      </c>
      <c r="G49" s="0" t="n">
        <v>6110683.88553283</v>
      </c>
      <c r="H49" s="0" t="n">
        <v>18901492.8770947</v>
      </c>
      <c r="I49" s="0" t="n">
        <v>6091058.06172424</v>
      </c>
      <c r="J49" s="0" t="n">
        <v>1542297.84260298</v>
      </c>
      <c r="K49" s="0" t="n">
        <v>1496028.90732489</v>
      </c>
      <c r="L49" s="0" t="n">
        <v>4326689.98331702</v>
      </c>
      <c r="M49" s="0" t="n">
        <v>4081202.17112844</v>
      </c>
      <c r="N49" s="0" t="n">
        <v>4344206.98397771</v>
      </c>
      <c r="O49" s="0" t="n">
        <v>4097602.45682689</v>
      </c>
      <c r="P49" s="0" t="n">
        <v>257049.64043383</v>
      </c>
      <c r="Q49" s="0" t="n">
        <v>249338.151220815</v>
      </c>
    </row>
    <row r="50" customFormat="false" ht="12.8" hidden="false" customHeight="false" outlineLevel="0" collapsed="false">
      <c r="A50" s="0" t="n">
        <v>97</v>
      </c>
      <c r="B50" s="0" t="n">
        <v>25414844.1490953</v>
      </c>
      <c r="C50" s="0" t="n">
        <v>24372729.5909977</v>
      </c>
      <c r="D50" s="0" t="n">
        <v>25518108.4457741</v>
      </c>
      <c r="E50" s="0" t="n">
        <v>24469320.3711136</v>
      </c>
      <c r="F50" s="0" t="n">
        <v>18363174.8958683</v>
      </c>
      <c r="G50" s="0" t="n">
        <v>6009554.69512937</v>
      </c>
      <c r="H50" s="0" t="n">
        <v>18478590.2257009</v>
      </c>
      <c r="I50" s="0" t="n">
        <v>5990730.14541269</v>
      </c>
      <c r="J50" s="0" t="n">
        <v>1534729.03950726</v>
      </c>
      <c r="K50" s="0" t="n">
        <v>1488687.16832204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26438577.1823365</v>
      </c>
      <c r="C51" s="0" t="n">
        <v>25353658.9620214</v>
      </c>
      <c r="D51" s="0" t="n">
        <v>26547032.8810065</v>
      </c>
      <c r="E51" s="0" t="n">
        <v>25455133.2397796</v>
      </c>
      <c r="F51" s="0" t="n">
        <v>19074153.8496739</v>
      </c>
      <c r="G51" s="0" t="n">
        <v>6279505.1123475</v>
      </c>
      <c r="H51" s="0" t="n">
        <v>19194376.3402892</v>
      </c>
      <c r="I51" s="0" t="n">
        <v>6260756.89949048</v>
      </c>
      <c r="J51" s="0" t="n">
        <v>1654689.4763159</v>
      </c>
      <c r="K51" s="0" t="n">
        <v>1605048.79202642</v>
      </c>
      <c r="L51" s="0" t="n">
        <v>4407970.6690329</v>
      </c>
      <c r="M51" s="0" t="n">
        <v>4158339.33760163</v>
      </c>
      <c r="N51" s="0" t="n">
        <v>4425982.27796025</v>
      </c>
      <c r="O51" s="0" t="n">
        <v>4175209.77679706</v>
      </c>
      <c r="P51" s="0" t="n">
        <v>275781.579385983</v>
      </c>
      <c r="Q51" s="0" t="n">
        <v>267508.132004403</v>
      </c>
    </row>
    <row r="52" customFormat="false" ht="12.8" hidden="false" customHeight="false" outlineLevel="0" collapsed="false">
      <c r="A52" s="0" t="n">
        <v>99</v>
      </c>
      <c r="B52" s="0" t="n">
        <v>26005769.3268276</v>
      </c>
      <c r="C52" s="0" t="n">
        <v>24937701.3252865</v>
      </c>
      <c r="D52" s="0" t="n">
        <v>26113676.0361635</v>
      </c>
      <c r="E52" s="0" t="n">
        <v>25038687.7890973</v>
      </c>
      <c r="F52" s="0" t="n">
        <v>18762056.1244348</v>
      </c>
      <c r="G52" s="0" t="n">
        <v>6175645.20085165</v>
      </c>
      <c r="H52" s="0" t="n">
        <v>18880840.2050221</v>
      </c>
      <c r="I52" s="0" t="n">
        <v>6157847.58407525</v>
      </c>
      <c r="J52" s="0" t="n">
        <v>1712240.92879108</v>
      </c>
      <c r="K52" s="0" t="n">
        <v>1660873.70092735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26883656.2629154</v>
      </c>
      <c r="C53" s="0" t="n">
        <v>25779147.938552</v>
      </c>
      <c r="D53" s="0" t="n">
        <v>26995130.3219347</v>
      </c>
      <c r="E53" s="0" t="n">
        <v>25883474.3143765</v>
      </c>
      <c r="F53" s="0" t="n">
        <v>19398342.1208872</v>
      </c>
      <c r="G53" s="0" t="n">
        <v>6380805.81766482</v>
      </c>
      <c r="H53" s="0" t="n">
        <v>19521000.8999782</v>
      </c>
      <c r="I53" s="0" t="n">
        <v>6362473.41439824</v>
      </c>
      <c r="J53" s="0" t="n">
        <v>1863047.4644679</v>
      </c>
      <c r="K53" s="0" t="n">
        <v>1807156.04053387</v>
      </c>
      <c r="L53" s="0" t="n">
        <v>4480355.50809488</v>
      </c>
      <c r="M53" s="0" t="n">
        <v>4226913.87530465</v>
      </c>
      <c r="N53" s="0" t="n">
        <v>4498873.0075733</v>
      </c>
      <c r="O53" s="0" t="n">
        <v>4244262.49359518</v>
      </c>
      <c r="P53" s="0" t="n">
        <v>310507.91074465</v>
      </c>
      <c r="Q53" s="0" t="n">
        <v>301192.673422311</v>
      </c>
    </row>
    <row r="54" customFormat="false" ht="12.8" hidden="false" customHeight="false" outlineLevel="0" collapsed="false">
      <c r="A54" s="0" t="n">
        <v>101</v>
      </c>
      <c r="B54" s="0" t="n">
        <v>26619611.3614765</v>
      </c>
      <c r="C54" s="0" t="n">
        <v>25525120.6751215</v>
      </c>
      <c r="D54" s="0" t="n">
        <v>26737406.7449327</v>
      </c>
      <c r="E54" s="0" t="n">
        <v>25635573.4320924</v>
      </c>
      <c r="F54" s="0" t="n">
        <v>19210541.7871433</v>
      </c>
      <c r="G54" s="0" t="n">
        <v>6314578.88797815</v>
      </c>
      <c r="H54" s="0" t="n">
        <v>19333315.8959895</v>
      </c>
      <c r="I54" s="0" t="n">
        <v>6302257.53610293</v>
      </c>
      <c r="J54" s="0" t="n">
        <v>1922099.56463687</v>
      </c>
      <c r="K54" s="0" t="n">
        <v>1864436.57769776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27480247.7657987</v>
      </c>
      <c r="C55" s="0" t="n">
        <v>26348907.5659963</v>
      </c>
      <c r="D55" s="0" t="n">
        <v>27602034.3235815</v>
      </c>
      <c r="E55" s="0" t="n">
        <v>26463125.2574842</v>
      </c>
      <c r="F55" s="0" t="n">
        <v>19758345.3961651</v>
      </c>
      <c r="G55" s="0" t="n">
        <v>6590562.16983115</v>
      </c>
      <c r="H55" s="0" t="n">
        <v>19884566.6367073</v>
      </c>
      <c r="I55" s="0" t="n">
        <v>6578558.62077687</v>
      </c>
      <c r="J55" s="0" t="n">
        <v>2089861.17331926</v>
      </c>
      <c r="K55" s="0" t="n">
        <v>2027165.33811968</v>
      </c>
      <c r="L55" s="0" t="n">
        <v>4578845.96319134</v>
      </c>
      <c r="M55" s="0" t="n">
        <v>4320291.40955445</v>
      </c>
      <c r="N55" s="0" t="n">
        <v>4599117.55519993</v>
      </c>
      <c r="O55" s="0" t="n">
        <v>4339323.51771178</v>
      </c>
      <c r="P55" s="0" t="n">
        <v>348310.19555321</v>
      </c>
      <c r="Q55" s="0" t="n">
        <v>337860.889686613</v>
      </c>
    </row>
    <row r="56" customFormat="false" ht="12.8" hidden="false" customHeight="false" outlineLevel="0" collapsed="false">
      <c r="A56" s="0" t="n">
        <v>103</v>
      </c>
      <c r="B56" s="0" t="n">
        <v>27241637.1997335</v>
      </c>
      <c r="C56" s="0" t="n">
        <v>26119599.149875</v>
      </c>
      <c r="D56" s="0" t="n">
        <v>27361520.1131022</v>
      </c>
      <c r="E56" s="0" t="n">
        <v>26232031.1158332</v>
      </c>
      <c r="F56" s="0" t="n">
        <v>19576461.166148</v>
      </c>
      <c r="G56" s="0" t="n">
        <v>6543137.98372698</v>
      </c>
      <c r="H56" s="0" t="n">
        <v>19700562.1750634</v>
      </c>
      <c r="I56" s="0" t="n">
        <v>6531468.94076983</v>
      </c>
      <c r="J56" s="0" t="n">
        <v>2144893.09548248</v>
      </c>
      <c r="K56" s="0" t="n">
        <v>2080546.302618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27898202.3396879</v>
      </c>
      <c r="C57" s="0" t="n">
        <v>26749241.6649034</v>
      </c>
      <c r="D57" s="0" t="n">
        <v>28021334.2626074</v>
      </c>
      <c r="E57" s="0" t="n">
        <v>26864745.5134344</v>
      </c>
      <c r="F57" s="0" t="n">
        <v>20054972.4847223</v>
      </c>
      <c r="G57" s="0" t="n">
        <v>6694269.18018109</v>
      </c>
      <c r="H57" s="0" t="n">
        <v>20181743.87704</v>
      </c>
      <c r="I57" s="0" t="n">
        <v>6683001.63639441</v>
      </c>
      <c r="J57" s="0" t="n">
        <v>2289721.73109205</v>
      </c>
      <c r="K57" s="0" t="n">
        <v>2221030.07915929</v>
      </c>
      <c r="L57" s="0" t="n">
        <v>4650334.03841854</v>
      </c>
      <c r="M57" s="0" t="n">
        <v>4388597.45912131</v>
      </c>
      <c r="N57" s="0" t="n">
        <v>4670833.89458418</v>
      </c>
      <c r="O57" s="0" t="n">
        <v>4407848.49615122</v>
      </c>
      <c r="P57" s="0" t="n">
        <v>381620.288515341</v>
      </c>
      <c r="Q57" s="0" t="n">
        <v>370171.679859881</v>
      </c>
    </row>
    <row r="58" customFormat="false" ht="12.8" hidden="false" customHeight="false" outlineLevel="0" collapsed="false">
      <c r="A58" s="0" t="n">
        <v>105</v>
      </c>
      <c r="B58" s="0" t="n">
        <v>27717104.8141453</v>
      </c>
      <c r="C58" s="0" t="n">
        <v>26574735.0757431</v>
      </c>
      <c r="D58" s="0" t="n">
        <v>27839438.575974</v>
      </c>
      <c r="E58" s="0" t="n">
        <v>26689491.7163829</v>
      </c>
      <c r="F58" s="0" t="n">
        <v>19893794.7003516</v>
      </c>
      <c r="G58" s="0" t="n">
        <v>6680940.37539148</v>
      </c>
      <c r="H58" s="0" t="n">
        <v>20019679.7171364</v>
      </c>
      <c r="I58" s="0" t="n">
        <v>6669811.99924654</v>
      </c>
      <c r="J58" s="0" t="n">
        <v>2364502.28842972</v>
      </c>
      <c r="K58" s="0" t="n">
        <v>2293567.21977683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28301486.712977</v>
      </c>
      <c r="C59" s="0" t="n">
        <v>27136053.1093512</v>
      </c>
      <c r="D59" s="0" t="n">
        <v>28429045.5872656</v>
      </c>
      <c r="E59" s="0" t="n">
        <v>27255793.4192649</v>
      </c>
      <c r="F59" s="0" t="n">
        <v>20295266.7357318</v>
      </c>
      <c r="G59" s="0" t="n">
        <v>6840786.3736194</v>
      </c>
      <c r="H59" s="0" t="n">
        <v>20422859.0749684</v>
      </c>
      <c r="I59" s="0" t="n">
        <v>6832934.34429641</v>
      </c>
      <c r="J59" s="0" t="n">
        <v>2503506.32170519</v>
      </c>
      <c r="K59" s="0" t="n">
        <v>2428401.13205403</v>
      </c>
      <c r="L59" s="0" t="n">
        <v>4717991.53153995</v>
      </c>
      <c r="M59" s="0" t="n">
        <v>4453192.84340168</v>
      </c>
      <c r="N59" s="0" t="n">
        <v>4739228.44465365</v>
      </c>
      <c r="O59" s="0" t="n">
        <v>4473136.04346178</v>
      </c>
      <c r="P59" s="0" t="n">
        <v>417251.053617532</v>
      </c>
      <c r="Q59" s="0" t="n">
        <v>404733.522009006</v>
      </c>
    </row>
    <row r="60" customFormat="false" ht="12.8" hidden="false" customHeight="false" outlineLevel="0" collapsed="false">
      <c r="A60" s="0" t="n">
        <v>107</v>
      </c>
      <c r="B60" s="0" t="n">
        <v>28096317.767871</v>
      </c>
      <c r="C60" s="0" t="n">
        <v>26937172.1337384</v>
      </c>
      <c r="D60" s="0" t="n">
        <v>28222459.4275409</v>
      </c>
      <c r="E60" s="0" t="n">
        <v>27055582.2826864</v>
      </c>
      <c r="F60" s="0" t="n">
        <v>20109386.5039489</v>
      </c>
      <c r="G60" s="0" t="n">
        <v>6827785.62978945</v>
      </c>
      <c r="H60" s="0" t="n">
        <v>20235552.5349591</v>
      </c>
      <c r="I60" s="0" t="n">
        <v>6820029.74772733</v>
      </c>
      <c r="J60" s="0" t="n">
        <v>2542858.17779896</v>
      </c>
      <c r="K60" s="0" t="n">
        <v>2466572.43246499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28564190.7954336</v>
      </c>
      <c r="C61" s="0" t="n">
        <v>27386428.5659979</v>
      </c>
      <c r="D61" s="0" t="n">
        <v>28692959.6670435</v>
      </c>
      <c r="E61" s="0" t="n">
        <v>27507324.510629</v>
      </c>
      <c r="F61" s="0" t="n">
        <v>20442449.5110998</v>
      </c>
      <c r="G61" s="0" t="n">
        <v>6943979.0548981</v>
      </c>
      <c r="H61" s="0" t="n">
        <v>20570615.1730411</v>
      </c>
      <c r="I61" s="0" t="n">
        <v>6936709.33758794</v>
      </c>
      <c r="J61" s="0" t="n">
        <v>2672710.99999439</v>
      </c>
      <c r="K61" s="0" t="n">
        <v>2592529.66999456</v>
      </c>
      <c r="L61" s="0" t="n">
        <v>4761399.67775588</v>
      </c>
      <c r="M61" s="0" t="n">
        <v>4494784.77693235</v>
      </c>
      <c r="N61" s="0" t="n">
        <v>4782841.50925025</v>
      </c>
      <c r="O61" s="0" t="n">
        <v>4514925.87732253</v>
      </c>
      <c r="P61" s="0" t="n">
        <v>445451.833332399</v>
      </c>
      <c r="Q61" s="0" t="n">
        <v>432088.278332427</v>
      </c>
    </row>
    <row r="62" customFormat="false" ht="12.8" hidden="false" customHeight="false" outlineLevel="0" collapsed="false">
      <c r="A62" s="0" t="n">
        <v>109</v>
      </c>
      <c r="B62" s="0" t="n">
        <v>28285723.7388068</v>
      </c>
      <c r="C62" s="0" t="n">
        <v>27118995.9697527</v>
      </c>
      <c r="D62" s="0" t="n">
        <v>28411444.7262925</v>
      </c>
      <c r="E62" s="0" t="n">
        <v>27237028.7899438</v>
      </c>
      <c r="F62" s="0" t="n">
        <v>20178680.8547648</v>
      </c>
      <c r="G62" s="0" t="n">
        <v>6940315.11498794</v>
      </c>
      <c r="H62" s="0" t="n">
        <v>20303893.6052215</v>
      </c>
      <c r="I62" s="0" t="n">
        <v>6933135.18472235</v>
      </c>
      <c r="J62" s="0" t="n">
        <v>2700911.77753479</v>
      </c>
      <c r="K62" s="0" t="n">
        <v>2619884.42420874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28840648.2005965</v>
      </c>
      <c r="C63" s="0" t="n">
        <v>27651085.1350362</v>
      </c>
      <c r="D63" s="0" t="n">
        <v>28969079.8659555</v>
      </c>
      <c r="E63" s="0" t="n">
        <v>27771683.8090976</v>
      </c>
      <c r="F63" s="0" t="n">
        <v>20597865.7933281</v>
      </c>
      <c r="G63" s="0" t="n">
        <v>7053219.34170808</v>
      </c>
      <c r="H63" s="0" t="n">
        <v>20725234.7020994</v>
      </c>
      <c r="I63" s="0" t="n">
        <v>7046449.10699818</v>
      </c>
      <c r="J63" s="0" t="n">
        <v>2826687.41563764</v>
      </c>
      <c r="K63" s="0" t="n">
        <v>2741886.79316851</v>
      </c>
      <c r="L63" s="0" t="n">
        <v>4807409.67015979</v>
      </c>
      <c r="M63" s="0" t="n">
        <v>4538418.49468907</v>
      </c>
      <c r="N63" s="0" t="n">
        <v>4828798.8079125</v>
      </c>
      <c r="O63" s="0" t="n">
        <v>4558512.75558581</v>
      </c>
      <c r="P63" s="0" t="n">
        <v>471114.56927294</v>
      </c>
      <c r="Q63" s="0" t="n">
        <v>456981.132194752</v>
      </c>
    </row>
    <row r="64" customFormat="false" ht="12.8" hidden="false" customHeight="false" outlineLevel="0" collapsed="false">
      <c r="A64" s="0" t="n">
        <v>111</v>
      </c>
      <c r="B64" s="0" t="n">
        <v>28545723.9824252</v>
      </c>
      <c r="C64" s="0" t="n">
        <v>27367351.7990907</v>
      </c>
      <c r="D64" s="0" t="n">
        <v>28672942.4303374</v>
      </c>
      <c r="E64" s="0" t="n">
        <v>27486811.604973</v>
      </c>
      <c r="F64" s="0" t="n">
        <v>20396290.4866502</v>
      </c>
      <c r="G64" s="0" t="n">
        <v>6971061.3124405</v>
      </c>
      <c r="H64" s="0" t="n">
        <v>20522437.6264093</v>
      </c>
      <c r="I64" s="0" t="n">
        <v>6964373.97856378</v>
      </c>
      <c r="J64" s="0" t="n">
        <v>2785942.56425625</v>
      </c>
      <c r="K64" s="0" t="n">
        <v>2702364.28732856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29041091.1853865</v>
      </c>
      <c r="C65" s="0" t="n">
        <v>27842440.4231044</v>
      </c>
      <c r="D65" s="0" t="n">
        <v>29170059.3275415</v>
      </c>
      <c r="E65" s="0" t="n">
        <v>27963542.8590841</v>
      </c>
      <c r="F65" s="0" t="n">
        <v>20735918.4550095</v>
      </c>
      <c r="G65" s="0" t="n">
        <v>7106521.96809484</v>
      </c>
      <c r="H65" s="0" t="n">
        <v>20863819.1604101</v>
      </c>
      <c r="I65" s="0" t="n">
        <v>7099723.69867402</v>
      </c>
      <c r="J65" s="0" t="n">
        <v>2868771.21113133</v>
      </c>
      <c r="K65" s="0" t="n">
        <v>2782708.07479739</v>
      </c>
      <c r="L65" s="0" t="n">
        <v>4839428.10007741</v>
      </c>
      <c r="M65" s="0" t="n">
        <v>4568490.31699203</v>
      </c>
      <c r="N65" s="0" t="n">
        <v>4860906.58379649</v>
      </c>
      <c r="O65" s="0" t="n">
        <v>4588668.51535868</v>
      </c>
      <c r="P65" s="0" t="n">
        <v>478128.535188555</v>
      </c>
      <c r="Q65" s="0" t="n">
        <v>463784.679132898</v>
      </c>
    </row>
    <row r="66" customFormat="false" ht="12.8" hidden="false" customHeight="false" outlineLevel="0" collapsed="false">
      <c r="A66" s="0" t="n">
        <v>113</v>
      </c>
      <c r="B66" s="0" t="n">
        <v>28813586.6944645</v>
      </c>
      <c r="C66" s="0" t="n">
        <v>27625171.5070577</v>
      </c>
      <c r="D66" s="0" t="n">
        <v>28941588.6926705</v>
      </c>
      <c r="E66" s="0" t="n">
        <v>27745382.3093325</v>
      </c>
      <c r="F66" s="0" t="n">
        <v>20594970.1060341</v>
      </c>
      <c r="G66" s="0" t="n">
        <v>7030201.40102366</v>
      </c>
      <c r="H66" s="0" t="n">
        <v>20721411.3300848</v>
      </c>
      <c r="I66" s="0" t="n">
        <v>7023970.97924769</v>
      </c>
      <c r="J66" s="0" t="n">
        <v>2920266.04039313</v>
      </c>
      <c r="K66" s="0" t="n">
        <v>2832658.05918133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29322776.7978174</v>
      </c>
      <c r="C67" s="0" t="n">
        <v>28113566.7864176</v>
      </c>
      <c r="D67" s="0" t="n">
        <v>29455748.8492552</v>
      </c>
      <c r="E67" s="0" t="n">
        <v>28238508.1418739</v>
      </c>
      <c r="F67" s="0" t="n">
        <v>20952795.8910167</v>
      </c>
      <c r="G67" s="0" t="n">
        <v>7160770.89540088</v>
      </c>
      <c r="H67" s="0" t="n">
        <v>21082117.2873453</v>
      </c>
      <c r="I67" s="0" t="n">
        <v>7156390.8545286</v>
      </c>
      <c r="J67" s="0" t="n">
        <v>3044936.11683087</v>
      </c>
      <c r="K67" s="0" t="n">
        <v>2953588.03332595</v>
      </c>
      <c r="L67" s="0" t="n">
        <v>4886573.08040593</v>
      </c>
      <c r="M67" s="0" t="n">
        <v>4613695.4626401</v>
      </c>
      <c r="N67" s="0" t="n">
        <v>4908732.24290708</v>
      </c>
      <c r="O67" s="0" t="n">
        <v>4634526.40389395</v>
      </c>
      <c r="P67" s="0" t="n">
        <v>507489.352805146</v>
      </c>
      <c r="Q67" s="0" t="n">
        <v>492264.672220991</v>
      </c>
    </row>
    <row r="68" customFormat="false" ht="12.8" hidden="false" customHeight="false" outlineLevel="0" collapsed="false">
      <c r="A68" s="0" t="n">
        <v>115</v>
      </c>
      <c r="B68" s="0" t="n">
        <v>29023334.5481216</v>
      </c>
      <c r="C68" s="0" t="n">
        <v>27825520.0348631</v>
      </c>
      <c r="D68" s="0" t="n">
        <v>29152387.7047661</v>
      </c>
      <c r="E68" s="0" t="n">
        <v>27946778.8060134</v>
      </c>
      <c r="F68" s="0" t="n">
        <v>20715776.663611</v>
      </c>
      <c r="G68" s="0" t="n">
        <v>7109743.37125207</v>
      </c>
      <c r="H68" s="0" t="n">
        <v>20841361.848439</v>
      </c>
      <c r="I68" s="0" t="n">
        <v>7105416.95757442</v>
      </c>
      <c r="J68" s="0" t="n">
        <v>3068645.78030912</v>
      </c>
      <c r="K68" s="0" t="n">
        <v>2976586.40689984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29509952.3583987</v>
      </c>
      <c r="C69" s="0" t="n">
        <v>28293466.3318259</v>
      </c>
      <c r="D69" s="0" t="n">
        <v>29644693.9305646</v>
      </c>
      <c r="E69" s="0" t="n">
        <v>28420102.1624732</v>
      </c>
      <c r="F69" s="0" t="n">
        <v>21093773.1935231</v>
      </c>
      <c r="G69" s="0" t="n">
        <v>7199693.13830279</v>
      </c>
      <c r="H69" s="0" t="n">
        <v>21221008.6288462</v>
      </c>
      <c r="I69" s="0" t="n">
        <v>7199093.53362695</v>
      </c>
      <c r="J69" s="0" t="n">
        <v>3169971.84884915</v>
      </c>
      <c r="K69" s="0" t="n">
        <v>3074872.69338367</v>
      </c>
      <c r="L69" s="0" t="n">
        <v>4918496.62484937</v>
      </c>
      <c r="M69" s="0" t="n">
        <v>4644446.33429949</v>
      </c>
      <c r="N69" s="0" t="n">
        <v>4940949.78631165</v>
      </c>
      <c r="O69" s="0" t="n">
        <v>4665552.71363808</v>
      </c>
      <c r="P69" s="0" t="n">
        <v>528328.641474858</v>
      </c>
      <c r="Q69" s="0" t="n">
        <v>512478.782230612</v>
      </c>
    </row>
    <row r="70" customFormat="false" ht="12.8" hidden="false" customHeight="false" outlineLevel="0" collapsed="false">
      <c r="A70" s="0" t="n">
        <v>117</v>
      </c>
      <c r="B70" s="0" t="n">
        <v>29294993.5829863</v>
      </c>
      <c r="C70" s="0" t="n">
        <v>28087004.6605866</v>
      </c>
      <c r="D70" s="0" t="n">
        <v>29427629.2093934</v>
      </c>
      <c r="E70" s="0" t="n">
        <v>28211661.164636</v>
      </c>
      <c r="F70" s="0" t="n">
        <v>20957616.367307</v>
      </c>
      <c r="G70" s="0" t="n">
        <v>7129388.29327956</v>
      </c>
      <c r="H70" s="0" t="n">
        <v>21082865.0705562</v>
      </c>
      <c r="I70" s="0" t="n">
        <v>7128796.0940798</v>
      </c>
      <c r="J70" s="0" t="n">
        <v>3176336.76542871</v>
      </c>
      <c r="K70" s="0" t="n">
        <v>3081046.66246584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29769401.487979</v>
      </c>
      <c r="C71" s="0" t="n">
        <v>28541017.6180005</v>
      </c>
      <c r="D71" s="0" t="n">
        <v>29903641.4988194</v>
      </c>
      <c r="E71" s="0" t="n">
        <v>28667182.0318625</v>
      </c>
      <c r="F71" s="0" t="n">
        <v>21266059.0304449</v>
      </c>
      <c r="G71" s="0" t="n">
        <v>7274958.58755568</v>
      </c>
      <c r="H71" s="0" t="n">
        <v>21392823.2777728</v>
      </c>
      <c r="I71" s="0" t="n">
        <v>7274358.75408973</v>
      </c>
      <c r="J71" s="0" t="n">
        <v>3298450.16519533</v>
      </c>
      <c r="K71" s="0" t="n">
        <v>3199496.66023948</v>
      </c>
      <c r="L71" s="0" t="n">
        <v>4959652.62828811</v>
      </c>
      <c r="M71" s="0" t="n">
        <v>4683176.85679171</v>
      </c>
      <c r="N71" s="0" t="n">
        <v>4982022.20521399</v>
      </c>
      <c r="O71" s="0" t="n">
        <v>4704204.6357629</v>
      </c>
      <c r="P71" s="0" t="n">
        <v>549741.694199223</v>
      </c>
      <c r="Q71" s="0" t="n">
        <v>533249.443373246</v>
      </c>
    </row>
    <row r="72" customFormat="false" ht="12.8" hidden="false" customHeight="false" outlineLevel="0" collapsed="false">
      <c r="A72" s="0" t="n">
        <v>119</v>
      </c>
      <c r="B72" s="0" t="n">
        <v>29595769.2970576</v>
      </c>
      <c r="C72" s="0" t="n">
        <v>28373763.6299498</v>
      </c>
      <c r="D72" s="0" t="n">
        <v>29727514.0420623</v>
      </c>
      <c r="E72" s="0" t="n">
        <v>28497588.8882726</v>
      </c>
      <c r="F72" s="0" t="n">
        <v>21181277.8162805</v>
      </c>
      <c r="G72" s="0" t="n">
        <v>7192485.81366932</v>
      </c>
      <c r="H72" s="0" t="n">
        <v>21305545.8625736</v>
      </c>
      <c r="I72" s="0" t="n">
        <v>7192043.02569901</v>
      </c>
      <c r="J72" s="0" t="n">
        <v>3370300.04496798</v>
      </c>
      <c r="K72" s="0" t="n">
        <v>3269191.04361894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30048987.9574077</v>
      </c>
      <c r="C73" s="0" t="n">
        <v>28807437.9745624</v>
      </c>
      <c r="D73" s="0" t="n">
        <v>30182163.99392</v>
      </c>
      <c r="E73" s="0" t="n">
        <v>28932622.4884303</v>
      </c>
      <c r="F73" s="0" t="n">
        <v>21488970.9011152</v>
      </c>
      <c r="G73" s="0" t="n">
        <v>7318467.07344726</v>
      </c>
      <c r="H73" s="0" t="n">
        <v>21614155.8332489</v>
      </c>
      <c r="I73" s="0" t="n">
        <v>7318466.65518147</v>
      </c>
      <c r="J73" s="0" t="n">
        <v>3457790.246895</v>
      </c>
      <c r="K73" s="0" t="n">
        <v>3354056.53948815</v>
      </c>
      <c r="L73" s="0" t="n">
        <v>5006737.25551025</v>
      </c>
      <c r="M73" s="0" t="n">
        <v>4728134.57328754</v>
      </c>
      <c r="N73" s="0" t="n">
        <v>5028933.09130243</v>
      </c>
      <c r="O73" s="0" t="n">
        <v>4749002.22250391</v>
      </c>
      <c r="P73" s="0" t="n">
        <v>576298.3744825</v>
      </c>
      <c r="Q73" s="0" t="n">
        <v>559009.423248025</v>
      </c>
    </row>
    <row r="74" customFormat="false" ht="12.8" hidden="false" customHeight="false" outlineLevel="0" collapsed="false">
      <c r="A74" s="0" t="n">
        <v>121</v>
      </c>
      <c r="B74" s="0" t="n">
        <v>29732035.1362538</v>
      </c>
      <c r="C74" s="0" t="n">
        <v>28503196.7893333</v>
      </c>
      <c r="D74" s="0" t="n">
        <v>29861838.6333209</v>
      </c>
      <c r="E74" s="0" t="n">
        <v>28625211.4789816</v>
      </c>
      <c r="F74" s="0" t="n">
        <v>21249957.8574712</v>
      </c>
      <c r="G74" s="0" t="n">
        <v>7253238.93186211</v>
      </c>
      <c r="H74" s="0" t="n">
        <v>21371972.9602194</v>
      </c>
      <c r="I74" s="0" t="n">
        <v>7253238.51876216</v>
      </c>
      <c r="J74" s="0" t="n">
        <v>3452892.13181018</v>
      </c>
      <c r="K74" s="0" t="n">
        <v>3349305.36785588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30087114.0073218</v>
      </c>
      <c r="C75" s="0" t="n">
        <v>28844027.0275979</v>
      </c>
      <c r="D75" s="0" t="n">
        <v>30217764.6871118</v>
      </c>
      <c r="E75" s="0" t="n">
        <v>28966838.0633033</v>
      </c>
      <c r="F75" s="0" t="n">
        <v>21454346.6495572</v>
      </c>
      <c r="G75" s="0" t="n">
        <v>7389680.37804067</v>
      </c>
      <c r="H75" s="0" t="n">
        <v>21577158.1128726</v>
      </c>
      <c r="I75" s="0" t="n">
        <v>7389679.95043063</v>
      </c>
      <c r="J75" s="0" t="n">
        <v>3580300.52626081</v>
      </c>
      <c r="K75" s="0" t="n">
        <v>3472891.51047298</v>
      </c>
      <c r="L75" s="0" t="n">
        <v>5011237.0252796</v>
      </c>
      <c r="M75" s="0" t="n">
        <v>4732431.77584623</v>
      </c>
      <c r="N75" s="0" t="n">
        <v>5033012.03161034</v>
      </c>
      <c r="O75" s="0" t="n">
        <v>4752903.91320696</v>
      </c>
      <c r="P75" s="0" t="n">
        <v>596716.754376801</v>
      </c>
      <c r="Q75" s="0" t="n">
        <v>578815.251745497</v>
      </c>
    </row>
    <row r="76" customFormat="false" ht="12.8" hidden="false" customHeight="false" outlineLevel="0" collapsed="false">
      <c r="A76" s="0" t="n">
        <v>123</v>
      </c>
      <c r="B76" s="0" t="n">
        <v>29800297.1717976</v>
      </c>
      <c r="C76" s="0" t="n">
        <v>28568921.9343124</v>
      </c>
      <c r="D76" s="0" t="n">
        <v>29928463.4389687</v>
      </c>
      <c r="E76" s="0" t="n">
        <v>28689397.6604537</v>
      </c>
      <c r="F76" s="0" t="n">
        <v>21215060.3419866</v>
      </c>
      <c r="G76" s="0" t="n">
        <v>7353861.59232575</v>
      </c>
      <c r="H76" s="0" t="n">
        <v>21335536.5031527</v>
      </c>
      <c r="I76" s="0" t="n">
        <v>7353861.15730103</v>
      </c>
      <c r="J76" s="0" t="n">
        <v>3622474.73249203</v>
      </c>
      <c r="K76" s="0" t="n">
        <v>3513800.49051727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30340709.150048</v>
      </c>
      <c r="C77" s="0" t="n">
        <v>29087296.6541425</v>
      </c>
      <c r="D77" s="0" t="n">
        <v>30470691.2454114</v>
      </c>
      <c r="E77" s="0" t="n">
        <v>29209479.3118369</v>
      </c>
      <c r="F77" s="0" t="n">
        <v>21590018.4725378</v>
      </c>
      <c r="G77" s="0" t="n">
        <v>7497278.18160478</v>
      </c>
      <c r="H77" s="0" t="n">
        <v>21712201.5718311</v>
      </c>
      <c r="I77" s="0" t="n">
        <v>7497277.74000585</v>
      </c>
      <c r="J77" s="0" t="n">
        <v>3761496.14630091</v>
      </c>
      <c r="K77" s="0" t="n">
        <v>3648651.26191189</v>
      </c>
      <c r="L77" s="0" t="n">
        <v>5054885.11313188</v>
      </c>
      <c r="M77" s="0" t="n">
        <v>4774601.01447145</v>
      </c>
      <c r="N77" s="0" t="n">
        <v>5076548.70492166</v>
      </c>
      <c r="O77" s="0" t="n">
        <v>4794972.83675044</v>
      </c>
      <c r="P77" s="0" t="n">
        <v>626916.024383486</v>
      </c>
      <c r="Q77" s="0" t="n">
        <v>608108.543651981</v>
      </c>
    </row>
    <row r="78" customFormat="false" ht="12.8" hidden="false" customHeight="false" outlineLevel="0" collapsed="false">
      <c r="A78" s="0" t="n">
        <v>125</v>
      </c>
      <c r="B78" s="0" t="n">
        <v>30094314.7029873</v>
      </c>
      <c r="C78" s="0" t="n">
        <v>28851402.65607</v>
      </c>
      <c r="D78" s="0" t="n">
        <v>30222784.767073</v>
      </c>
      <c r="E78" s="0" t="n">
        <v>28972164.0503805</v>
      </c>
      <c r="F78" s="0" t="n">
        <v>21412372.5038493</v>
      </c>
      <c r="G78" s="0" t="n">
        <v>7439030.15222065</v>
      </c>
      <c r="H78" s="0" t="n">
        <v>21533134.3281109</v>
      </c>
      <c r="I78" s="0" t="n">
        <v>7439029.7222696</v>
      </c>
      <c r="J78" s="0" t="n">
        <v>3766405.09831151</v>
      </c>
      <c r="K78" s="0" t="n">
        <v>3653412.94536216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30796045.0812674</v>
      </c>
      <c r="C79" s="0" t="n">
        <v>29524251.1869247</v>
      </c>
      <c r="D79" s="0" t="n">
        <v>30925201.2029732</v>
      </c>
      <c r="E79" s="0" t="n">
        <v>29645657.4673517</v>
      </c>
      <c r="F79" s="0" t="n">
        <v>21870028.9892624</v>
      </c>
      <c r="G79" s="0" t="n">
        <v>7654222.19766223</v>
      </c>
      <c r="H79" s="0" t="n">
        <v>21991435.7070656</v>
      </c>
      <c r="I79" s="0" t="n">
        <v>7654221.76028609</v>
      </c>
      <c r="J79" s="0" t="n">
        <v>3917395.22712037</v>
      </c>
      <c r="K79" s="0" t="n">
        <v>3799873.37030676</v>
      </c>
      <c r="L79" s="0" t="n">
        <v>5130882.72388223</v>
      </c>
      <c r="M79" s="0" t="n">
        <v>4846833.58109078</v>
      </c>
      <c r="N79" s="0" t="n">
        <v>5152408.66012816</v>
      </c>
      <c r="O79" s="0" t="n">
        <v>4867076.0450208</v>
      </c>
      <c r="P79" s="0" t="n">
        <v>652899.204520062</v>
      </c>
      <c r="Q79" s="0" t="n">
        <v>633312.22838446</v>
      </c>
    </row>
    <row r="80" customFormat="false" ht="12.8" hidden="false" customHeight="false" outlineLevel="0" collapsed="false">
      <c r="A80" s="0" t="n">
        <v>127</v>
      </c>
      <c r="B80" s="0" t="n">
        <v>30400084.2077036</v>
      </c>
      <c r="C80" s="0" t="n">
        <v>29144707.3326877</v>
      </c>
      <c r="D80" s="0" t="n">
        <v>30526445.1748939</v>
      </c>
      <c r="E80" s="0" t="n">
        <v>29263486.0015376</v>
      </c>
      <c r="F80" s="0" t="n">
        <v>21538079.4428061</v>
      </c>
      <c r="G80" s="0" t="n">
        <v>7606627.88988156</v>
      </c>
      <c r="H80" s="0" t="n">
        <v>21656858.5436765</v>
      </c>
      <c r="I80" s="0" t="n">
        <v>7606627.45786105</v>
      </c>
      <c r="J80" s="0" t="n">
        <v>3928471.40299641</v>
      </c>
      <c r="K80" s="0" t="n">
        <v>3810617.26090651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30878789.5450921</v>
      </c>
      <c r="C81" s="0" t="n">
        <v>29604217.8048992</v>
      </c>
      <c r="D81" s="0" t="n">
        <v>31005936.416152</v>
      </c>
      <c r="E81" s="0" t="n">
        <v>29723735.6772382</v>
      </c>
      <c r="F81" s="0" t="n">
        <v>21873095.3482445</v>
      </c>
      <c r="G81" s="0" t="n">
        <v>7731122.45665471</v>
      </c>
      <c r="H81" s="0" t="n">
        <v>21992613.6589206</v>
      </c>
      <c r="I81" s="0" t="n">
        <v>7731122.01831759</v>
      </c>
      <c r="J81" s="0" t="n">
        <v>4083068.45111175</v>
      </c>
      <c r="K81" s="0" t="n">
        <v>3960576.3975784</v>
      </c>
      <c r="L81" s="0" t="n">
        <v>5140638.59798542</v>
      </c>
      <c r="M81" s="0" t="n">
        <v>4855918.93724322</v>
      </c>
      <c r="N81" s="0" t="n">
        <v>5161829.71010228</v>
      </c>
      <c r="O81" s="0" t="n">
        <v>4875847.29941853</v>
      </c>
      <c r="P81" s="0" t="n">
        <v>680511.408518625</v>
      </c>
      <c r="Q81" s="0" t="n">
        <v>660096.066263066</v>
      </c>
    </row>
    <row r="82" customFormat="false" ht="12.8" hidden="false" customHeight="false" outlineLevel="0" collapsed="false">
      <c r="A82" s="0" t="n">
        <v>129</v>
      </c>
      <c r="B82" s="0" t="n">
        <v>30576639.3618345</v>
      </c>
      <c r="C82" s="0" t="n">
        <v>29315167.3937786</v>
      </c>
      <c r="D82" s="0" t="n">
        <v>30701746.7468641</v>
      </c>
      <c r="E82" s="0" t="n">
        <v>29432768.151552</v>
      </c>
      <c r="F82" s="0" t="n">
        <v>21661122.5189864</v>
      </c>
      <c r="G82" s="0" t="n">
        <v>7654044.87479213</v>
      </c>
      <c r="H82" s="0" t="n">
        <v>21778723.7120809</v>
      </c>
      <c r="I82" s="0" t="n">
        <v>7654044.43947106</v>
      </c>
      <c r="J82" s="0" t="n">
        <v>4150130.87771496</v>
      </c>
      <c r="K82" s="0" t="n">
        <v>4025626.95138351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31091229.5641853</v>
      </c>
      <c r="C83" s="0" t="n">
        <v>29809177.4065778</v>
      </c>
      <c r="D83" s="0" t="n">
        <v>31216563.5730893</v>
      </c>
      <c r="E83" s="0" t="n">
        <v>29926991.0539593</v>
      </c>
      <c r="F83" s="0" t="n">
        <v>22016717.8980051</v>
      </c>
      <c r="G83" s="0" t="n">
        <v>7792459.50857276</v>
      </c>
      <c r="H83" s="0" t="n">
        <v>22134531.986257</v>
      </c>
      <c r="I83" s="0" t="n">
        <v>7792459.06770232</v>
      </c>
      <c r="J83" s="0" t="n">
        <v>4321049.07092122</v>
      </c>
      <c r="K83" s="0" t="n">
        <v>4191417.59879358</v>
      </c>
      <c r="L83" s="0" t="n">
        <v>5178800.58121104</v>
      </c>
      <c r="M83" s="0" t="n">
        <v>4893394.81537409</v>
      </c>
      <c r="N83" s="0" t="n">
        <v>5199689.52578223</v>
      </c>
      <c r="O83" s="0" t="n">
        <v>4913039.16669758</v>
      </c>
      <c r="P83" s="0" t="n">
        <v>720174.845153537</v>
      </c>
      <c r="Q83" s="0" t="n">
        <v>698569.599798931</v>
      </c>
    </row>
    <row r="84" customFormat="false" ht="12.8" hidden="false" customHeight="false" outlineLevel="0" collapsed="false">
      <c r="A84" s="0" t="n">
        <v>131</v>
      </c>
      <c r="B84" s="0" t="n">
        <v>30758687.2093543</v>
      </c>
      <c r="C84" s="0" t="n">
        <v>29490655.4281602</v>
      </c>
      <c r="D84" s="0" t="n">
        <v>30882579.1704587</v>
      </c>
      <c r="E84" s="0" t="n">
        <v>29607113.3413761</v>
      </c>
      <c r="F84" s="0" t="n">
        <v>21794668.8045607</v>
      </c>
      <c r="G84" s="0" t="n">
        <v>7695986.62359948</v>
      </c>
      <c r="H84" s="0" t="n">
        <v>21911127.1371115</v>
      </c>
      <c r="I84" s="0" t="n">
        <v>7695986.20426457</v>
      </c>
      <c r="J84" s="0" t="n">
        <v>4340874.25998068</v>
      </c>
      <c r="K84" s="0" t="n">
        <v>4210648.03218126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31213208.3417293</v>
      </c>
      <c r="C85" s="0" t="n">
        <v>29926991.105621</v>
      </c>
      <c r="D85" s="0" t="n">
        <v>31337711.446238</v>
      </c>
      <c r="E85" s="0" t="n">
        <v>30044023.485686</v>
      </c>
      <c r="F85" s="0" t="n">
        <v>22057734.1962721</v>
      </c>
      <c r="G85" s="0" t="n">
        <v>7869256.90934897</v>
      </c>
      <c r="H85" s="0" t="n">
        <v>22174767.0019601</v>
      </c>
      <c r="I85" s="0" t="n">
        <v>7869256.48372588</v>
      </c>
      <c r="J85" s="0" t="n">
        <v>4468683.50363073</v>
      </c>
      <c r="K85" s="0" t="n">
        <v>4334622.99852181</v>
      </c>
      <c r="L85" s="0" t="n">
        <v>5200405.91580067</v>
      </c>
      <c r="M85" s="0" t="n">
        <v>4914947.26402853</v>
      </c>
      <c r="N85" s="0" t="n">
        <v>5221156.33779801</v>
      </c>
      <c r="O85" s="0" t="n">
        <v>4934461.48301104</v>
      </c>
      <c r="P85" s="0" t="n">
        <v>744780.583938455</v>
      </c>
      <c r="Q85" s="0" t="n">
        <v>722437.166420302</v>
      </c>
    </row>
    <row r="86" customFormat="false" ht="12.8" hidden="false" customHeight="false" outlineLevel="0" collapsed="false">
      <c r="A86" s="0" t="n">
        <v>133</v>
      </c>
      <c r="B86" s="0" t="n">
        <v>30841414.9287948</v>
      </c>
      <c r="C86" s="0" t="n">
        <v>29571502.0804586</v>
      </c>
      <c r="D86" s="0" t="n">
        <v>30962891.3781132</v>
      </c>
      <c r="E86" s="0" t="n">
        <v>29685689.533284</v>
      </c>
      <c r="F86" s="0" t="n">
        <v>21805943.5693387</v>
      </c>
      <c r="G86" s="0" t="n">
        <v>7765558.51111988</v>
      </c>
      <c r="H86" s="0" t="n">
        <v>21920131.4524135</v>
      </c>
      <c r="I86" s="0" t="n">
        <v>7765558.08087052</v>
      </c>
      <c r="J86" s="0" t="n">
        <v>4471847.58964025</v>
      </c>
      <c r="K86" s="0" t="n">
        <v>4337692.16195104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31380506.1933306</v>
      </c>
      <c r="C87" s="0" t="n">
        <v>30089622.0078375</v>
      </c>
      <c r="D87" s="0" t="n">
        <v>31503339.9782089</v>
      </c>
      <c r="E87" s="0" t="n">
        <v>30205085.2936833</v>
      </c>
      <c r="F87" s="0" t="n">
        <v>22170136.0727854</v>
      </c>
      <c r="G87" s="0" t="n">
        <v>7919485.93505217</v>
      </c>
      <c r="H87" s="0" t="n">
        <v>22285599.7946861</v>
      </c>
      <c r="I87" s="0" t="n">
        <v>7919485.49899718</v>
      </c>
      <c r="J87" s="0" t="n">
        <v>4626205.03879589</v>
      </c>
      <c r="K87" s="0" t="n">
        <v>4487418.88763202</v>
      </c>
      <c r="L87" s="0" t="n">
        <v>5225859.6950107</v>
      </c>
      <c r="M87" s="0" t="n">
        <v>4939146.48007955</v>
      </c>
      <c r="N87" s="0" t="n">
        <v>5246331.90881313</v>
      </c>
      <c r="O87" s="0" t="n">
        <v>4958399.82389261</v>
      </c>
      <c r="P87" s="0" t="n">
        <v>771034.173132649</v>
      </c>
      <c r="Q87" s="0" t="n">
        <v>747903.147938669</v>
      </c>
    </row>
    <row r="88" customFormat="false" ht="12.8" hidden="false" customHeight="false" outlineLevel="0" collapsed="false">
      <c r="A88" s="0" t="n">
        <v>135</v>
      </c>
      <c r="B88" s="0" t="n">
        <v>31063402.033387</v>
      </c>
      <c r="C88" s="0" t="n">
        <v>29786196.8053971</v>
      </c>
      <c r="D88" s="0" t="n">
        <v>31183572.5619764</v>
      </c>
      <c r="E88" s="0" t="n">
        <v>29899157.0545808</v>
      </c>
      <c r="F88" s="0" t="n">
        <v>21950535.9151036</v>
      </c>
      <c r="G88" s="0" t="n">
        <v>7835660.89029352</v>
      </c>
      <c r="H88" s="0" t="n">
        <v>22063496.5972802</v>
      </c>
      <c r="I88" s="0" t="n">
        <v>7835660.45730059</v>
      </c>
      <c r="J88" s="0" t="n">
        <v>4657044.75477791</v>
      </c>
      <c r="K88" s="0" t="n">
        <v>4517333.41213457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31461273.2633225</v>
      </c>
      <c r="C89" s="0" t="n">
        <v>30168937.1201565</v>
      </c>
      <c r="D89" s="0" t="n">
        <v>31580746.6650089</v>
      </c>
      <c r="E89" s="0" t="n">
        <v>30281242.1928932</v>
      </c>
      <c r="F89" s="0" t="n">
        <v>22238273.9429688</v>
      </c>
      <c r="G89" s="0" t="n">
        <v>7930663.17718771</v>
      </c>
      <c r="H89" s="0" t="n">
        <v>22350579.3419988</v>
      </c>
      <c r="I89" s="0" t="n">
        <v>7930662.85089446</v>
      </c>
      <c r="J89" s="0" t="n">
        <v>4766375.14113979</v>
      </c>
      <c r="K89" s="0" t="n">
        <v>4623383.8869056</v>
      </c>
      <c r="L89" s="0" t="n">
        <v>5241318.16050507</v>
      </c>
      <c r="M89" s="0" t="n">
        <v>4954914.81137813</v>
      </c>
      <c r="N89" s="0" t="n">
        <v>5261230.4074442</v>
      </c>
      <c r="O89" s="0" t="n">
        <v>4973637.80702144</v>
      </c>
      <c r="P89" s="0" t="n">
        <v>794395.856856632</v>
      </c>
      <c r="Q89" s="0" t="n">
        <v>770563.981150933</v>
      </c>
    </row>
    <row r="90" customFormat="false" ht="12.8" hidden="false" customHeight="false" outlineLevel="0" collapsed="false">
      <c r="A90" s="0" t="n">
        <v>137</v>
      </c>
      <c r="B90" s="0" t="n">
        <v>31127781.3357087</v>
      </c>
      <c r="C90" s="0" t="n">
        <v>29849543.8160116</v>
      </c>
      <c r="D90" s="0" t="n">
        <v>31243735.2675334</v>
      </c>
      <c r="E90" s="0" t="n">
        <v>29958540.5861501</v>
      </c>
      <c r="F90" s="0" t="n">
        <v>22014731.585974</v>
      </c>
      <c r="G90" s="0" t="n">
        <v>7834812.23003752</v>
      </c>
      <c r="H90" s="0" t="n">
        <v>22123728.6844203</v>
      </c>
      <c r="I90" s="0" t="n">
        <v>7834811.90172979</v>
      </c>
      <c r="J90" s="0" t="n">
        <v>4802240.01983046</v>
      </c>
      <c r="K90" s="0" t="n">
        <v>4658172.81923555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31586694.0700065</v>
      </c>
      <c r="C91" s="0" t="n">
        <v>30290718.0439224</v>
      </c>
      <c r="D91" s="0" t="n">
        <v>31702662.0958143</v>
      </c>
      <c r="E91" s="0" t="n">
        <v>30399728.0633522</v>
      </c>
      <c r="F91" s="0" t="n">
        <v>22347315.9674197</v>
      </c>
      <c r="G91" s="0" t="n">
        <v>7943402.0765027</v>
      </c>
      <c r="H91" s="0" t="n">
        <v>22456326.3578808</v>
      </c>
      <c r="I91" s="0" t="n">
        <v>7943401.70547141</v>
      </c>
      <c r="J91" s="0" t="n">
        <v>4986619.5048979</v>
      </c>
      <c r="K91" s="0" t="n">
        <v>4837020.91975096</v>
      </c>
      <c r="L91" s="0" t="n">
        <v>5262608.50337616</v>
      </c>
      <c r="M91" s="0" t="n">
        <v>4976306.84877309</v>
      </c>
      <c r="N91" s="0" t="n">
        <v>5281936.52100556</v>
      </c>
      <c r="O91" s="0" t="n">
        <v>4994480.94541468</v>
      </c>
      <c r="P91" s="0" t="n">
        <v>831103.250816316</v>
      </c>
      <c r="Q91" s="0" t="n">
        <v>806170.153291826</v>
      </c>
    </row>
    <row r="92" customFormat="false" ht="12.8" hidden="false" customHeight="false" outlineLevel="0" collapsed="false">
      <c r="A92" s="0" t="n">
        <v>139</v>
      </c>
      <c r="B92" s="0" t="n">
        <v>31247735.9480913</v>
      </c>
      <c r="C92" s="0" t="n">
        <v>29966657.9155139</v>
      </c>
      <c r="D92" s="0" t="n">
        <v>31361328.4955241</v>
      </c>
      <c r="E92" s="0" t="n">
        <v>30073435.3341391</v>
      </c>
      <c r="F92" s="0" t="n">
        <v>22123648.3864598</v>
      </c>
      <c r="G92" s="0" t="n">
        <v>7843009.52905412</v>
      </c>
      <c r="H92" s="0" t="n">
        <v>22230426.1446213</v>
      </c>
      <c r="I92" s="0" t="n">
        <v>7843009.18951782</v>
      </c>
      <c r="J92" s="0" t="n">
        <v>5045657.72061687</v>
      </c>
      <c r="K92" s="0" t="n">
        <v>4894287.98899837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31956599.5528885</v>
      </c>
      <c r="C93" s="0" t="n">
        <v>30647463.5636684</v>
      </c>
      <c r="D93" s="0" t="n">
        <v>32071670.7734846</v>
      </c>
      <c r="E93" s="0" t="n">
        <v>30755630.7488916</v>
      </c>
      <c r="F93" s="0" t="n">
        <v>22673451.638295</v>
      </c>
      <c r="G93" s="0" t="n">
        <v>7974011.92537344</v>
      </c>
      <c r="H93" s="0" t="n">
        <v>22781619.1679472</v>
      </c>
      <c r="I93" s="0" t="n">
        <v>7974011.58094437</v>
      </c>
      <c r="J93" s="0" t="n">
        <v>5227610.03646543</v>
      </c>
      <c r="K93" s="0" t="n">
        <v>5070781.73537147</v>
      </c>
      <c r="L93" s="0" t="n">
        <v>5324471.55921784</v>
      </c>
      <c r="M93" s="0" t="n">
        <v>5035569.96149281</v>
      </c>
      <c r="N93" s="0" t="n">
        <v>5343650.13815812</v>
      </c>
      <c r="O93" s="0" t="n">
        <v>5053603.59722224</v>
      </c>
      <c r="P93" s="0" t="n">
        <v>871268.339410905</v>
      </c>
      <c r="Q93" s="0" t="n">
        <v>845130.289228578</v>
      </c>
    </row>
    <row r="94" customFormat="false" ht="12.8" hidden="false" customHeight="false" outlineLevel="0" collapsed="false">
      <c r="A94" s="0" t="n">
        <v>141</v>
      </c>
      <c r="B94" s="0" t="n">
        <v>31625466.5185184</v>
      </c>
      <c r="C94" s="0" t="n">
        <v>30331504.8204995</v>
      </c>
      <c r="D94" s="0" t="n">
        <v>31737809.0085612</v>
      </c>
      <c r="E94" s="0" t="n">
        <v>30437106.9960647</v>
      </c>
      <c r="F94" s="0" t="n">
        <v>22477435.1467683</v>
      </c>
      <c r="G94" s="0" t="n">
        <v>7854069.67373117</v>
      </c>
      <c r="H94" s="0" t="n">
        <v>22583037.6625087</v>
      </c>
      <c r="I94" s="0" t="n">
        <v>7854069.333556</v>
      </c>
      <c r="J94" s="0" t="n">
        <v>5184989.32597159</v>
      </c>
      <c r="K94" s="0" t="n">
        <v>5029439.64619244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32128163.7907206</v>
      </c>
      <c r="C95" s="0" t="n">
        <v>30814795.5877718</v>
      </c>
      <c r="D95" s="0" t="n">
        <v>32241055.6641276</v>
      </c>
      <c r="E95" s="0" t="n">
        <v>30920914.3297632</v>
      </c>
      <c r="F95" s="0" t="n">
        <v>22832779.7877669</v>
      </c>
      <c r="G95" s="0" t="n">
        <v>7982015.80000489</v>
      </c>
      <c r="H95" s="0" t="n">
        <v>22938898.8459481</v>
      </c>
      <c r="I95" s="0" t="n">
        <v>7982015.4838151</v>
      </c>
      <c r="J95" s="0" t="n">
        <v>5284231.11843776</v>
      </c>
      <c r="K95" s="0" t="n">
        <v>5125704.18488463</v>
      </c>
      <c r="L95" s="0" t="n">
        <v>5352981.66464793</v>
      </c>
      <c r="M95" s="0" t="n">
        <v>5062880.04523137</v>
      </c>
      <c r="N95" s="0" t="n">
        <v>5371797.04443365</v>
      </c>
      <c r="O95" s="0" t="n">
        <v>5080571.91184636</v>
      </c>
      <c r="P95" s="0" t="n">
        <v>880705.186406293</v>
      </c>
      <c r="Q95" s="0" t="n">
        <v>854284.030814105</v>
      </c>
    </row>
    <row r="96" customFormat="false" ht="12.8" hidden="false" customHeight="false" outlineLevel="0" collapsed="false">
      <c r="A96" s="0" t="n">
        <v>143</v>
      </c>
      <c r="B96" s="0" t="n">
        <v>31822988.8948023</v>
      </c>
      <c r="C96" s="0" t="n">
        <v>30522660.4957433</v>
      </c>
      <c r="D96" s="0" t="n">
        <v>31932632.2376965</v>
      </c>
      <c r="E96" s="0" t="n">
        <v>30625725.6143875</v>
      </c>
      <c r="F96" s="0" t="n">
        <v>22625371.3983458</v>
      </c>
      <c r="G96" s="0" t="n">
        <v>7897289.09739753</v>
      </c>
      <c r="H96" s="0" t="n">
        <v>22728436.8321317</v>
      </c>
      <c r="I96" s="0" t="n">
        <v>7897288.78225583</v>
      </c>
      <c r="J96" s="0" t="n">
        <v>5301307.14214255</v>
      </c>
      <c r="K96" s="0" t="n">
        <v>5142267.92787828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32171996.4356993</v>
      </c>
      <c r="C97" s="0" t="n">
        <v>30858492.9896253</v>
      </c>
      <c r="D97" s="0" t="n">
        <v>32281627.3914325</v>
      </c>
      <c r="E97" s="0" t="n">
        <v>30961546.1411594</v>
      </c>
      <c r="F97" s="0" t="n">
        <v>22893814.3259179</v>
      </c>
      <c r="G97" s="0" t="n">
        <v>7964678.66370737</v>
      </c>
      <c r="H97" s="0" t="n">
        <v>22996867.7966669</v>
      </c>
      <c r="I97" s="0" t="n">
        <v>7964678.34449253</v>
      </c>
      <c r="J97" s="0" t="n">
        <v>5430763.70440046</v>
      </c>
      <c r="K97" s="0" t="n">
        <v>5267840.79326845</v>
      </c>
      <c r="L97" s="0" t="n">
        <v>5360251.32206515</v>
      </c>
      <c r="M97" s="0" t="n">
        <v>5070364.59095387</v>
      </c>
      <c r="N97" s="0" t="n">
        <v>5378523.15744355</v>
      </c>
      <c r="O97" s="0" t="n">
        <v>5087545.52871971</v>
      </c>
      <c r="P97" s="0" t="n">
        <v>905127.284066744</v>
      </c>
      <c r="Q97" s="0" t="n">
        <v>877973.465544741</v>
      </c>
    </row>
    <row r="98" customFormat="false" ht="12.8" hidden="false" customHeight="false" outlineLevel="0" collapsed="false">
      <c r="A98" s="0" t="n">
        <v>145</v>
      </c>
      <c r="B98" s="0" t="n">
        <v>31879334.6665617</v>
      </c>
      <c r="C98" s="0" t="n">
        <v>30579343.130807</v>
      </c>
      <c r="D98" s="0" t="n">
        <v>31986769.9945259</v>
      </c>
      <c r="E98" s="0" t="n">
        <v>30680325.7535898</v>
      </c>
      <c r="F98" s="0" t="n">
        <v>22702987.7882932</v>
      </c>
      <c r="G98" s="0" t="n">
        <v>7876355.34251381</v>
      </c>
      <c r="H98" s="0" t="n">
        <v>22803970.7263483</v>
      </c>
      <c r="I98" s="0" t="n">
        <v>7876355.02724147</v>
      </c>
      <c r="J98" s="0" t="n">
        <v>5460747.0905438</v>
      </c>
      <c r="K98" s="0" t="n">
        <v>5296924.67782749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32512497.0190091</v>
      </c>
      <c r="C99" s="0" t="n">
        <v>31186371.4242882</v>
      </c>
      <c r="D99" s="0" t="n">
        <v>32620582.0376746</v>
      </c>
      <c r="E99" s="0" t="n">
        <v>31287964.6686635</v>
      </c>
      <c r="F99" s="0" t="n">
        <v>23217161.4905852</v>
      </c>
      <c r="G99" s="0" t="n">
        <v>7969209.93370296</v>
      </c>
      <c r="H99" s="0" t="n">
        <v>23318755.040247</v>
      </c>
      <c r="I99" s="0" t="n">
        <v>7969209.62841644</v>
      </c>
      <c r="J99" s="0" t="n">
        <v>5582049.84230655</v>
      </c>
      <c r="K99" s="0" t="n">
        <v>5414588.34703735</v>
      </c>
      <c r="L99" s="0" t="n">
        <v>5416181.33886258</v>
      </c>
      <c r="M99" s="0" t="n">
        <v>5123160.94497921</v>
      </c>
      <c r="N99" s="0" t="n">
        <v>5434194.32545394</v>
      </c>
      <c r="O99" s="0" t="n">
        <v>5140096.39546039</v>
      </c>
      <c r="P99" s="0" t="n">
        <v>930341.640384424</v>
      </c>
      <c r="Q99" s="0" t="n">
        <v>902431.391172892</v>
      </c>
    </row>
    <row r="100" customFormat="false" ht="12.8" hidden="false" customHeight="false" outlineLevel="0" collapsed="false">
      <c r="A100" s="0" t="n">
        <v>147</v>
      </c>
      <c r="B100" s="0" t="n">
        <v>32214337.4347244</v>
      </c>
      <c r="C100" s="0" t="n">
        <v>30900709.6204967</v>
      </c>
      <c r="D100" s="0" t="n">
        <v>32318829.8205091</v>
      </c>
      <c r="E100" s="0" t="n">
        <v>30998925.8716763</v>
      </c>
      <c r="F100" s="0" t="n">
        <v>23000476.540574</v>
      </c>
      <c r="G100" s="0" t="n">
        <v>7900233.07992276</v>
      </c>
      <c r="H100" s="0" t="n">
        <v>23098693.1028122</v>
      </c>
      <c r="I100" s="0" t="n">
        <v>7900232.7688641</v>
      </c>
      <c r="J100" s="0" t="n">
        <v>5611021.50019412</v>
      </c>
      <c r="K100" s="0" t="n">
        <v>5442690.8551883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32570671.5791284</v>
      </c>
      <c r="C101" s="0" t="n">
        <v>31244193.6693324</v>
      </c>
      <c r="D101" s="0" t="n">
        <v>32673509.2035248</v>
      </c>
      <c r="E101" s="0" t="n">
        <v>31340860.6496724</v>
      </c>
      <c r="F101" s="0" t="n">
        <v>23298485.4704373</v>
      </c>
      <c r="G101" s="0" t="n">
        <v>7945708.19889509</v>
      </c>
      <c r="H101" s="0" t="n">
        <v>23395152.7665618</v>
      </c>
      <c r="I101" s="0" t="n">
        <v>7945707.88311061</v>
      </c>
      <c r="J101" s="0" t="n">
        <v>5802211.29360479</v>
      </c>
      <c r="K101" s="0" t="n">
        <v>5628144.95479664</v>
      </c>
      <c r="L101" s="0" t="n">
        <v>5426596.32104231</v>
      </c>
      <c r="M101" s="0" t="n">
        <v>5134197.38030408</v>
      </c>
      <c r="N101" s="0" t="n">
        <v>5443735.85656358</v>
      </c>
      <c r="O101" s="0" t="n">
        <v>5150311.40322135</v>
      </c>
      <c r="P101" s="0" t="n">
        <v>967035.215600798</v>
      </c>
      <c r="Q101" s="0" t="n">
        <v>938024.159132774</v>
      </c>
    </row>
    <row r="102" customFormat="false" ht="12.8" hidden="false" customHeight="false" outlineLevel="0" collapsed="false">
      <c r="A102" s="0" t="n">
        <v>149</v>
      </c>
      <c r="B102" s="0" t="n">
        <v>32312652.8766578</v>
      </c>
      <c r="C102" s="0" t="n">
        <v>30996030.8189757</v>
      </c>
      <c r="D102" s="0" t="n">
        <v>32413014.0363921</v>
      </c>
      <c r="E102" s="0" t="n">
        <v>31090370.2129621</v>
      </c>
      <c r="F102" s="0" t="n">
        <v>23141408.8002057</v>
      </c>
      <c r="G102" s="0" t="n">
        <v>7854622.01876993</v>
      </c>
      <c r="H102" s="0" t="n">
        <v>23235748.4252442</v>
      </c>
      <c r="I102" s="0" t="n">
        <v>7854621.78771781</v>
      </c>
      <c r="J102" s="0" t="n">
        <v>5840018.23760326</v>
      </c>
      <c r="K102" s="0" t="n">
        <v>5664817.69047516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32595123.8210682</v>
      </c>
      <c r="C103" s="0" t="n">
        <v>31267612.601995</v>
      </c>
      <c r="D103" s="0" t="n">
        <v>32693376.7347115</v>
      </c>
      <c r="E103" s="0" t="n">
        <v>31359970.4117605</v>
      </c>
      <c r="F103" s="0" t="n">
        <v>23327028.2599425</v>
      </c>
      <c r="G103" s="0" t="n">
        <v>7940584.34205245</v>
      </c>
      <c r="H103" s="0" t="n">
        <v>23419386.2147205</v>
      </c>
      <c r="I103" s="0" t="n">
        <v>7940584.19704</v>
      </c>
      <c r="J103" s="0" t="n">
        <v>5943213.56152518</v>
      </c>
      <c r="K103" s="0" t="n">
        <v>5764917.15467942</v>
      </c>
      <c r="L103" s="0" t="n">
        <v>5430470.26307625</v>
      </c>
      <c r="M103" s="0" t="n">
        <v>5138319.39523194</v>
      </c>
      <c r="N103" s="0" t="n">
        <v>5446845.76126163</v>
      </c>
      <c r="O103" s="0" t="n">
        <v>5153715.20941103</v>
      </c>
      <c r="P103" s="0" t="n">
        <v>990535.59358753</v>
      </c>
      <c r="Q103" s="0" t="n">
        <v>960819.525779904</v>
      </c>
    </row>
    <row r="104" customFormat="false" ht="12.8" hidden="false" customHeight="false" outlineLevel="0" collapsed="false">
      <c r="A104" s="0" t="n">
        <v>151</v>
      </c>
      <c r="B104" s="0" t="n">
        <v>32306527.4030574</v>
      </c>
      <c r="C104" s="0" t="n">
        <v>30991853.0359344</v>
      </c>
      <c r="D104" s="0" t="n">
        <v>32402133.8955084</v>
      </c>
      <c r="E104" s="0" t="n">
        <v>31081722.4936838</v>
      </c>
      <c r="F104" s="0" t="n">
        <v>23117619.1068757</v>
      </c>
      <c r="G104" s="0" t="n">
        <v>7874233.92905871</v>
      </c>
      <c r="H104" s="0" t="n">
        <v>23207488.7078619</v>
      </c>
      <c r="I104" s="0" t="n">
        <v>7874233.78582191</v>
      </c>
      <c r="J104" s="0" t="n">
        <v>5946468.50813302</v>
      </c>
      <c r="K104" s="0" t="n">
        <v>5768074.45288903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32785828.5108716</v>
      </c>
      <c r="C105" s="0" t="n">
        <v>31452345.2546727</v>
      </c>
      <c r="D105" s="0" t="n">
        <v>32881523.0324899</v>
      </c>
      <c r="E105" s="0" t="n">
        <v>31542297.4522623</v>
      </c>
      <c r="F105" s="0" t="n">
        <v>23500411.7073621</v>
      </c>
      <c r="G105" s="0" t="n">
        <v>7951933.54731053</v>
      </c>
      <c r="H105" s="0" t="n">
        <v>23590364.0498708</v>
      </c>
      <c r="I105" s="0" t="n">
        <v>7951933.40239149</v>
      </c>
      <c r="J105" s="0" t="n">
        <v>6075502.19367672</v>
      </c>
      <c r="K105" s="0" t="n">
        <v>5893237.12786642</v>
      </c>
      <c r="L105" s="0" t="n">
        <v>5461424.14786121</v>
      </c>
      <c r="M105" s="0" t="n">
        <v>5168059.4386514</v>
      </c>
      <c r="N105" s="0" t="n">
        <v>5477373.11906505</v>
      </c>
      <c r="O105" s="0" t="n">
        <v>5183054.25073431</v>
      </c>
      <c r="P105" s="0" t="n">
        <v>1012583.69894612</v>
      </c>
      <c r="Q105" s="0" t="n">
        <v>982206.187977736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4" activeCellId="0" sqref="I24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0" t="n">
        <v>27033.2539192594</v>
      </c>
      <c r="K9" s="0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0" t="n">
        <v>59858.2652538374</v>
      </c>
      <c r="K10" s="0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0" t="n">
        <v>107570.824508354</v>
      </c>
      <c r="K11" s="0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0" t="n">
        <v>130282.238877497</v>
      </c>
      <c r="K12" s="0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0" t="n">
        <v>175390.551555699</v>
      </c>
      <c r="K13" s="0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0" t="n">
        <v>188710.554471114</v>
      </c>
      <c r="K14" s="0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0" t="n">
        <v>214222.044124553</v>
      </c>
      <c r="K15" s="0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0" t="n">
        <v>231068.56255891</v>
      </c>
      <c r="K16" s="0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0" t="n">
        <v>231821.977542121</v>
      </c>
      <c r="K17" s="0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0" t="n">
        <v>180769.74721895</v>
      </c>
      <c r="K18" s="0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0" t="n">
        <v>186572.219647412</v>
      </c>
      <c r="K19" s="0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17925668.7280436</v>
      </c>
      <c r="C20" s="0" t="n">
        <v>17212329.6063932</v>
      </c>
      <c r="D20" s="0" t="n">
        <v>18002430.9923024</v>
      </c>
      <c r="E20" s="0" t="n">
        <v>17284486.1303527</v>
      </c>
      <c r="F20" s="0" t="n">
        <v>13901626.7804739</v>
      </c>
      <c r="G20" s="0" t="n">
        <v>3310702.82591925</v>
      </c>
      <c r="H20" s="0" t="n">
        <v>13973783.971277</v>
      </c>
      <c r="I20" s="0" t="n">
        <v>3310702.15907575</v>
      </c>
      <c r="J20" s="0" t="n">
        <v>199759.608332013</v>
      </c>
      <c r="K20" s="0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17596848.7574565</v>
      </c>
      <c r="C21" s="0" t="n">
        <v>16897007.2263443</v>
      </c>
      <c r="D21" s="0" t="n">
        <v>17673144.0653628</v>
      </c>
      <c r="E21" s="0" t="n">
        <v>16968724.8112082</v>
      </c>
      <c r="F21" s="0" t="n">
        <v>13630864.2741419</v>
      </c>
      <c r="G21" s="0" t="n">
        <v>3266142.95220242</v>
      </c>
      <c r="H21" s="0" t="n">
        <v>13702582.5137565</v>
      </c>
      <c r="I21" s="0" t="n">
        <v>3266142.29745172</v>
      </c>
      <c r="J21" s="0" t="n">
        <v>209917.642814777</v>
      </c>
      <c r="K21" s="0" t="n">
        <v>203620.113530334</v>
      </c>
      <c r="L21" s="0" t="n">
        <v>2936394.09179944</v>
      </c>
      <c r="M21" s="0" t="n">
        <v>2777027.59628986</v>
      </c>
      <c r="N21" s="0" t="n">
        <v>2949109.97564055</v>
      </c>
      <c r="O21" s="0" t="n">
        <v>2788980.93959818</v>
      </c>
      <c r="P21" s="0" t="n">
        <v>34986.2738024629</v>
      </c>
      <c r="Q21" s="0" t="n">
        <v>33936.685588389</v>
      </c>
    </row>
    <row r="22" customFormat="false" ht="12.8" hidden="false" customHeight="false" outlineLevel="0" collapsed="false">
      <c r="A22" s="0" t="n">
        <v>69</v>
      </c>
      <c r="B22" s="0" t="n">
        <v>17998816.3914306</v>
      </c>
      <c r="C22" s="0" t="n">
        <v>17283373.3177221</v>
      </c>
      <c r="D22" s="0" t="n">
        <v>18077330.1555362</v>
      </c>
      <c r="E22" s="0" t="n">
        <v>17357176.2511259</v>
      </c>
      <c r="F22" s="0" t="n">
        <v>13938660.2577692</v>
      </c>
      <c r="G22" s="0" t="n">
        <v>3344713.0599529</v>
      </c>
      <c r="H22" s="0" t="n">
        <v>14012463.8578572</v>
      </c>
      <c r="I22" s="0" t="n">
        <v>3344712.3932687</v>
      </c>
      <c r="J22" s="0" t="n">
        <v>234532.168375594</v>
      </c>
      <c r="K22" s="0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18714321.7435833</v>
      </c>
      <c r="C23" s="0" t="n">
        <v>17978969.7031117</v>
      </c>
      <c r="D23" s="0" t="n">
        <v>18758756.7830596</v>
      </c>
      <c r="E23" s="0" t="n">
        <v>18019967.972207</v>
      </c>
      <c r="F23" s="0" t="n">
        <v>14407013.9251879</v>
      </c>
      <c r="G23" s="0" t="n">
        <v>3571955.7779238</v>
      </c>
      <c r="H23" s="0" t="n">
        <v>14479369.77544</v>
      </c>
      <c r="I23" s="0" t="n">
        <v>3540598.19676699</v>
      </c>
      <c r="J23" s="0" t="n">
        <v>287945.405295982</v>
      </c>
      <c r="K23" s="0" t="n">
        <v>279307.043137103</v>
      </c>
      <c r="L23" s="0" t="n">
        <v>3122368.88193201</v>
      </c>
      <c r="M23" s="0" t="n">
        <v>2947722.25185723</v>
      </c>
      <c r="N23" s="0" t="n">
        <v>3129666.80648741</v>
      </c>
      <c r="O23" s="0" t="n">
        <v>2954478.02210179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18608720.6536678</v>
      </c>
      <c r="C24" s="0" t="n">
        <v>17876052.2160053</v>
      </c>
      <c r="D24" s="0" t="n">
        <v>18654003.3580201</v>
      </c>
      <c r="E24" s="0" t="n">
        <v>17917860.3071859</v>
      </c>
      <c r="F24" s="0" t="n">
        <v>14270674.4508405</v>
      </c>
      <c r="G24" s="0" t="n">
        <v>3605377.76516479</v>
      </c>
      <c r="H24" s="0" t="n">
        <v>14343360.3047586</v>
      </c>
      <c r="I24" s="0" t="n">
        <v>3574500.00242736</v>
      </c>
      <c r="J24" s="0" t="n">
        <v>309492.710324832</v>
      </c>
      <c r="K24" s="0" t="n">
        <v>300207.929015087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18161733.7541039</v>
      </c>
      <c r="C25" s="0" t="n">
        <v>17445244.7736778</v>
      </c>
      <c r="D25" s="0" t="n">
        <v>18208581.8204117</v>
      </c>
      <c r="E25" s="0" t="n">
        <v>17488581.6474875</v>
      </c>
      <c r="F25" s="0" t="n">
        <v>13887933.0334966</v>
      </c>
      <c r="G25" s="0" t="n">
        <v>3557311.74018116</v>
      </c>
      <c r="H25" s="0" t="n">
        <v>13960129.3024455</v>
      </c>
      <c r="I25" s="0" t="n">
        <v>3528452.34504209</v>
      </c>
      <c r="J25" s="0" t="n">
        <v>322799.320225382</v>
      </c>
      <c r="K25" s="0" t="n">
        <v>313115.34061862</v>
      </c>
      <c r="L25" s="0" t="n">
        <v>3029650.93376849</v>
      </c>
      <c r="M25" s="0" t="n">
        <v>2859651.00108573</v>
      </c>
      <c r="N25" s="0" t="n">
        <v>3037362.50875756</v>
      </c>
      <c r="O25" s="0" t="n">
        <v>2866806.72382164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17809406.1709079</v>
      </c>
      <c r="C26" s="0" t="n">
        <v>17105859.1631484</v>
      </c>
      <c r="D26" s="0" t="n">
        <v>17857324.4051224</v>
      </c>
      <c r="E26" s="0" t="n">
        <v>17150223.8024475</v>
      </c>
      <c r="F26" s="0" t="n">
        <v>13598361.6190883</v>
      </c>
      <c r="G26" s="0" t="n">
        <v>3507497.54406011</v>
      </c>
      <c r="H26" s="0" t="n">
        <v>13670743.4854422</v>
      </c>
      <c r="I26" s="0" t="n">
        <v>3479480.31700534</v>
      </c>
      <c r="J26" s="0" t="n">
        <v>319398.228760845</v>
      </c>
      <c r="K26" s="0" t="n">
        <v>309816.28189802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18413158.0573407</v>
      </c>
      <c r="C27" s="0" t="n">
        <v>17684582.5139792</v>
      </c>
      <c r="D27" s="0" t="n">
        <v>18464154.7765813</v>
      </c>
      <c r="E27" s="0" t="n">
        <v>17731820.7142105</v>
      </c>
      <c r="F27" s="0" t="n">
        <v>14058377.3356372</v>
      </c>
      <c r="G27" s="0" t="n">
        <v>3626205.17834201</v>
      </c>
      <c r="H27" s="0" t="n">
        <v>14134466.7719907</v>
      </c>
      <c r="I27" s="0" t="n">
        <v>3597353.9422197</v>
      </c>
      <c r="J27" s="0" t="n">
        <v>364810.170001455</v>
      </c>
      <c r="K27" s="0" t="n">
        <v>353865.864901412</v>
      </c>
      <c r="L27" s="0" t="n">
        <v>3072267.11503991</v>
      </c>
      <c r="M27" s="0" t="n">
        <v>2899341.74227021</v>
      </c>
      <c r="N27" s="0" t="n">
        <v>3080670.60791379</v>
      </c>
      <c r="O27" s="0" t="n">
        <v>2907148.33196103</v>
      </c>
      <c r="P27" s="0" t="n">
        <v>60801.6950002426</v>
      </c>
      <c r="Q27" s="0" t="n">
        <v>58977.6441502353</v>
      </c>
    </row>
    <row r="28" customFormat="false" ht="12.8" hidden="false" customHeight="false" outlineLevel="0" collapsed="false">
      <c r="A28" s="0" t="n">
        <v>75</v>
      </c>
      <c r="B28" s="0" t="n">
        <v>19109306.4471111</v>
      </c>
      <c r="C28" s="0" t="n">
        <v>18352213.4808984</v>
      </c>
      <c r="D28" s="0" t="n">
        <v>19162008.5897834</v>
      </c>
      <c r="E28" s="0" t="n">
        <v>18401028.9362393</v>
      </c>
      <c r="F28" s="0" t="n">
        <v>14543027.5851231</v>
      </c>
      <c r="G28" s="0" t="n">
        <v>3809185.89577535</v>
      </c>
      <c r="H28" s="0" t="n">
        <v>14621761.3753876</v>
      </c>
      <c r="I28" s="0" t="n">
        <v>3779267.56085172</v>
      </c>
      <c r="J28" s="0" t="n">
        <v>402458.450716083</v>
      </c>
      <c r="K28" s="0" t="n">
        <v>390384.6971946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20182855.0858819</v>
      </c>
      <c r="C29" s="0" t="n">
        <v>19381249.541364</v>
      </c>
      <c r="D29" s="0" t="n">
        <v>20239853.414426</v>
      </c>
      <c r="E29" s="0" t="n">
        <v>19434065.8537165</v>
      </c>
      <c r="F29" s="0" t="n">
        <v>15252601.3345006</v>
      </c>
      <c r="G29" s="0" t="n">
        <v>4128648.20686337</v>
      </c>
      <c r="H29" s="0" t="n">
        <v>15336886.8069989</v>
      </c>
      <c r="I29" s="0" t="n">
        <v>4097179.04671756</v>
      </c>
      <c r="J29" s="0" t="n">
        <v>438752.794578286</v>
      </c>
      <c r="K29" s="0" t="n">
        <v>425590.210740937</v>
      </c>
      <c r="L29" s="0" t="n">
        <v>3367082.24571455</v>
      </c>
      <c r="M29" s="0" t="n">
        <v>3176957.03692599</v>
      </c>
      <c r="N29" s="0" t="n">
        <v>3376477.29947354</v>
      </c>
      <c r="O29" s="0" t="n">
        <v>3185687.8172764</v>
      </c>
      <c r="P29" s="0" t="n">
        <v>73125.4657630476</v>
      </c>
      <c r="Q29" s="0" t="n">
        <v>70931.7017901562</v>
      </c>
    </row>
    <row r="30" customFormat="false" ht="12.8" hidden="false" customHeight="false" outlineLevel="0" collapsed="false">
      <c r="A30" s="0" t="n">
        <v>77</v>
      </c>
      <c r="B30" s="0" t="n">
        <v>21136573.6280679</v>
      </c>
      <c r="C30" s="0" t="n">
        <v>20295980.0309964</v>
      </c>
      <c r="D30" s="0" t="n">
        <v>21200046.2154711</v>
      </c>
      <c r="E30" s="0" t="n">
        <v>20354856.7404855</v>
      </c>
      <c r="F30" s="0" t="n">
        <v>15940125.2951647</v>
      </c>
      <c r="G30" s="0" t="n">
        <v>4355854.73583167</v>
      </c>
      <c r="H30" s="0" t="n">
        <v>16029703.0486133</v>
      </c>
      <c r="I30" s="0" t="n">
        <v>4325153.69187226</v>
      </c>
      <c r="J30" s="0" t="n">
        <v>491143.355470179</v>
      </c>
      <c r="K30" s="0" t="n">
        <v>476409.054806074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21844627.807155</v>
      </c>
      <c r="C31" s="0" t="n">
        <v>20974506.0749445</v>
      </c>
      <c r="D31" s="0" t="n">
        <v>21908460.7971786</v>
      </c>
      <c r="E31" s="0" t="n">
        <v>21033696.6656077</v>
      </c>
      <c r="F31" s="0" t="n">
        <v>16405547.7974735</v>
      </c>
      <c r="G31" s="0" t="n">
        <v>4568958.27747095</v>
      </c>
      <c r="H31" s="0" t="n">
        <v>16496414.2665519</v>
      </c>
      <c r="I31" s="0" t="n">
        <v>4537282.39905589</v>
      </c>
      <c r="J31" s="0" t="n">
        <v>527033.390898209</v>
      </c>
      <c r="K31" s="0" t="n">
        <v>511222.389171263</v>
      </c>
      <c r="L31" s="0" t="n">
        <v>3644401.08563388</v>
      </c>
      <c r="M31" s="0" t="n">
        <v>3438132.72055672</v>
      </c>
      <c r="N31" s="0" t="n">
        <v>3654926.45042424</v>
      </c>
      <c r="O31" s="0" t="n">
        <v>3447917.51345024</v>
      </c>
      <c r="P31" s="0" t="n">
        <v>87838.8984830349</v>
      </c>
      <c r="Q31" s="0" t="n">
        <v>85203.7315285438</v>
      </c>
    </row>
    <row r="32" customFormat="false" ht="12.8" hidden="false" customHeight="false" outlineLevel="0" collapsed="false">
      <c r="A32" s="0" t="n">
        <v>79</v>
      </c>
      <c r="B32" s="0" t="n">
        <v>22446291.5688617</v>
      </c>
      <c r="C32" s="0" t="n">
        <v>21549724.3133584</v>
      </c>
      <c r="D32" s="0" t="n">
        <v>22514175.0703582</v>
      </c>
      <c r="E32" s="0" t="n">
        <v>21612706.7113615</v>
      </c>
      <c r="F32" s="0" t="n">
        <v>16773415.1255194</v>
      </c>
      <c r="G32" s="0" t="n">
        <v>4776309.18783903</v>
      </c>
      <c r="H32" s="0" t="n">
        <v>16868704.7424975</v>
      </c>
      <c r="I32" s="0" t="n">
        <v>4744001.968864</v>
      </c>
      <c r="J32" s="0" t="n">
        <v>557740.902925905</v>
      </c>
      <c r="K32" s="0" t="n">
        <v>541008.675838128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23151147.7865918</v>
      </c>
      <c r="C33" s="0" t="n">
        <v>22223489.6527864</v>
      </c>
      <c r="D33" s="0" t="n">
        <v>23222761.4033373</v>
      </c>
      <c r="E33" s="0" t="n">
        <v>22289970.11297</v>
      </c>
      <c r="F33" s="0" t="n">
        <v>17267850.8481687</v>
      </c>
      <c r="G33" s="0" t="n">
        <v>4955638.80461779</v>
      </c>
      <c r="H33" s="0" t="n">
        <v>17367036.3579818</v>
      </c>
      <c r="I33" s="0" t="n">
        <v>4922933.75498821</v>
      </c>
      <c r="J33" s="0" t="n">
        <v>584114.544483314</v>
      </c>
      <c r="K33" s="0" t="n">
        <v>566591.108148814</v>
      </c>
      <c r="L33" s="0" t="n">
        <v>3862006.1691229</v>
      </c>
      <c r="M33" s="0" t="n">
        <v>3642716.91573648</v>
      </c>
      <c r="N33" s="0" t="n">
        <v>3873825.5102998</v>
      </c>
      <c r="O33" s="0" t="n">
        <v>3653715.38344786</v>
      </c>
      <c r="P33" s="0" t="n">
        <v>97352.4240805523</v>
      </c>
      <c r="Q33" s="0" t="n">
        <v>94431.8513581357</v>
      </c>
    </row>
    <row r="34" customFormat="false" ht="12.8" hidden="false" customHeight="false" outlineLevel="0" collapsed="false">
      <c r="A34" s="0" t="n">
        <v>81</v>
      </c>
      <c r="B34" s="0" t="n">
        <v>23612176.9447136</v>
      </c>
      <c r="C34" s="0" t="n">
        <v>22664813.549865</v>
      </c>
      <c r="D34" s="0" t="n">
        <v>23686259.4827911</v>
      </c>
      <c r="E34" s="0" t="n">
        <v>22733608.3035636</v>
      </c>
      <c r="F34" s="0" t="n">
        <v>17545282.9230217</v>
      </c>
      <c r="G34" s="0" t="n">
        <v>5119530.62684338</v>
      </c>
      <c r="H34" s="0" t="n">
        <v>17646985.2202675</v>
      </c>
      <c r="I34" s="0" t="n">
        <v>5086623.0832961</v>
      </c>
      <c r="J34" s="0" t="n">
        <v>617850.155609029</v>
      </c>
      <c r="K34" s="0" t="n">
        <v>599314.650940758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24099941.3946661</v>
      </c>
      <c r="C35" s="0" t="n">
        <v>23132517.8624243</v>
      </c>
      <c r="D35" s="0" t="n">
        <v>24178089.2719684</v>
      </c>
      <c r="E35" s="0" t="n">
        <v>23205137.393327</v>
      </c>
      <c r="F35" s="0" t="n">
        <v>17867281.2404613</v>
      </c>
      <c r="G35" s="0" t="n">
        <v>5265236.62196299</v>
      </c>
      <c r="H35" s="0" t="n">
        <v>17972811.1013152</v>
      </c>
      <c r="I35" s="0" t="n">
        <v>5232326.29201179</v>
      </c>
      <c r="J35" s="0" t="n">
        <v>636867.678425388</v>
      </c>
      <c r="K35" s="0" t="n">
        <v>617761.648072626</v>
      </c>
      <c r="L35" s="0" t="n">
        <v>4019926.8272244</v>
      </c>
      <c r="M35" s="0" t="n">
        <v>3790909.51421487</v>
      </c>
      <c r="N35" s="0" t="n">
        <v>4032834.70138774</v>
      </c>
      <c r="O35" s="0" t="n">
        <v>3802931.14373353</v>
      </c>
      <c r="P35" s="0" t="n">
        <v>106144.613070898</v>
      </c>
      <c r="Q35" s="0" t="n">
        <v>102960.274678771</v>
      </c>
    </row>
    <row r="36" customFormat="false" ht="12.8" hidden="false" customHeight="false" outlineLevel="0" collapsed="false">
      <c r="A36" s="0" t="n">
        <v>83</v>
      </c>
      <c r="B36" s="0" t="n">
        <v>24474979.7993055</v>
      </c>
      <c r="C36" s="0" t="n">
        <v>23490844.0084318</v>
      </c>
      <c r="D36" s="0" t="n">
        <v>24555280.6991576</v>
      </c>
      <c r="E36" s="0" t="n">
        <v>23565471.5896156</v>
      </c>
      <c r="F36" s="0" t="n">
        <v>18085599.4043156</v>
      </c>
      <c r="G36" s="0" t="n">
        <v>5405244.60411622</v>
      </c>
      <c r="H36" s="0" t="n">
        <v>18193724.7639886</v>
      </c>
      <c r="I36" s="0" t="n">
        <v>5371746.82562702</v>
      </c>
      <c r="J36" s="0" t="n">
        <v>657722.594614924</v>
      </c>
      <c r="K36" s="0" t="n">
        <v>637990.916776476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24832147.5839741</v>
      </c>
      <c r="C37" s="0" t="n">
        <v>23832773.5233109</v>
      </c>
      <c r="D37" s="0" t="n">
        <v>24915437.1041135</v>
      </c>
      <c r="E37" s="0" t="n">
        <v>23910227.2001002</v>
      </c>
      <c r="F37" s="0" t="n">
        <v>18320376.871184</v>
      </c>
      <c r="G37" s="0" t="n">
        <v>5512396.65212691</v>
      </c>
      <c r="H37" s="0" t="n">
        <v>18430861.1386567</v>
      </c>
      <c r="I37" s="0" t="n">
        <v>5479366.0614435</v>
      </c>
      <c r="J37" s="0" t="n">
        <v>694788.113401154</v>
      </c>
      <c r="K37" s="0" t="n">
        <v>673944.46999912</v>
      </c>
      <c r="L37" s="0" t="n">
        <v>4142267.96929143</v>
      </c>
      <c r="M37" s="0" t="n">
        <v>3905996.12118501</v>
      </c>
      <c r="N37" s="0" t="n">
        <v>4156033.85083824</v>
      </c>
      <c r="O37" s="0" t="n">
        <v>3918825.39277998</v>
      </c>
      <c r="P37" s="0" t="n">
        <v>115798.018900192</v>
      </c>
      <c r="Q37" s="0" t="n">
        <v>112324.078333187</v>
      </c>
    </row>
    <row r="38" customFormat="false" ht="12.8" hidden="false" customHeight="false" outlineLevel="0" collapsed="false">
      <c r="A38" s="0" t="n">
        <v>85</v>
      </c>
      <c r="B38" s="0" t="n">
        <v>25169642.2336193</v>
      </c>
      <c r="C38" s="0" t="n">
        <v>24155681.1879258</v>
      </c>
      <c r="D38" s="0" t="n">
        <v>25254632.0058418</v>
      </c>
      <c r="E38" s="0" t="n">
        <v>24234752.1399859</v>
      </c>
      <c r="F38" s="0" t="n">
        <v>18492000.8102741</v>
      </c>
      <c r="G38" s="0" t="n">
        <v>5663680.37765171</v>
      </c>
      <c r="H38" s="0" t="n">
        <v>18604524.5972766</v>
      </c>
      <c r="I38" s="0" t="n">
        <v>5630227.5427093</v>
      </c>
      <c r="J38" s="0" t="n">
        <v>742372.515096365</v>
      </c>
      <c r="K38" s="0" t="n">
        <v>720101.339643474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25575039.664092</v>
      </c>
      <c r="C39" s="0" t="n">
        <v>24542878.5288853</v>
      </c>
      <c r="D39" s="0" t="n">
        <v>25658297.7415953</v>
      </c>
      <c r="E39" s="0" t="n">
        <v>24620310.7691297</v>
      </c>
      <c r="F39" s="0" t="n">
        <v>18751499.0824179</v>
      </c>
      <c r="G39" s="0" t="n">
        <v>5791379.44646739</v>
      </c>
      <c r="H39" s="0" t="n">
        <v>18865250.4241593</v>
      </c>
      <c r="I39" s="0" t="n">
        <v>5755060.34497034</v>
      </c>
      <c r="J39" s="0" t="n">
        <v>765197.261278577</v>
      </c>
      <c r="K39" s="0" t="n">
        <v>742241.34344022</v>
      </c>
      <c r="L39" s="0" t="n">
        <v>4265501.76780501</v>
      </c>
      <c r="M39" s="0" t="n">
        <v>4021452.18526193</v>
      </c>
      <c r="N39" s="0" t="n">
        <v>4279264.65426585</v>
      </c>
      <c r="O39" s="0" t="n">
        <v>4034280.85801736</v>
      </c>
      <c r="P39" s="0" t="n">
        <v>127532.876879763</v>
      </c>
      <c r="Q39" s="0" t="n">
        <v>123706.89057337</v>
      </c>
    </row>
    <row r="40" customFormat="false" ht="12.8" hidden="false" customHeight="false" outlineLevel="0" collapsed="false">
      <c r="A40" s="0" t="n">
        <v>87</v>
      </c>
      <c r="B40" s="0" t="n">
        <v>25960373.1560325</v>
      </c>
      <c r="C40" s="0" t="n">
        <v>24911218.9297528</v>
      </c>
      <c r="D40" s="0" t="n">
        <v>26051380.3413664</v>
      </c>
      <c r="E40" s="0" t="n">
        <v>24996056.8467589</v>
      </c>
      <c r="F40" s="0" t="n">
        <v>19018144.1128178</v>
      </c>
      <c r="G40" s="0" t="n">
        <v>5893074.81693503</v>
      </c>
      <c r="H40" s="0" t="n">
        <v>19133747.5598922</v>
      </c>
      <c r="I40" s="0" t="n">
        <v>5862309.28686677</v>
      </c>
      <c r="J40" s="0" t="n">
        <v>790696.680330933</v>
      </c>
      <c r="K40" s="0" t="n">
        <v>766975.779921005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26393418.2665727</v>
      </c>
      <c r="C41" s="0" t="n">
        <v>25325496.1292688</v>
      </c>
      <c r="D41" s="0" t="n">
        <v>26488011.6366454</v>
      </c>
      <c r="E41" s="0" t="n">
        <v>25413696.9068794</v>
      </c>
      <c r="F41" s="0" t="n">
        <v>19345270.8604451</v>
      </c>
      <c r="G41" s="0" t="n">
        <v>5980225.2688237</v>
      </c>
      <c r="H41" s="0" t="n">
        <v>19464601.4209161</v>
      </c>
      <c r="I41" s="0" t="n">
        <v>5949095.48596331</v>
      </c>
      <c r="J41" s="0" t="n">
        <v>888648.590439971</v>
      </c>
      <c r="K41" s="0" t="n">
        <v>861989.132726772</v>
      </c>
      <c r="L41" s="0" t="n">
        <v>4401592.32863377</v>
      </c>
      <c r="M41" s="0" t="n">
        <v>4149680.76236899</v>
      </c>
      <c r="N41" s="0" t="n">
        <v>4417251.37702417</v>
      </c>
      <c r="O41" s="0" t="n">
        <v>4164298.56384753</v>
      </c>
      <c r="P41" s="0" t="n">
        <v>148108.098406662</v>
      </c>
      <c r="Q41" s="0" t="n">
        <v>143664.855454462</v>
      </c>
    </row>
    <row r="42" customFormat="false" ht="12.8" hidden="false" customHeight="false" outlineLevel="0" collapsed="false">
      <c r="A42" s="0" t="n">
        <v>89</v>
      </c>
      <c r="B42" s="0" t="n">
        <v>26686666.6768934</v>
      </c>
      <c r="C42" s="0" t="n">
        <v>25606625.6869349</v>
      </c>
      <c r="D42" s="0" t="n">
        <v>26782715.1610433</v>
      </c>
      <c r="E42" s="0" t="n">
        <v>25696207.6487403</v>
      </c>
      <c r="F42" s="0" t="n">
        <v>19567511.2536777</v>
      </c>
      <c r="G42" s="0" t="n">
        <v>6039114.43325722</v>
      </c>
      <c r="H42" s="0" t="n">
        <v>19687833.9375294</v>
      </c>
      <c r="I42" s="0" t="n">
        <v>6008373.71121086</v>
      </c>
      <c r="J42" s="0" t="n">
        <v>975454.970372998</v>
      </c>
      <c r="K42" s="0" t="n">
        <v>946191.321261808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27059678.701114</v>
      </c>
      <c r="C43" s="0" t="n">
        <v>25961724.9466018</v>
      </c>
      <c r="D43" s="0" t="n">
        <v>27158494.1227619</v>
      </c>
      <c r="E43" s="0" t="n">
        <v>26053996.5451001</v>
      </c>
      <c r="F43" s="0" t="n">
        <v>19781424.2133356</v>
      </c>
      <c r="G43" s="0" t="n">
        <v>6180300.73326622</v>
      </c>
      <c r="H43" s="0" t="n">
        <v>19901877.1753531</v>
      </c>
      <c r="I43" s="0" t="n">
        <v>6152119.36974707</v>
      </c>
      <c r="J43" s="0" t="n">
        <v>1072322.53302725</v>
      </c>
      <c r="K43" s="0" t="n">
        <v>1040152.85703644</v>
      </c>
      <c r="L43" s="0" t="n">
        <v>4511058.73303077</v>
      </c>
      <c r="M43" s="0" t="n">
        <v>4252844.659554</v>
      </c>
      <c r="N43" s="0" t="n">
        <v>4527482.37188763</v>
      </c>
      <c r="O43" s="0" t="n">
        <v>4268240.95087705</v>
      </c>
      <c r="P43" s="0" t="n">
        <v>178720.422171209</v>
      </c>
      <c r="Q43" s="0" t="n">
        <v>173358.809506073</v>
      </c>
    </row>
    <row r="44" customFormat="false" ht="12.8" hidden="false" customHeight="false" outlineLevel="0" collapsed="false">
      <c r="A44" s="0" t="n">
        <v>91</v>
      </c>
      <c r="B44" s="0" t="n">
        <v>27445483.0119137</v>
      </c>
      <c r="C44" s="0" t="n">
        <v>26330861.2904031</v>
      </c>
      <c r="D44" s="0" t="n">
        <v>27550020.166948</v>
      </c>
      <c r="E44" s="0" t="n">
        <v>26428674.382022</v>
      </c>
      <c r="F44" s="0" t="n">
        <v>20019982.7759185</v>
      </c>
      <c r="G44" s="0" t="n">
        <v>6310878.51448463</v>
      </c>
      <c r="H44" s="0" t="n">
        <v>20140585.2704894</v>
      </c>
      <c r="I44" s="0" t="n">
        <v>6288089.11153261</v>
      </c>
      <c r="J44" s="0" t="n">
        <v>1188363.30927671</v>
      </c>
      <c r="K44" s="0" t="n">
        <v>1152712.40999841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27760394.5162175</v>
      </c>
      <c r="C45" s="0" t="n">
        <v>26630645.4723337</v>
      </c>
      <c r="D45" s="0" t="n">
        <v>27869806.5141663</v>
      </c>
      <c r="E45" s="0" t="n">
        <v>26733153.7769437</v>
      </c>
      <c r="F45" s="0" t="n">
        <v>20230348.7596767</v>
      </c>
      <c r="G45" s="0" t="n">
        <v>6400296.712657</v>
      </c>
      <c r="H45" s="0" t="n">
        <v>20351798.3748418</v>
      </c>
      <c r="I45" s="0" t="n">
        <v>6381355.40210195</v>
      </c>
      <c r="J45" s="0" t="n">
        <v>1278264.74740176</v>
      </c>
      <c r="K45" s="0" t="n">
        <v>1239916.80497971</v>
      </c>
      <c r="L45" s="0" t="n">
        <v>4625721.63878239</v>
      </c>
      <c r="M45" s="0" t="n">
        <v>4361014.58663443</v>
      </c>
      <c r="N45" s="0" t="n">
        <v>4643918.09452569</v>
      </c>
      <c r="O45" s="0" t="n">
        <v>4378084.27952708</v>
      </c>
      <c r="P45" s="0" t="n">
        <v>213044.12456696</v>
      </c>
      <c r="Q45" s="0" t="n">
        <v>206652.800829952</v>
      </c>
    </row>
    <row r="46" customFormat="false" ht="12.8" hidden="false" customHeight="false" outlineLevel="0" collapsed="false">
      <c r="A46" s="0" t="n">
        <v>93</v>
      </c>
      <c r="B46" s="0" t="n">
        <v>28543499.1140699</v>
      </c>
      <c r="C46" s="0" t="n">
        <v>27381602.9423789</v>
      </c>
      <c r="D46" s="0" t="n">
        <v>28659739.5505806</v>
      </c>
      <c r="E46" s="0" t="n">
        <v>27490626.7661438</v>
      </c>
      <c r="F46" s="0" t="n">
        <v>20807964.1654347</v>
      </c>
      <c r="G46" s="0" t="n">
        <v>6573638.77694426</v>
      </c>
      <c r="H46" s="0" t="n">
        <v>20932962.3467329</v>
      </c>
      <c r="I46" s="0" t="n">
        <v>6557664.41941083</v>
      </c>
      <c r="J46" s="0" t="n">
        <v>1471245.84417174</v>
      </c>
      <c r="K46" s="0" t="n">
        <v>1427108.46884659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29410311.5771238</v>
      </c>
      <c r="C47" s="0" t="n">
        <v>28213390.6155871</v>
      </c>
      <c r="D47" s="0" t="n">
        <v>29531417.4069996</v>
      </c>
      <c r="E47" s="0" t="n">
        <v>28326985.0709604</v>
      </c>
      <c r="F47" s="0" t="n">
        <v>21430607.8414456</v>
      </c>
      <c r="G47" s="0" t="n">
        <v>6782782.77414157</v>
      </c>
      <c r="H47" s="0" t="n">
        <v>21560483.3876506</v>
      </c>
      <c r="I47" s="0" t="n">
        <v>6766501.68330972</v>
      </c>
      <c r="J47" s="0" t="n">
        <v>1573224.8051819</v>
      </c>
      <c r="K47" s="0" t="n">
        <v>1526028.06102644</v>
      </c>
      <c r="L47" s="0" t="n">
        <v>4899452.14491255</v>
      </c>
      <c r="M47" s="0" t="n">
        <v>4619738.96259638</v>
      </c>
      <c r="N47" s="0" t="n">
        <v>4919615.23404032</v>
      </c>
      <c r="O47" s="0" t="n">
        <v>4638674.68949929</v>
      </c>
      <c r="P47" s="0" t="n">
        <v>262204.134196983</v>
      </c>
      <c r="Q47" s="0" t="n">
        <v>254338.010171074</v>
      </c>
    </row>
    <row r="48" customFormat="false" ht="12.8" hidden="false" customHeight="false" outlineLevel="0" collapsed="false">
      <c r="A48" s="0" t="n">
        <v>95</v>
      </c>
      <c r="B48" s="0" t="n">
        <v>29897847.0649893</v>
      </c>
      <c r="C48" s="0" t="n">
        <v>28679828.588113</v>
      </c>
      <c r="D48" s="0" t="n">
        <v>30020808.5280686</v>
      </c>
      <c r="E48" s="0" t="n">
        <v>28795164.1676508</v>
      </c>
      <c r="F48" s="0" t="n">
        <v>21710620.31581</v>
      </c>
      <c r="G48" s="0" t="n">
        <v>6969208.27230302</v>
      </c>
      <c r="H48" s="0" t="n">
        <v>21842447.6917413</v>
      </c>
      <c r="I48" s="0" t="n">
        <v>6952716.47590944</v>
      </c>
      <c r="J48" s="0" t="n">
        <v>1679177.85251468</v>
      </c>
      <c r="K48" s="0" t="n">
        <v>1628802.51693923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30281020.8675173</v>
      </c>
      <c r="C49" s="0" t="n">
        <v>29047463.7919218</v>
      </c>
      <c r="D49" s="0" t="n">
        <v>30407003.2026101</v>
      </c>
      <c r="E49" s="0" t="n">
        <v>29165642.2122437</v>
      </c>
      <c r="F49" s="0" t="n">
        <v>21988452.2941029</v>
      </c>
      <c r="G49" s="0" t="n">
        <v>7059011.49781882</v>
      </c>
      <c r="H49" s="0" t="n">
        <v>22123115.9380502</v>
      </c>
      <c r="I49" s="0" t="n">
        <v>7042526.27419352</v>
      </c>
      <c r="J49" s="0" t="n">
        <v>1743578.72522425</v>
      </c>
      <c r="K49" s="0" t="n">
        <v>1691271.36346752</v>
      </c>
      <c r="L49" s="0" t="n">
        <v>5043776.67493629</v>
      </c>
      <c r="M49" s="0" t="n">
        <v>4756232.89263879</v>
      </c>
      <c r="N49" s="0" t="n">
        <v>5064753.07096393</v>
      </c>
      <c r="O49" s="0" t="n">
        <v>4775933.74128473</v>
      </c>
      <c r="P49" s="0" t="n">
        <v>290596.454204042</v>
      </c>
      <c r="Q49" s="0" t="n">
        <v>281878.560577921</v>
      </c>
    </row>
    <row r="50" customFormat="false" ht="12.8" hidden="false" customHeight="false" outlineLevel="0" collapsed="false">
      <c r="A50" s="0" t="n">
        <v>97</v>
      </c>
      <c r="B50" s="0" t="n">
        <v>30769713.3524604</v>
      </c>
      <c r="C50" s="0" t="n">
        <v>29515212.0379677</v>
      </c>
      <c r="D50" s="0" t="n">
        <v>30898600.5396862</v>
      </c>
      <c r="E50" s="0" t="n">
        <v>29636117.771895</v>
      </c>
      <c r="F50" s="0" t="n">
        <v>22311735.5593261</v>
      </c>
      <c r="G50" s="0" t="n">
        <v>7203476.47864157</v>
      </c>
      <c r="H50" s="0" t="n">
        <v>22449345.0184718</v>
      </c>
      <c r="I50" s="0" t="n">
        <v>7186772.75342317</v>
      </c>
      <c r="J50" s="0" t="n">
        <v>1869398.2031417</v>
      </c>
      <c r="K50" s="0" t="n">
        <v>1813316.25704745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31293978.6459463</v>
      </c>
      <c r="C51" s="0" t="n">
        <v>30018040.7014108</v>
      </c>
      <c r="D51" s="0" t="n">
        <v>31425233.2055162</v>
      </c>
      <c r="E51" s="0" t="n">
        <v>30141192.5953449</v>
      </c>
      <c r="F51" s="0" t="n">
        <v>22685678.0805652</v>
      </c>
      <c r="G51" s="0" t="n">
        <v>7332362.62084552</v>
      </c>
      <c r="H51" s="0" t="n">
        <v>22825259.5394396</v>
      </c>
      <c r="I51" s="0" t="n">
        <v>7315933.0559053</v>
      </c>
      <c r="J51" s="0" t="n">
        <v>2021540.63982021</v>
      </c>
      <c r="K51" s="0" t="n">
        <v>1960894.42062561</v>
      </c>
      <c r="L51" s="0" t="n">
        <v>5214272.9928878</v>
      </c>
      <c r="M51" s="0" t="n">
        <v>4918458.39464007</v>
      </c>
      <c r="N51" s="0" t="n">
        <v>5236131.86496464</v>
      </c>
      <c r="O51" s="0" t="n">
        <v>4938992.49166842</v>
      </c>
      <c r="P51" s="0" t="n">
        <v>336923.439970036</v>
      </c>
      <c r="Q51" s="0" t="n">
        <v>326815.736770935</v>
      </c>
    </row>
    <row r="52" customFormat="false" ht="12.8" hidden="false" customHeight="false" outlineLevel="0" collapsed="false">
      <c r="A52" s="0" t="n">
        <v>99</v>
      </c>
      <c r="B52" s="0" t="n">
        <v>31786055.1695463</v>
      </c>
      <c r="C52" s="0" t="n">
        <v>30488942.4889255</v>
      </c>
      <c r="D52" s="0" t="n">
        <v>31917332.0230409</v>
      </c>
      <c r="E52" s="0" t="n">
        <v>30612112.5237151</v>
      </c>
      <c r="F52" s="0" t="n">
        <v>23005085.7162937</v>
      </c>
      <c r="G52" s="0" t="n">
        <v>7483856.77263184</v>
      </c>
      <c r="H52" s="0" t="n">
        <v>23146232.8809355</v>
      </c>
      <c r="I52" s="0" t="n">
        <v>7465879.64277963</v>
      </c>
      <c r="J52" s="0" t="n">
        <v>2138010.36861011</v>
      </c>
      <c r="K52" s="0" t="n">
        <v>2073870.05755181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32241092.6409763</v>
      </c>
      <c r="C53" s="0" t="n">
        <v>30923910.8180915</v>
      </c>
      <c r="D53" s="0" t="n">
        <v>32375514.9643491</v>
      </c>
      <c r="E53" s="0" t="n">
        <v>31050034.8383433</v>
      </c>
      <c r="F53" s="0" t="n">
        <v>23284561.230263</v>
      </c>
      <c r="G53" s="0" t="n">
        <v>7639349.58782846</v>
      </c>
      <c r="H53" s="0" t="n">
        <v>23428877.6214921</v>
      </c>
      <c r="I53" s="0" t="n">
        <v>7621157.21685118</v>
      </c>
      <c r="J53" s="0" t="n">
        <v>2253751.13100987</v>
      </c>
      <c r="K53" s="0" t="n">
        <v>2186138.59707958</v>
      </c>
      <c r="L53" s="0" t="n">
        <v>5373344.53276662</v>
      </c>
      <c r="M53" s="0" t="n">
        <v>5069466.00289807</v>
      </c>
      <c r="N53" s="0" t="n">
        <v>5395730.97718633</v>
      </c>
      <c r="O53" s="0" t="n">
        <v>5090495.67909245</v>
      </c>
      <c r="P53" s="0" t="n">
        <v>375625.188501646</v>
      </c>
      <c r="Q53" s="0" t="n">
        <v>364356.432846596</v>
      </c>
    </row>
    <row r="54" customFormat="false" ht="12.8" hidden="false" customHeight="false" outlineLevel="0" collapsed="false">
      <c r="A54" s="0" t="n">
        <v>101</v>
      </c>
      <c r="B54" s="0" t="n">
        <v>32695701.5387782</v>
      </c>
      <c r="C54" s="0" t="n">
        <v>31358990.2235208</v>
      </c>
      <c r="D54" s="0" t="n">
        <v>32831021.5427781</v>
      </c>
      <c r="E54" s="0" t="n">
        <v>31485953.5213706</v>
      </c>
      <c r="F54" s="0" t="n">
        <v>23575591.7559201</v>
      </c>
      <c r="G54" s="0" t="n">
        <v>7783398.46760071</v>
      </c>
      <c r="H54" s="0" t="n">
        <v>23721012.0303522</v>
      </c>
      <c r="I54" s="0" t="n">
        <v>7764941.49101839</v>
      </c>
      <c r="J54" s="0" t="n">
        <v>2339159.43955657</v>
      </c>
      <c r="K54" s="0" t="n">
        <v>2268984.65636987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33002112.2360906</v>
      </c>
      <c r="C55" s="0" t="n">
        <v>31652406.4115577</v>
      </c>
      <c r="D55" s="0" t="n">
        <v>33141453.8649664</v>
      </c>
      <c r="E55" s="0" t="n">
        <v>31783159.6854939</v>
      </c>
      <c r="F55" s="0" t="n">
        <v>23769444.93912</v>
      </c>
      <c r="G55" s="0" t="n">
        <v>7882961.4724377</v>
      </c>
      <c r="H55" s="0" t="n">
        <v>23915698.8558847</v>
      </c>
      <c r="I55" s="0" t="n">
        <v>7867460.8296092</v>
      </c>
      <c r="J55" s="0" t="n">
        <v>2436877.95880544</v>
      </c>
      <c r="K55" s="0" t="n">
        <v>2363771.62004128</v>
      </c>
      <c r="L55" s="0" t="n">
        <v>5499865.08702983</v>
      </c>
      <c r="M55" s="0" t="n">
        <v>5189175.60701405</v>
      </c>
      <c r="N55" s="0" t="n">
        <v>5523069.67146666</v>
      </c>
      <c r="O55" s="0" t="n">
        <v>5210972.7773423</v>
      </c>
      <c r="P55" s="0" t="n">
        <v>406146.326467573</v>
      </c>
      <c r="Q55" s="0" t="n">
        <v>393961.936673546</v>
      </c>
    </row>
    <row r="56" customFormat="false" ht="12.8" hidden="false" customHeight="false" outlineLevel="0" collapsed="false">
      <c r="A56" s="0" t="n">
        <v>103</v>
      </c>
      <c r="B56" s="0" t="n">
        <v>33463112.9057395</v>
      </c>
      <c r="C56" s="0" t="n">
        <v>32093519.9064691</v>
      </c>
      <c r="D56" s="0" t="n">
        <v>33603104.1279327</v>
      </c>
      <c r="E56" s="0" t="n">
        <v>32224886.8872412</v>
      </c>
      <c r="F56" s="0" t="n">
        <v>24064999.8408797</v>
      </c>
      <c r="G56" s="0" t="n">
        <v>8028520.06558942</v>
      </c>
      <c r="H56" s="0" t="n">
        <v>24211883.4359348</v>
      </c>
      <c r="I56" s="0" t="n">
        <v>8013003.45130645</v>
      </c>
      <c r="J56" s="0" t="n">
        <v>2567673.85271336</v>
      </c>
      <c r="K56" s="0" t="n">
        <v>2490643.63713196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33979350.2933854</v>
      </c>
      <c r="C57" s="0" t="n">
        <v>32587679.5990123</v>
      </c>
      <c r="D57" s="0" t="n">
        <v>34121959.0257057</v>
      </c>
      <c r="E57" s="0" t="n">
        <v>32721500.6407367</v>
      </c>
      <c r="F57" s="0" t="n">
        <v>24441140.6655652</v>
      </c>
      <c r="G57" s="0" t="n">
        <v>8146538.93344704</v>
      </c>
      <c r="H57" s="0" t="n">
        <v>24590762.6083247</v>
      </c>
      <c r="I57" s="0" t="n">
        <v>8130738.03241193</v>
      </c>
      <c r="J57" s="0" t="n">
        <v>2705811.37167044</v>
      </c>
      <c r="K57" s="0" t="n">
        <v>2624637.03052033</v>
      </c>
      <c r="L57" s="0" t="n">
        <v>5663266.08984549</v>
      </c>
      <c r="M57" s="0" t="n">
        <v>5344222.15649761</v>
      </c>
      <c r="N57" s="0" t="n">
        <v>5687015.00555625</v>
      </c>
      <c r="O57" s="0" t="n">
        <v>5366530.68289376</v>
      </c>
      <c r="P57" s="0" t="n">
        <v>450968.561945074</v>
      </c>
      <c r="Q57" s="0" t="n">
        <v>437439.505086721</v>
      </c>
    </row>
    <row r="58" customFormat="false" ht="12.8" hidden="false" customHeight="false" outlineLevel="0" collapsed="false">
      <c r="A58" s="0" t="n">
        <v>105</v>
      </c>
      <c r="B58" s="0" t="n">
        <v>34395399.8141809</v>
      </c>
      <c r="C58" s="0" t="n">
        <v>32986553.2559035</v>
      </c>
      <c r="D58" s="0" t="n">
        <v>34539991.9546588</v>
      </c>
      <c r="E58" s="0" t="n">
        <v>33122275.3364472</v>
      </c>
      <c r="F58" s="0" t="n">
        <v>24697910.6928492</v>
      </c>
      <c r="G58" s="0" t="n">
        <v>8288642.5630543</v>
      </c>
      <c r="H58" s="0" t="n">
        <v>24848319.4062748</v>
      </c>
      <c r="I58" s="0" t="n">
        <v>8273955.93017233</v>
      </c>
      <c r="J58" s="0" t="n">
        <v>2792235.36018508</v>
      </c>
      <c r="K58" s="0" t="n">
        <v>2708468.29937953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34653407.5801793</v>
      </c>
      <c r="C59" s="0" t="n">
        <v>33234608.651134</v>
      </c>
      <c r="D59" s="0" t="n">
        <v>34798142.2772441</v>
      </c>
      <c r="E59" s="0" t="n">
        <v>33370462.8471061</v>
      </c>
      <c r="F59" s="0" t="n">
        <v>24848652.2119464</v>
      </c>
      <c r="G59" s="0" t="n">
        <v>8385956.43918761</v>
      </c>
      <c r="H59" s="0" t="n">
        <v>24999330.533059</v>
      </c>
      <c r="I59" s="0" t="n">
        <v>8371132.31404715</v>
      </c>
      <c r="J59" s="0" t="n">
        <v>2888234.10639772</v>
      </c>
      <c r="K59" s="0" t="n">
        <v>2801587.08320579</v>
      </c>
      <c r="L59" s="0" t="n">
        <v>5776660.11121618</v>
      </c>
      <c r="M59" s="0" t="n">
        <v>5452161.03467724</v>
      </c>
      <c r="N59" s="0" t="n">
        <v>5800769.8821623</v>
      </c>
      <c r="O59" s="0" t="n">
        <v>5474815.11509501</v>
      </c>
      <c r="P59" s="0" t="n">
        <v>481372.351066287</v>
      </c>
      <c r="Q59" s="0" t="n">
        <v>466931.180534298</v>
      </c>
    </row>
    <row r="60" customFormat="false" ht="12.8" hidden="false" customHeight="false" outlineLevel="0" collapsed="false">
      <c r="A60" s="0" t="n">
        <v>107</v>
      </c>
      <c r="B60" s="0" t="n">
        <v>35148230.9636705</v>
      </c>
      <c r="C60" s="0" t="n">
        <v>33708995.9553778</v>
      </c>
      <c r="D60" s="0" t="n">
        <v>35295439.7574246</v>
      </c>
      <c r="E60" s="0" t="n">
        <v>33847171.4198292</v>
      </c>
      <c r="F60" s="0" t="n">
        <v>25220186.4318441</v>
      </c>
      <c r="G60" s="0" t="n">
        <v>8488809.52353368</v>
      </c>
      <c r="H60" s="0" t="n">
        <v>25373393.8216611</v>
      </c>
      <c r="I60" s="0" t="n">
        <v>8473777.5981681</v>
      </c>
      <c r="J60" s="0" t="n">
        <v>3013129.65478462</v>
      </c>
      <c r="K60" s="0" t="n">
        <v>2922735.76514109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35585610.3399402</v>
      </c>
      <c r="C61" s="0" t="n">
        <v>34129195.0381088</v>
      </c>
      <c r="D61" s="0" t="n">
        <v>35734249.3580431</v>
      </c>
      <c r="E61" s="0" t="n">
        <v>34268712.1655252</v>
      </c>
      <c r="F61" s="0" t="n">
        <v>25514719.5037634</v>
      </c>
      <c r="G61" s="0" t="n">
        <v>8614475.53434542</v>
      </c>
      <c r="H61" s="0" t="n">
        <v>25669398.9286897</v>
      </c>
      <c r="I61" s="0" t="n">
        <v>8599313.23683549</v>
      </c>
      <c r="J61" s="0" t="n">
        <v>3115261.13053952</v>
      </c>
      <c r="K61" s="0" t="n">
        <v>3021803.29662334</v>
      </c>
      <c r="L61" s="0" t="n">
        <v>5931229.61836919</v>
      </c>
      <c r="M61" s="0" t="n">
        <v>5598409.39735908</v>
      </c>
      <c r="N61" s="0" t="n">
        <v>5955989.21157392</v>
      </c>
      <c r="O61" s="0" t="n">
        <v>5621673.87455026</v>
      </c>
      <c r="P61" s="0" t="n">
        <v>519210.188423254</v>
      </c>
      <c r="Q61" s="0" t="n">
        <v>503633.882770556</v>
      </c>
    </row>
    <row r="62" customFormat="false" ht="12.8" hidden="false" customHeight="false" outlineLevel="0" collapsed="false">
      <c r="A62" s="0" t="n">
        <v>109</v>
      </c>
      <c r="B62" s="0" t="n">
        <v>36049962.0654826</v>
      </c>
      <c r="C62" s="0" t="n">
        <v>34572647.9156161</v>
      </c>
      <c r="D62" s="0" t="n">
        <v>36198534.8285899</v>
      </c>
      <c r="E62" s="0" t="n">
        <v>34712093.1508278</v>
      </c>
      <c r="F62" s="0" t="n">
        <v>25803797.5165337</v>
      </c>
      <c r="G62" s="0" t="n">
        <v>8768850.39908243</v>
      </c>
      <c r="H62" s="0" t="n">
        <v>25958554.515227</v>
      </c>
      <c r="I62" s="0" t="n">
        <v>8753538.6356008</v>
      </c>
      <c r="J62" s="0" t="n">
        <v>3168680.12430703</v>
      </c>
      <c r="K62" s="0" t="n">
        <v>3073619.72057782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36341058.3000203</v>
      </c>
      <c r="C63" s="0" t="n">
        <v>34852568.1762138</v>
      </c>
      <c r="D63" s="0" t="n">
        <v>36490638.6180027</v>
      </c>
      <c r="E63" s="0" t="n">
        <v>34992958.9560521</v>
      </c>
      <c r="F63" s="0" t="n">
        <v>25983153.8878457</v>
      </c>
      <c r="G63" s="0" t="n">
        <v>8869414.28836811</v>
      </c>
      <c r="H63" s="0" t="n">
        <v>26138968.3732006</v>
      </c>
      <c r="I63" s="0" t="n">
        <v>8853990.58285144</v>
      </c>
      <c r="J63" s="0" t="n">
        <v>3240755.90723175</v>
      </c>
      <c r="K63" s="0" t="n">
        <v>3143533.2300148</v>
      </c>
      <c r="L63" s="0" t="n">
        <v>6058191.63268744</v>
      </c>
      <c r="M63" s="0" t="n">
        <v>5718751.6346941</v>
      </c>
      <c r="N63" s="0" t="n">
        <v>6083106.47255222</v>
      </c>
      <c r="O63" s="0" t="n">
        <v>5742161.73881304</v>
      </c>
      <c r="P63" s="0" t="n">
        <v>540125.984538626</v>
      </c>
      <c r="Q63" s="0" t="n">
        <v>523922.205002467</v>
      </c>
    </row>
    <row r="64" customFormat="false" ht="12.8" hidden="false" customHeight="false" outlineLevel="0" collapsed="false">
      <c r="A64" s="0" t="n">
        <v>111</v>
      </c>
      <c r="B64" s="0" t="n">
        <v>36804596.9113231</v>
      </c>
      <c r="C64" s="0" t="n">
        <v>35294734.0740775</v>
      </c>
      <c r="D64" s="0" t="n">
        <v>36957560.3531535</v>
      </c>
      <c r="E64" s="0" t="n">
        <v>35438324.502557</v>
      </c>
      <c r="F64" s="0" t="n">
        <v>26317655.2106024</v>
      </c>
      <c r="G64" s="0" t="n">
        <v>8977078.86347506</v>
      </c>
      <c r="H64" s="0" t="n">
        <v>26473610.5481816</v>
      </c>
      <c r="I64" s="0" t="n">
        <v>8964713.95437548</v>
      </c>
      <c r="J64" s="0" t="n">
        <v>3341979.67162047</v>
      </c>
      <c r="K64" s="0" t="n">
        <v>3241720.28147186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37134669.5903641</v>
      </c>
      <c r="C65" s="0" t="n">
        <v>35610996.8675015</v>
      </c>
      <c r="D65" s="0" t="n">
        <v>37289473.8252783</v>
      </c>
      <c r="E65" s="0" t="n">
        <v>35756315.6747655</v>
      </c>
      <c r="F65" s="0" t="n">
        <v>26530536.3084027</v>
      </c>
      <c r="G65" s="0" t="n">
        <v>9080460.55909879</v>
      </c>
      <c r="H65" s="0" t="n">
        <v>26688317.9957239</v>
      </c>
      <c r="I65" s="0" t="n">
        <v>9067997.67904154</v>
      </c>
      <c r="J65" s="0" t="n">
        <v>3414652.96697689</v>
      </c>
      <c r="K65" s="0" t="n">
        <v>3312213.37796758</v>
      </c>
      <c r="L65" s="0" t="n">
        <v>6188310.32713908</v>
      </c>
      <c r="M65" s="0" t="n">
        <v>5841508.79612751</v>
      </c>
      <c r="N65" s="0" t="n">
        <v>6214094.10860407</v>
      </c>
      <c r="O65" s="0" t="n">
        <v>5865734.76718791</v>
      </c>
      <c r="P65" s="0" t="n">
        <v>569108.827829481</v>
      </c>
      <c r="Q65" s="0" t="n">
        <v>552035.562994597</v>
      </c>
    </row>
    <row r="66" customFormat="false" ht="12.8" hidden="false" customHeight="false" outlineLevel="0" collapsed="false">
      <c r="A66" s="0" t="n">
        <v>113</v>
      </c>
      <c r="B66" s="0" t="n">
        <v>37574208.1616258</v>
      </c>
      <c r="C66" s="0" t="n">
        <v>36033058.7678335</v>
      </c>
      <c r="D66" s="0" t="n">
        <v>37727933.1454344</v>
      </c>
      <c r="E66" s="0" t="n">
        <v>36177373.521177</v>
      </c>
      <c r="F66" s="0" t="n">
        <v>26818633.0788202</v>
      </c>
      <c r="G66" s="0" t="n">
        <v>9214425.68901333</v>
      </c>
      <c r="H66" s="0" t="n">
        <v>26975067.5094399</v>
      </c>
      <c r="I66" s="0" t="n">
        <v>9202306.01173709</v>
      </c>
      <c r="J66" s="0" t="n">
        <v>3611754.31889502</v>
      </c>
      <c r="K66" s="0" t="n">
        <v>3503401.68932817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38039965.345422</v>
      </c>
      <c r="C67" s="0" t="n">
        <v>36478804.2983896</v>
      </c>
      <c r="D67" s="0" t="n">
        <v>38194505.8805898</v>
      </c>
      <c r="E67" s="0" t="n">
        <v>36623881.113589</v>
      </c>
      <c r="F67" s="0" t="n">
        <v>27086636.0691455</v>
      </c>
      <c r="G67" s="0" t="n">
        <v>9392168.22924412</v>
      </c>
      <c r="H67" s="0" t="n">
        <v>27244036.8485196</v>
      </c>
      <c r="I67" s="0" t="n">
        <v>9379844.26506943</v>
      </c>
      <c r="J67" s="0" t="n">
        <v>3721468.58322091</v>
      </c>
      <c r="K67" s="0" t="n">
        <v>3609824.52572428</v>
      </c>
      <c r="L67" s="0" t="n">
        <v>6336929.60547637</v>
      </c>
      <c r="M67" s="0" t="n">
        <v>5982492.71745605</v>
      </c>
      <c r="N67" s="0" t="n">
        <v>6362670.79501798</v>
      </c>
      <c r="O67" s="0" t="n">
        <v>6006680.5930525</v>
      </c>
      <c r="P67" s="0" t="n">
        <v>620244.763870152</v>
      </c>
      <c r="Q67" s="0" t="n">
        <v>601637.420954047</v>
      </c>
    </row>
    <row r="68" customFormat="false" ht="12.8" hidden="false" customHeight="false" outlineLevel="0" collapsed="false">
      <c r="A68" s="0" t="n">
        <v>115</v>
      </c>
      <c r="B68" s="0" t="n">
        <v>38504845.0818922</v>
      </c>
      <c r="C68" s="0" t="n">
        <v>36925693.3121389</v>
      </c>
      <c r="D68" s="0" t="n">
        <v>38664742.0041138</v>
      </c>
      <c r="E68" s="0" t="n">
        <v>37075804.9629616</v>
      </c>
      <c r="F68" s="0" t="n">
        <v>27362620.3940463</v>
      </c>
      <c r="G68" s="0" t="n">
        <v>9563072.91809262</v>
      </c>
      <c r="H68" s="0" t="n">
        <v>27520534.8899189</v>
      </c>
      <c r="I68" s="0" t="n">
        <v>9555270.07304271</v>
      </c>
      <c r="J68" s="0" t="n">
        <v>3900980.17729531</v>
      </c>
      <c r="K68" s="0" t="n">
        <v>3783950.77197645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38820842.6028574</v>
      </c>
      <c r="C69" s="0" t="n">
        <v>37227315.0749942</v>
      </c>
      <c r="D69" s="0" t="n">
        <v>38982794.9249344</v>
      </c>
      <c r="E69" s="0" t="n">
        <v>37379357.5724912</v>
      </c>
      <c r="F69" s="0" t="n">
        <v>27565490.5762607</v>
      </c>
      <c r="G69" s="0" t="n">
        <v>9661824.4987335</v>
      </c>
      <c r="H69" s="0" t="n">
        <v>27725386.7876197</v>
      </c>
      <c r="I69" s="0" t="n">
        <v>9653970.78487154</v>
      </c>
      <c r="J69" s="0" t="n">
        <v>3966682.41265937</v>
      </c>
      <c r="K69" s="0" t="n">
        <v>3847681.94027959</v>
      </c>
      <c r="L69" s="0" t="n">
        <v>6465180.19056408</v>
      </c>
      <c r="M69" s="0" t="n">
        <v>6103756.82695467</v>
      </c>
      <c r="N69" s="0" t="n">
        <v>6492156.69160367</v>
      </c>
      <c r="O69" s="0" t="n">
        <v>6129105.76926727</v>
      </c>
      <c r="P69" s="0" t="n">
        <v>661113.735443229</v>
      </c>
      <c r="Q69" s="0" t="n">
        <v>641280.323379932</v>
      </c>
    </row>
    <row r="70" customFormat="false" ht="12.8" hidden="false" customHeight="false" outlineLevel="0" collapsed="false">
      <c r="A70" s="0" t="n">
        <v>117</v>
      </c>
      <c r="B70" s="0" t="n">
        <v>39188599.2467881</v>
      </c>
      <c r="C70" s="0" t="n">
        <v>37581278.0214596</v>
      </c>
      <c r="D70" s="0" t="n">
        <v>39351377.4939082</v>
      </c>
      <c r="E70" s="0" t="n">
        <v>37734095.0617338</v>
      </c>
      <c r="F70" s="0" t="n">
        <v>27836237.998119</v>
      </c>
      <c r="G70" s="0" t="n">
        <v>9745040.02334058</v>
      </c>
      <c r="H70" s="0" t="n">
        <v>27996975.0026694</v>
      </c>
      <c r="I70" s="0" t="n">
        <v>9737120.05906438</v>
      </c>
      <c r="J70" s="0" t="n">
        <v>4098485.95033266</v>
      </c>
      <c r="K70" s="0" t="n">
        <v>3975531.37182268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39437639.7078324</v>
      </c>
      <c r="C71" s="0" t="n">
        <v>37821214.2958984</v>
      </c>
      <c r="D71" s="0" t="n">
        <v>39600817.4721974</v>
      </c>
      <c r="E71" s="0" t="n">
        <v>37974405.4628301</v>
      </c>
      <c r="F71" s="0" t="n">
        <v>28027311.4523191</v>
      </c>
      <c r="G71" s="0" t="n">
        <v>9793902.84357927</v>
      </c>
      <c r="H71" s="0" t="n">
        <v>28188463.8065544</v>
      </c>
      <c r="I71" s="0" t="n">
        <v>9785941.65627572</v>
      </c>
      <c r="J71" s="0" t="n">
        <v>4177487.31272802</v>
      </c>
      <c r="K71" s="0" t="n">
        <v>4052162.69334618</v>
      </c>
      <c r="L71" s="0" t="n">
        <v>6566761.74925998</v>
      </c>
      <c r="M71" s="0" t="n">
        <v>6200038.73243603</v>
      </c>
      <c r="N71" s="0" t="n">
        <v>6593942.09476607</v>
      </c>
      <c r="O71" s="0" t="n">
        <v>6225579.03359038</v>
      </c>
      <c r="P71" s="0" t="n">
        <v>696247.88545467</v>
      </c>
      <c r="Q71" s="0" t="n">
        <v>675360.44889103</v>
      </c>
    </row>
    <row r="72" customFormat="false" ht="12.8" hidden="false" customHeight="false" outlineLevel="0" collapsed="false">
      <c r="A72" s="0" t="n">
        <v>119</v>
      </c>
      <c r="B72" s="0" t="n">
        <v>39728857.2649549</v>
      </c>
      <c r="C72" s="0" t="n">
        <v>38101167.1057513</v>
      </c>
      <c r="D72" s="0" t="n">
        <v>39890642.2298991</v>
      </c>
      <c r="E72" s="0" t="n">
        <v>38253041.3015671</v>
      </c>
      <c r="F72" s="0" t="n">
        <v>28261778.8814428</v>
      </c>
      <c r="G72" s="0" t="n">
        <v>9839388.22430859</v>
      </c>
      <c r="H72" s="0" t="n">
        <v>28421664.615197</v>
      </c>
      <c r="I72" s="0" t="n">
        <v>9831376.68637007</v>
      </c>
      <c r="J72" s="0" t="n">
        <v>4292421.39594949</v>
      </c>
      <c r="K72" s="0" t="n">
        <v>4163648.75407101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40034860.6101515</v>
      </c>
      <c r="C73" s="0" t="n">
        <v>38395955.3124873</v>
      </c>
      <c r="D73" s="0" t="n">
        <v>40206304.9639713</v>
      </c>
      <c r="E73" s="0" t="n">
        <v>38557083.3987007</v>
      </c>
      <c r="F73" s="0" t="n">
        <v>28493016.1561695</v>
      </c>
      <c r="G73" s="0" t="n">
        <v>9902939.15631785</v>
      </c>
      <c r="H73" s="0" t="n">
        <v>28654144.9839729</v>
      </c>
      <c r="I73" s="0" t="n">
        <v>9902938.41472779</v>
      </c>
      <c r="J73" s="0" t="n">
        <v>4414012.10433229</v>
      </c>
      <c r="K73" s="0" t="n">
        <v>4281591.74120232</v>
      </c>
      <c r="L73" s="0" t="n">
        <v>6663957.17467022</v>
      </c>
      <c r="M73" s="0" t="n">
        <v>6291822.6368512</v>
      </c>
      <c r="N73" s="0" t="n">
        <v>6692525.98428252</v>
      </c>
      <c r="O73" s="0" t="n">
        <v>6318680.51990514</v>
      </c>
      <c r="P73" s="0" t="n">
        <v>735668.684055382</v>
      </c>
      <c r="Q73" s="0" t="n">
        <v>713598.623533721</v>
      </c>
    </row>
    <row r="74" customFormat="false" ht="12.8" hidden="false" customHeight="false" outlineLevel="0" collapsed="false">
      <c r="A74" s="0" t="n">
        <v>121</v>
      </c>
      <c r="B74" s="0" t="n">
        <v>40432576.6534973</v>
      </c>
      <c r="C74" s="0" t="n">
        <v>38777926.8266805</v>
      </c>
      <c r="D74" s="0" t="n">
        <v>40602445.1499506</v>
      </c>
      <c r="E74" s="0" t="n">
        <v>38937571.3435368</v>
      </c>
      <c r="F74" s="0" t="n">
        <v>28701630.857126</v>
      </c>
      <c r="G74" s="0" t="n">
        <v>10076295.9695545</v>
      </c>
      <c r="H74" s="0" t="n">
        <v>28861276.1341206</v>
      </c>
      <c r="I74" s="0" t="n">
        <v>10076295.2094162</v>
      </c>
      <c r="J74" s="0" t="n">
        <v>4561742.24686287</v>
      </c>
      <c r="K74" s="0" t="n">
        <v>4424889.97945699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40855264.5784171</v>
      </c>
      <c r="C75" s="0" t="n">
        <v>39184027.7171657</v>
      </c>
      <c r="D75" s="0" t="n">
        <v>41025864.70709</v>
      </c>
      <c r="E75" s="0" t="n">
        <v>39344359.8250076</v>
      </c>
      <c r="F75" s="0" t="n">
        <v>28986246.3560212</v>
      </c>
      <c r="G75" s="0" t="n">
        <v>10197781.3611445</v>
      </c>
      <c r="H75" s="0" t="n">
        <v>29146579.229722</v>
      </c>
      <c r="I75" s="0" t="n">
        <v>10197780.5952855</v>
      </c>
      <c r="J75" s="0" t="n">
        <v>4680837.23459672</v>
      </c>
      <c r="K75" s="0" t="n">
        <v>4540412.11755882</v>
      </c>
      <c r="L75" s="0" t="n">
        <v>6797761.2931259</v>
      </c>
      <c r="M75" s="0" t="n">
        <v>6418050.55354989</v>
      </c>
      <c r="N75" s="0" t="n">
        <v>6826188.97182126</v>
      </c>
      <c r="O75" s="0" t="n">
        <v>6444774.60670661</v>
      </c>
      <c r="P75" s="0" t="n">
        <v>780139.539099454</v>
      </c>
      <c r="Q75" s="0" t="n">
        <v>756735.35292647</v>
      </c>
    </row>
    <row r="76" customFormat="false" ht="12.8" hidden="false" customHeight="false" outlineLevel="0" collapsed="false">
      <c r="A76" s="0" t="n">
        <v>123</v>
      </c>
      <c r="B76" s="0" t="n">
        <v>41151597.6634896</v>
      </c>
      <c r="C76" s="0" t="n">
        <v>39469082.8643957</v>
      </c>
      <c r="D76" s="0" t="n">
        <v>41322736.5605736</v>
      </c>
      <c r="E76" s="0" t="n">
        <v>39629921.2302204</v>
      </c>
      <c r="F76" s="0" t="n">
        <v>29196206.109452</v>
      </c>
      <c r="G76" s="0" t="n">
        <v>10272876.7549437</v>
      </c>
      <c r="H76" s="0" t="n">
        <v>29357045.2437412</v>
      </c>
      <c r="I76" s="0" t="n">
        <v>10272875.9864792</v>
      </c>
      <c r="J76" s="0" t="n">
        <v>4821420.11350265</v>
      </c>
      <c r="K76" s="0" t="n">
        <v>4676777.51009757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41512605.5864444</v>
      </c>
      <c r="C77" s="0" t="n">
        <v>39815243.4598033</v>
      </c>
      <c r="D77" s="0" t="n">
        <v>41683474.9490551</v>
      </c>
      <c r="E77" s="0" t="n">
        <v>39975832.1686415</v>
      </c>
      <c r="F77" s="0" t="n">
        <v>29453159.9918651</v>
      </c>
      <c r="G77" s="0" t="n">
        <v>10362083.4679382</v>
      </c>
      <c r="H77" s="0" t="n">
        <v>29613749.4749762</v>
      </c>
      <c r="I77" s="0" t="n">
        <v>10362082.6936654</v>
      </c>
      <c r="J77" s="0" t="n">
        <v>4996628.46150492</v>
      </c>
      <c r="K77" s="0" t="n">
        <v>4846729.60765978</v>
      </c>
      <c r="L77" s="0" t="n">
        <v>6906079.9179202</v>
      </c>
      <c r="M77" s="0" t="n">
        <v>6521128.34603901</v>
      </c>
      <c r="N77" s="0" t="n">
        <v>6934553.09324613</v>
      </c>
      <c r="O77" s="0" t="n">
        <v>6547895.19774894</v>
      </c>
      <c r="P77" s="0" t="n">
        <v>832771.410250821</v>
      </c>
      <c r="Q77" s="0" t="n">
        <v>807788.267943296</v>
      </c>
    </row>
    <row r="78" customFormat="false" ht="12.8" hidden="false" customHeight="false" outlineLevel="0" collapsed="false">
      <c r="A78" s="0" t="n">
        <v>125</v>
      </c>
      <c r="B78" s="0" t="n">
        <v>41864060.9371972</v>
      </c>
      <c r="C78" s="0" t="n">
        <v>40153759.7575997</v>
      </c>
      <c r="D78" s="0" t="n">
        <v>42034934.7664072</v>
      </c>
      <c r="E78" s="0" t="n">
        <v>40314352.4805026</v>
      </c>
      <c r="F78" s="0" t="n">
        <v>29706408.5670664</v>
      </c>
      <c r="G78" s="0" t="n">
        <v>10447351.1905333</v>
      </c>
      <c r="H78" s="0" t="n">
        <v>29867002.070147</v>
      </c>
      <c r="I78" s="0" t="n">
        <v>10447350.4103556</v>
      </c>
      <c r="J78" s="0" t="n">
        <v>5129926.51465939</v>
      </c>
      <c r="K78" s="0" t="n">
        <v>4976028.71921961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42168955.2469153</v>
      </c>
      <c r="C79" s="0" t="n">
        <v>40447435.1634135</v>
      </c>
      <c r="D79" s="0" t="n">
        <v>42340105.0029024</v>
      </c>
      <c r="E79" s="0" t="n">
        <v>40608287.1332104</v>
      </c>
      <c r="F79" s="0" t="n">
        <v>29902486.4014336</v>
      </c>
      <c r="G79" s="0" t="n">
        <v>10544948.7619798</v>
      </c>
      <c r="H79" s="0" t="n">
        <v>30063339.1569189</v>
      </c>
      <c r="I79" s="0" t="n">
        <v>10544947.9762915</v>
      </c>
      <c r="J79" s="0" t="n">
        <v>5126127.81666556</v>
      </c>
      <c r="K79" s="0" t="n">
        <v>4972343.98216559</v>
      </c>
      <c r="L79" s="0" t="n">
        <v>7014782.47223799</v>
      </c>
      <c r="M79" s="0" t="n">
        <v>6624013.12862086</v>
      </c>
      <c r="N79" s="0" t="n">
        <v>7043302.32503886</v>
      </c>
      <c r="O79" s="0" t="n">
        <v>6650823.69138297</v>
      </c>
      <c r="P79" s="0" t="n">
        <v>854354.636110926</v>
      </c>
      <c r="Q79" s="0" t="n">
        <v>828723.997027598</v>
      </c>
    </row>
    <row r="80" customFormat="false" ht="12.8" hidden="false" customHeight="false" outlineLevel="0" collapsed="false">
      <c r="A80" s="0" t="n">
        <v>127</v>
      </c>
      <c r="B80" s="0" t="n">
        <v>42597266.7072871</v>
      </c>
      <c r="C80" s="0" t="n">
        <v>40858650.5135262</v>
      </c>
      <c r="D80" s="0" t="n">
        <v>42768472.060948</v>
      </c>
      <c r="E80" s="0" t="n">
        <v>41019555.8174757</v>
      </c>
      <c r="F80" s="0" t="n">
        <v>30228104.1785266</v>
      </c>
      <c r="G80" s="0" t="n">
        <v>10630546.3349995</v>
      </c>
      <c r="H80" s="0" t="n">
        <v>30389010.2738806</v>
      </c>
      <c r="I80" s="0" t="n">
        <v>10630545.5435951</v>
      </c>
      <c r="J80" s="0" t="n">
        <v>5265888.80318834</v>
      </c>
      <c r="K80" s="0" t="n">
        <v>5107912.13909269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42973148.2590667</v>
      </c>
      <c r="C81" s="0" t="n">
        <v>41219592.7805302</v>
      </c>
      <c r="D81" s="0" t="n">
        <v>43143429.6159716</v>
      </c>
      <c r="E81" s="0" t="n">
        <v>41379627.8326121</v>
      </c>
      <c r="F81" s="0" t="n">
        <v>30483594.8746824</v>
      </c>
      <c r="G81" s="0" t="n">
        <v>10735997.9058478</v>
      </c>
      <c r="H81" s="0" t="n">
        <v>30643630.7278075</v>
      </c>
      <c r="I81" s="0" t="n">
        <v>10735997.1048045</v>
      </c>
      <c r="J81" s="0" t="n">
        <v>5422606.4497739</v>
      </c>
      <c r="K81" s="0" t="n">
        <v>5259928.25628068</v>
      </c>
      <c r="L81" s="0" t="n">
        <v>7149045.44484366</v>
      </c>
      <c r="M81" s="0" t="n">
        <v>6751718.55384452</v>
      </c>
      <c r="N81" s="0" t="n">
        <v>7177420.45407803</v>
      </c>
      <c r="O81" s="0" t="n">
        <v>6778393.02541014</v>
      </c>
      <c r="P81" s="0" t="n">
        <v>903767.741628983</v>
      </c>
      <c r="Q81" s="0" t="n">
        <v>876654.709380114</v>
      </c>
    </row>
    <row r="82" customFormat="false" ht="12.8" hidden="false" customHeight="false" outlineLevel="0" collapsed="false">
      <c r="A82" s="0" t="n">
        <v>129</v>
      </c>
      <c r="B82" s="0" t="n">
        <v>43366921.4047685</v>
      </c>
      <c r="C82" s="0" t="n">
        <v>41598181.5453677</v>
      </c>
      <c r="D82" s="0" t="n">
        <v>43538407.3211194</v>
      </c>
      <c r="E82" s="0" t="n">
        <v>41759348.902674</v>
      </c>
      <c r="F82" s="0" t="n">
        <v>30797880.6794237</v>
      </c>
      <c r="G82" s="0" t="n">
        <v>10800300.865944</v>
      </c>
      <c r="H82" s="0" t="n">
        <v>30959048.8445053</v>
      </c>
      <c r="I82" s="0" t="n">
        <v>10800300.0581687</v>
      </c>
      <c r="J82" s="0" t="n">
        <v>5599670.02944354</v>
      </c>
      <c r="K82" s="0" t="n">
        <v>5431679.92856023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43823744.2658253</v>
      </c>
      <c r="C83" s="0" t="n">
        <v>42037943.4111654</v>
      </c>
      <c r="D83" s="0" t="n">
        <v>43995438.0352097</v>
      </c>
      <c r="E83" s="0" t="n">
        <v>42199305.908306</v>
      </c>
      <c r="F83" s="0" t="n">
        <v>31109246.6011336</v>
      </c>
      <c r="G83" s="0" t="n">
        <v>10928696.8100318</v>
      </c>
      <c r="H83" s="0" t="n">
        <v>31270609.9126933</v>
      </c>
      <c r="I83" s="0" t="n">
        <v>10928695.9956126</v>
      </c>
      <c r="J83" s="0" t="n">
        <v>5728147.69981878</v>
      </c>
      <c r="K83" s="0" t="n">
        <v>5556303.26882421</v>
      </c>
      <c r="L83" s="0" t="n">
        <v>7292465.17949267</v>
      </c>
      <c r="M83" s="0" t="n">
        <v>6888627.19877079</v>
      </c>
      <c r="N83" s="0" t="n">
        <v>7321075.55132611</v>
      </c>
      <c r="O83" s="0" t="n">
        <v>6915522.94392646</v>
      </c>
      <c r="P83" s="0" t="n">
        <v>954691.283303129</v>
      </c>
      <c r="Q83" s="0" t="n">
        <v>926050.544804036</v>
      </c>
    </row>
    <row r="84" customFormat="false" ht="12.8" hidden="false" customHeight="false" outlineLevel="0" collapsed="false">
      <c r="A84" s="0" t="n">
        <v>131</v>
      </c>
      <c r="B84" s="0" t="n">
        <v>44393571.8045889</v>
      </c>
      <c r="C84" s="0" t="n">
        <v>42583744.8546806</v>
      </c>
      <c r="D84" s="0" t="n">
        <v>44562957.739026</v>
      </c>
      <c r="E84" s="0" t="n">
        <v>42742938.4126443</v>
      </c>
      <c r="F84" s="0" t="n">
        <v>31496672.2954162</v>
      </c>
      <c r="G84" s="0" t="n">
        <v>11087072.5592644</v>
      </c>
      <c r="H84" s="0" t="n">
        <v>31655866.6741336</v>
      </c>
      <c r="I84" s="0" t="n">
        <v>11087071.7385106</v>
      </c>
      <c r="J84" s="0" t="n">
        <v>5863829.24915808</v>
      </c>
      <c r="K84" s="0" t="n">
        <v>5687914.37168334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44829792.9683825</v>
      </c>
      <c r="C85" s="0" t="n">
        <v>43003823.0770391</v>
      </c>
      <c r="D85" s="0" t="n">
        <v>44997778.7830411</v>
      </c>
      <c r="E85" s="0" t="n">
        <v>43161704.8547299</v>
      </c>
      <c r="F85" s="0" t="n">
        <v>31811139.6329701</v>
      </c>
      <c r="G85" s="0" t="n">
        <v>11192683.4440689</v>
      </c>
      <c r="H85" s="0" t="n">
        <v>31969022.2512687</v>
      </c>
      <c r="I85" s="0" t="n">
        <v>11192682.6034612</v>
      </c>
      <c r="J85" s="0" t="n">
        <v>6053739.54266123</v>
      </c>
      <c r="K85" s="0" t="n">
        <v>5872127.35638139</v>
      </c>
      <c r="L85" s="0" t="n">
        <v>7456736.58517703</v>
      </c>
      <c r="M85" s="0" t="n">
        <v>7043560.72983544</v>
      </c>
      <c r="N85" s="0" t="n">
        <v>7484729.80817185</v>
      </c>
      <c r="O85" s="0" t="n">
        <v>7069876.92010043</v>
      </c>
      <c r="P85" s="0" t="n">
        <v>1008956.59044354</v>
      </c>
      <c r="Q85" s="0" t="n">
        <v>978687.892730232</v>
      </c>
    </row>
    <row r="86" customFormat="false" ht="12.8" hidden="false" customHeight="false" outlineLevel="0" collapsed="false">
      <c r="A86" s="0" t="n">
        <v>133</v>
      </c>
      <c r="B86" s="0" t="n">
        <v>45215240.0653973</v>
      </c>
      <c r="C86" s="0" t="n">
        <v>43373910.0044676</v>
      </c>
      <c r="D86" s="0" t="n">
        <v>45383450.805791</v>
      </c>
      <c r="E86" s="0" t="n">
        <v>43532004.3551355</v>
      </c>
      <c r="F86" s="0" t="n">
        <v>32050651.4126462</v>
      </c>
      <c r="G86" s="0" t="n">
        <v>11323258.5918214</v>
      </c>
      <c r="H86" s="0" t="n">
        <v>32208746.6093448</v>
      </c>
      <c r="I86" s="0" t="n">
        <v>11323257.7457907</v>
      </c>
      <c r="J86" s="0" t="n">
        <v>6217536.8822046</v>
      </c>
      <c r="K86" s="0" t="n">
        <v>6031010.77573846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45603292.6054775</v>
      </c>
      <c r="C87" s="0" t="n">
        <v>43747884.9166787</v>
      </c>
      <c r="D87" s="0" t="n">
        <v>45770310.6288189</v>
      </c>
      <c r="E87" s="0" t="n">
        <v>43904858.2493884</v>
      </c>
      <c r="F87" s="0" t="n">
        <v>32276451.2273397</v>
      </c>
      <c r="G87" s="0" t="n">
        <v>11471433.689339</v>
      </c>
      <c r="H87" s="0" t="n">
        <v>32433425.3811121</v>
      </c>
      <c r="I87" s="0" t="n">
        <v>11471432.8682762</v>
      </c>
      <c r="J87" s="0" t="n">
        <v>6399190.25151329</v>
      </c>
      <c r="K87" s="0" t="n">
        <v>6207214.5439679</v>
      </c>
      <c r="L87" s="0" t="n">
        <v>7586656.38843672</v>
      </c>
      <c r="M87" s="0" t="n">
        <v>7168005.64865326</v>
      </c>
      <c r="N87" s="0" t="n">
        <v>7614488.53962637</v>
      </c>
      <c r="O87" s="0" t="n">
        <v>7194170.46432045</v>
      </c>
      <c r="P87" s="0" t="n">
        <v>1066531.70858555</v>
      </c>
      <c r="Q87" s="0" t="n">
        <v>1034535.75732798</v>
      </c>
    </row>
    <row r="88" customFormat="false" ht="12.8" hidden="false" customHeight="false" outlineLevel="0" collapsed="false">
      <c r="A88" s="0" t="n">
        <v>135</v>
      </c>
      <c r="B88" s="0" t="n">
        <v>46011686.5080977</v>
      </c>
      <c r="C88" s="0" t="n">
        <v>44140305.9674907</v>
      </c>
      <c r="D88" s="0" t="n">
        <v>46175044.1010795</v>
      </c>
      <c r="E88" s="0" t="n">
        <v>44293838.5383339</v>
      </c>
      <c r="F88" s="0" t="n">
        <v>32511066.0985169</v>
      </c>
      <c r="G88" s="0" t="n">
        <v>11629239.8689738</v>
      </c>
      <c r="H88" s="0" t="n">
        <v>32664599.4994884</v>
      </c>
      <c r="I88" s="0" t="n">
        <v>11629239.0388455</v>
      </c>
      <c r="J88" s="0" t="n">
        <v>6516090.33979767</v>
      </c>
      <c r="K88" s="0" t="n">
        <v>6320607.62960375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46523354.8152623</v>
      </c>
      <c r="C89" s="0" t="n">
        <v>44632313.4321394</v>
      </c>
      <c r="D89" s="0" t="n">
        <v>46686108.6135436</v>
      </c>
      <c r="E89" s="0" t="n">
        <v>44785276.5597622</v>
      </c>
      <c r="F89" s="0" t="n">
        <v>32857095.8111083</v>
      </c>
      <c r="G89" s="0" t="n">
        <v>11775217.6210311</v>
      </c>
      <c r="H89" s="0" t="n">
        <v>33010059.7747766</v>
      </c>
      <c r="I89" s="0" t="n">
        <v>11775216.7849857</v>
      </c>
      <c r="J89" s="0" t="n">
        <v>6603306.34265974</v>
      </c>
      <c r="K89" s="0" t="n">
        <v>6405207.15237995</v>
      </c>
      <c r="L89" s="0" t="n">
        <v>7738806.84497408</v>
      </c>
      <c r="M89" s="0" t="n">
        <v>7312130.27751439</v>
      </c>
      <c r="N89" s="0" t="n">
        <v>7765927.96689303</v>
      </c>
      <c r="O89" s="0" t="n">
        <v>7337629.21407373</v>
      </c>
      <c r="P89" s="0" t="n">
        <v>1100551.05710996</v>
      </c>
      <c r="Q89" s="0" t="n">
        <v>1067534.52539666</v>
      </c>
    </row>
    <row r="90" customFormat="false" ht="12.8" hidden="false" customHeight="false" outlineLevel="0" collapsed="false">
      <c r="A90" s="0" t="n">
        <v>137</v>
      </c>
      <c r="B90" s="0" t="n">
        <v>46959557.730909</v>
      </c>
      <c r="C90" s="0" t="n">
        <v>45052762.6746038</v>
      </c>
      <c r="D90" s="0" t="n">
        <v>47121986.5801153</v>
      </c>
      <c r="E90" s="0" t="n">
        <v>45205421.1297775</v>
      </c>
      <c r="F90" s="0" t="n">
        <v>33173981.0615066</v>
      </c>
      <c r="G90" s="0" t="n">
        <v>11878781.6130972</v>
      </c>
      <c r="H90" s="0" t="n">
        <v>33326640.4542988</v>
      </c>
      <c r="I90" s="0" t="n">
        <v>11878780.6754788</v>
      </c>
      <c r="J90" s="0" t="n">
        <v>6825278.85533893</v>
      </c>
      <c r="K90" s="0" t="n">
        <v>6620520.48967876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47383969.8851486</v>
      </c>
      <c r="C91" s="0" t="n">
        <v>45461853.1224648</v>
      </c>
      <c r="D91" s="0" t="n">
        <v>47545399.1010648</v>
      </c>
      <c r="E91" s="0" t="n">
        <v>45613572.2655375</v>
      </c>
      <c r="F91" s="0" t="n">
        <v>33561276.6477835</v>
      </c>
      <c r="G91" s="0" t="n">
        <v>11900576.4746813</v>
      </c>
      <c r="H91" s="0" t="n">
        <v>33712996.5495033</v>
      </c>
      <c r="I91" s="0" t="n">
        <v>11900575.7160343</v>
      </c>
      <c r="J91" s="0" t="n">
        <v>6982301.48378631</v>
      </c>
      <c r="K91" s="0" t="n">
        <v>6772832.43927272</v>
      </c>
      <c r="L91" s="0" t="n">
        <v>7881622.7891226</v>
      </c>
      <c r="M91" s="0" t="n">
        <v>7448068.73863962</v>
      </c>
      <c r="N91" s="0" t="n">
        <v>7908523.346405</v>
      </c>
      <c r="O91" s="0" t="n">
        <v>7473360.48832569</v>
      </c>
      <c r="P91" s="0" t="n">
        <v>1163716.91396438</v>
      </c>
      <c r="Q91" s="0" t="n">
        <v>1128805.40654545</v>
      </c>
    </row>
    <row r="92" customFormat="false" ht="12.8" hidden="false" customHeight="false" outlineLevel="0" collapsed="false">
      <c r="A92" s="0" t="n">
        <v>139</v>
      </c>
      <c r="B92" s="0" t="n">
        <v>47830468.6235023</v>
      </c>
      <c r="C92" s="0" t="n">
        <v>45891724.1593074</v>
      </c>
      <c r="D92" s="0" t="n">
        <v>47986385.7978098</v>
      </c>
      <c r="E92" s="0" t="n">
        <v>46038261.7349083</v>
      </c>
      <c r="F92" s="0" t="n">
        <v>33874294.0927104</v>
      </c>
      <c r="G92" s="0" t="n">
        <v>12017430.066597</v>
      </c>
      <c r="H92" s="0" t="n">
        <v>34020832.432239</v>
      </c>
      <c r="I92" s="0" t="n">
        <v>12017429.3026693</v>
      </c>
      <c r="J92" s="0" t="n">
        <v>7158384.53631136</v>
      </c>
      <c r="K92" s="0" t="n">
        <v>6943633.00022202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48116124.0785568</v>
      </c>
      <c r="C93" s="0" t="n">
        <v>46168542.3872654</v>
      </c>
      <c r="D93" s="0" t="n">
        <v>48271475.3047349</v>
      </c>
      <c r="E93" s="0" t="n">
        <v>46314547.0951379</v>
      </c>
      <c r="F93" s="0" t="n">
        <v>34094761.9645641</v>
      </c>
      <c r="G93" s="0" t="n">
        <v>12073780.4227014</v>
      </c>
      <c r="H93" s="0" t="n">
        <v>34240767.4412486</v>
      </c>
      <c r="I93" s="0" t="n">
        <v>12073779.6538894</v>
      </c>
      <c r="J93" s="0" t="n">
        <v>7336041.98291933</v>
      </c>
      <c r="K93" s="0" t="n">
        <v>7115960.72343175</v>
      </c>
      <c r="L93" s="0" t="n">
        <v>8007039.96680459</v>
      </c>
      <c r="M93" s="0" t="n">
        <v>7569164.49204441</v>
      </c>
      <c r="N93" s="0" t="n">
        <v>8032927.32635645</v>
      </c>
      <c r="O93" s="0" t="n">
        <v>7593504.37613873</v>
      </c>
      <c r="P93" s="0" t="n">
        <v>1222673.66381989</v>
      </c>
      <c r="Q93" s="0" t="n">
        <v>1185993.45390529</v>
      </c>
    </row>
    <row r="94" customFormat="false" ht="12.8" hidden="false" customHeight="false" outlineLevel="0" collapsed="false">
      <c r="A94" s="0" t="n">
        <v>141</v>
      </c>
      <c r="B94" s="0" t="n">
        <v>48566380.473935</v>
      </c>
      <c r="C94" s="0" t="n">
        <v>46601697.5274291</v>
      </c>
      <c r="D94" s="0" t="n">
        <v>48716513.2461775</v>
      </c>
      <c r="E94" s="0" t="n">
        <v>46742796.7866011</v>
      </c>
      <c r="F94" s="0" t="n">
        <v>34400537.0768191</v>
      </c>
      <c r="G94" s="0" t="n">
        <v>12201160.45061</v>
      </c>
      <c r="H94" s="0" t="n">
        <v>34541637.1097122</v>
      </c>
      <c r="I94" s="0" t="n">
        <v>12201159.6768888</v>
      </c>
      <c r="J94" s="0" t="n">
        <v>7490775.47712364</v>
      </c>
      <c r="K94" s="0" t="n">
        <v>7266052.21280993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48901241.1470902</v>
      </c>
      <c r="C95" s="0" t="n">
        <v>46924317.1716692</v>
      </c>
      <c r="D95" s="0" t="n">
        <v>49051135.5860803</v>
      </c>
      <c r="E95" s="0" t="n">
        <v>47065192.7663007</v>
      </c>
      <c r="F95" s="0" t="n">
        <v>34619869.6567917</v>
      </c>
      <c r="G95" s="0" t="n">
        <v>12304447.5148775</v>
      </c>
      <c r="H95" s="0" t="n">
        <v>34760746.0237353</v>
      </c>
      <c r="I95" s="0" t="n">
        <v>12304446.7425654</v>
      </c>
      <c r="J95" s="0" t="n">
        <v>7647342.63353575</v>
      </c>
      <c r="K95" s="0" t="n">
        <v>7417922.35452968</v>
      </c>
      <c r="L95" s="0" t="n">
        <v>8138910.30081194</v>
      </c>
      <c r="M95" s="0" t="n">
        <v>7694884.87659827</v>
      </c>
      <c r="N95" s="0" t="n">
        <v>8163888.2431225</v>
      </c>
      <c r="O95" s="0" t="n">
        <v>7718370.53536739</v>
      </c>
      <c r="P95" s="0" t="n">
        <v>1274557.10558929</v>
      </c>
      <c r="Q95" s="0" t="n">
        <v>1236320.39242161</v>
      </c>
    </row>
    <row r="96" customFormat="false" ht="12.8" hidden="false" customHeight="false" outlineLevel="0" collapsed="false">
      <c r="A96" s="0" t="n">
        <v>143</v>
      </c>
      <c r="B96" s="0" t="n">
        <v>49385264.35841</v>
      </c>
      <c r="C96" s="0" t="n">
        <v>47388797.9030137</v>
      </c>
      <c r="D96" s="0" t="n">
        <v>49530866.9147119</v>
      </c>
      <c r="E96" s="0" t="n">
        <v>47525639.3997117</v>
      </c>
      <c r="F96" s="0" t="n">
        <v>34927218.035013</v>
      </c>
      <c r="G96" s="0" t="n">
        <v>12461579.8680007</v>
      </c>
      <c r="H96" s="0" t="n">
        <v>35064060.3090868</v>
      </c>
      <c r="I96" s="0" t="n">
        <v>12461579.0906248</v>
      </c>
      <c r="J96" s="0" t="n">
        <v>7777026.47138388</v>
      </c>
      <c r="K96" s="0" t="n">
        <v>7543715.67724236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49946585.5952805</v>
      </c>
      <c r="C97" s="0" t="n">
        <v>47928962.3799121</v>
      </c>
      <c r="D97" s="0" t="n">
        <v>50091435.5985579</v>
      </c>
      <c r="E97" s="0" t="n">
        <v>48065096.044835</v>
      </c>
      <c r="F97" s="0" t="n">
        <v>35295252.4226187</v>
      </c>
      <c r="G97" s="0" t="n">
        <v>12633709.9572934</v>
      </c>
      <c r="H97" s="0" t="n">
        <v>35431386.8710365</v>
      </c>
      <c r="I97" s="0" t="n">
        <v>12633709.1737986</v>
      </c>
      <c r="J97" s="0" t="n">
        <v>7988558.96772915</v>
      </c>
      <c r="K97" s="0" t="n">
        <v>7748902.19869728</v>
      </c>
      <c r="L97" s="0" t="n">
        <v>8309439.11258876</v>
      </c>
      <c r="M97" s="0" t="n">
        <v>7856287.26771452</v>
      </c>
      <c r="N97" s="0" t="n">
        <v>8333576.28722051</v>
      </c>
      <c r="O97" s="0" t="n">
        <v>7878982.74286324</v>
      </c>
      <c r="P97" s="0" t="n">
        <v>1331426.49462153</v>
      </c>
      <c r="Q97" s="0" t="n">
        <v>1291483.69978288</v>
      </c>
    </row>
    <row r="98" customFormat="false" ht="12.8" hidden="false" customHeight="false" outlineLevel="0" collapsed="false">
      <c r="A98" s="0" t="n">
        <v>145</v>
      </c>
      <c r="B98" s="0" t="n">
        <v>50496840.3309638</v>
      </c>
      <c r="C98" s="0" t="n">
        <v>48460520.3944673</v>
      </c>
      <c r="D98" s="0" t="n">
        <v>50641009.6376234</v>
      </c>
      <c r="E98" s="0" t="n">
        <v>48596013.9306737</v>
      </c>
      <c r="F98" s="0" t="n">
        <v>35721874.7435418</v>
      </c>
      <c r="G98" s="0" t="n">
        <v>12738645.6509255</v>
      </c>
      <c r="H98" s="0" t="n">
        <v>35857369.0345022</v>
      </c>
      <c r="I98" s="0" t="n">
        <v>12738644.8961715</v>
      </c>
      <c r="J98" s="0" t="n">
        <v>8264166.51252476</v>
      </c>
      <c r="K98" s="0" t="n">
        <v>8016241.51714902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51048665.2874052</v>
      </c>
      <c r="C99" s="0" t="n">
        <v>48991079.4642647</v>
      </c>
      <c r="D99" s="0" t="n">
        <v>51193807.0858525</v>
      </c>
      <c r="E99" s="0" t="n">
        <v>49127486.9695539</v>
      </c>
      <c r="F99" s="0" t="n">
        <v>36101897.8985899</v>
      </c>
      <c r="G99" s="0" t="n">
        <v>12889181.5656748</v>
      </c>
      <c r="H99" s="0" t="n">
        <v>36238306.1644264</v>
      </c>
      <c r="I99" s="0" t="n">
        <v>12889180.8051276</v>
      </c>
      <c r="J99" s="0" t="n">
        <v>8506632.88915498</v>
      </c>
      <c r="K99" s="0" t="n">
        <v>8251433.90248033</v>
      </c>
      <c r="L99" s="0" t="n">
        <v>8494002.04301385</v>
      </c>
      <c r="M99" s="0" t="n">
        <v>8032599.8934275</v>
      </c>
      <c r="N99" s="0" t="n">
        <v>8518187.77090202</v>
      </c>
      <c r="O99" s="0" t="n">
        <v>8055341.10960504</v>
      </c>
      <c r="P99" s="0" t="n">
        <v>1417772.1481925</v>
      </c>
      <c r="Q99" s="0" t="n">
        <v>1375238.98374672</v>
      </c>
    </row>
    <row r="100" customFormat="false" ht="12.8" hidden="false" customHeight="false" outlineLevel="0" collapsed="false">
      <c r="A100" s="0" t="n">
        <v>147</v>
      </c>
      <c r="B100" s="0" t="n">
        <v>51446647.276507</v>
      </c>
      <c r="C100" s="0" t="n">
        <v>49375043.2075501</v>
      </c>
      <c r="D100" s="0" t="n">
        <v>51589745.2308641</v>
      </c>
      <c r="E100" s="0" t="n">
        <v>49509529.3230871</v>
      </c>
      <c r="F100" s="0" t="n">
        <v>36425474.7460973</v>
      </c>
      <c r="G100" s="0" t="n">
        <v>12949568.4614527</v>
      </c>
      <c r="H100" s="0" t="n">
        <v>36559961.631361</v>
      </c>
      <c r="I100" s="0" t="n">
        <v>12949567.691726</v>
      </c>
      <c r="J100" s="0" t="n">
        <v>8662442.89047058</v>
      </c>
      <c r="K100" s="0" t="n">
        <v>8402569.60375646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51913525.7704181</v>
      </c>
      <c r="C101" s="0" t="n">
        <v>49825074.5639212</v>
      </c>
      <c r="D101" s="0" t="n">
        <v>52056038.8428499</v>
      </c>
      <c r="E101" s="0" t="n">
        <v>49959011.7060884</v>
      </c>
      <c r="F101" s="0" t="n">
        <v>36791627.1695276</v>
      </c>
      <c r="G101" s="0" t="n">
        <v>13033447.3943936</v>
      </c>
      <c r="H101" s="0" t="n">
        <v>36925565.0862804</v>
      </c>
      <c r="I101" s="0" t="n">
        <v>13033446.6198081</v>
      </c>
      <c r="J101" s="0" t="n">
        <v>8782316.72305049</v>
      </c>
      <c r="K101" s="0" t="n">
        <v>8518847.22135898</v>
      </c>
      <c r="L101" s="0" t="n">
        <v>8641425.63359456</v>
      </c>
      <c r="M101" s="0" t="n">
        <v>8173681.02388065</v>
      </c>
      <c r="N101" s="0" t="n">
        <v>8665173.35383697</v>
      </c>
      <c r="O101" s="0" t="n">
        <v>8196011.72380387</v>
      </c>
      <c r="P101" s="0" t="n">
        <v>1463719.45384175</v>
      </c>
      <c r="Q101" s="0" t="n">
        <v>1419807.8702265</v>
      </c>
    </row>
    <row r="102" customFormat="false" ht="12.8" hidden="false" customHeight="false" outlineLevel="0" collapsed="false">
      <c r="A102" s="0" t="n">
        <v>149</v>
      </c>
      <c r="B102" s="0" t="n">
        <v>52248902.6969269</v>
      </c>
      <c r="C102" s="0" t="n">
        <v>50149922.8377833</v>
      </c>
      <c r="D102" s="0" t="n">
        <v>52389296.0778247</v>
      </c>
      <c r="E102" s="0" t="n">
        <v>50281867.2832995</v>
      </c>
      <c r="F102" s="0" t="n">
        <v>37057963.4510992</v>
      </c>
      <c r="G102" s="0" t="n">
        <v>13091959.3866841</v>
      </c>
      <c r="H102" s="0" t="n">
        <v>37189908.6755764</v>
      </c>
      <c r="I102" s="0" t="n">
        <v>13091958.6077231</v>
      </c>
      <c r="J102" s="0" t="n">
        <v>8961486.12732022</v>
      </c>
      <c r="K102" s="0" t="n">
        <v>8692641.54350061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52680335.2540865</v>
      </c>
      <c r="C103" s="0" t="n">
        <v>50566452.776662</v>
      </c>
      <c r="D103" s="0" t="n">
        <v>52818911.619687</v>
      </c>
      <c r="E103" s="0" t="n">
        <v>50696689.0814815</v>
      </c>
      <c r="F103" s="0" t="n">
        <v>37391704.7831276</v>
      </c>
      <c r="G103" s="0" t="n">
        <v>13174747.9935344</v>
      </c>
      <c r="H103" s="0" t="n">
        <v>37521941.8714987</v>
      </c>
      <c r="I103" s="0" t="n">
        <v>13174747.2099828</v>
      </c>
      <c r="J103" s="0" t="n">
        <v>9194601.937923</v>
      </c>
      <c r="K103" s="0" t="n">
        <v>8918763.8797853</v>
      </c>
      <c r="L103" s="0" t="n">
        <v>8770047.76646846</v>
      </c>
      <c r="M103" s="0" t="n">
        <v>8296660.64905185</v>
      </c>
      <c r="N103" s="0" t="n">
        <v>8793139.30987618</v>
      </c>
      <c r="O103" s="0" t="n">
        <v>8318373.05942952</v>
      </c>
      <c r="P103" s="0" t="n">
        <v>1532433.6563205</v>
      </c>
      <c r="Q103" s="0" t="n">
        <v>1486460.64663088</v>
      </c>
    </row>
    <row r="104" customFormat="false" ht="12.8" hidden="false" customHeight="false" outlineLevel="0" collapsed="false">
      <c r="A104" s="0" t="n">
        <v>151</v>
      </c>
      <c r="B104" s="0" t="n">
        <v>53046664.3100092</v>
      </c>
      <c r="C104" s="0" t="n">
        <v>50918987.39034</v>
      </c>
      <c r="D104" s="0" t="n">
        <v>53184824.2528032</v>
      </c>
      <c r="E104" s="0" t="n">
        <v>51048832.1216912</v>
      </c>
      <c r="F104" s="0" t="n">
        <v>37629875.2432463</v>
      </c>
      <c r="G104" s="0" t="n">
        <v>13289112.1470937</v>
      </c>
      <c r="H104" s="0" t="n">
        <v>37759720.7630755</v>
      </c>
      <c r="I104" s="0" t="n">
        <v>13289111.3586157</v>
      </c>
      <c r="J104" s="0" t="n">
        <v>9305910.49807731</v>
      </c>
      <c r="K104" s="0" t="n">
        <v>9026733.18313499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53505226.6487795</v>
      </c>
      <c r="C105" s="0" t="n">
        <v>51360561.0824174</v>
      </c>
      <c r="D105" s="0" t="n">
        <v>53641674.0874849</v>
      </c>
      <c r="E105" s="0" t="n">
        <v>51488797.7451494</v>
      </c>
      <c r="F105" s="0" t="n">
        <v>37979794.9794304</v>
      </c>
      <c r="G105" s="0" t="n">
        <v>13380766.1029871</v>
      </c>
      <c r="H105" s="0" t="n">
        <v>38108032.457094</v>
      </c>
      <c r="I105" s="0" t="n">
        <v>13380765.2880554</v>
      </c>
      <c r="J105" s="0" t="n">
        <v>9409779.32473117</v>
      </c>
      <c r="K105" s="0" t="n">
        <v>9127485.94498923</v>
      </c>
      <c r="L105" s="0" t="n">
        <v>8909885.87200124</v>
      </c>
      <c r="M105" s="0" t="n">
        <v>8430520.70397034</v>
      </c>
      <c r="N105" s="0" t="n">
        <v>8932622.86893952</v>
      </c>
      <c r="O105" s="0" t="n">
        <v>8451899.92191569</v>
      </c>
      <c r="P105" s="0" t="n">
        <v>1568296.55412186</v>
      </c>
      <c r="Q105" s="0" t="n">
        <v>1521247.6574982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3305397.44907219</v>
      </c>
      <c r="C21" s="0" t="n">
        <v>1511495.41641209</v>
      </c>
      <c r="D21" s="0" t="n">
        <v>1396719.23616</v>
      </c>
      <c r="E21" s="0" t="n">
        <v>286380.953216179</v>
      </c>
      <c r="F21" s="0" t="n">
        <v>0</v>
      </c>
      <c r="G21" s="0" t="n">
        <v>2508.09197963762</v>
      </c>
      <c r="H21" s="0" t="n">
        <v>56123.1457784528</v>
      </c>
      <c r="I21" s="0" t="n">
        <v>44487.6436597067</v>
      </c>
      <c r="J21" s="0" t="n">
        <v>8255.78954611692</v>
      </c>
    </row>
    <row r="22" customFormat="false" ht="12.8" hidden="false" customHeight="false" outlineLevel="0" collapsed="false">
      <c r="A22" s="0" t="n">
        <v>69</v>
      </c>
      <c r="B22" s="0" t="n">
        <v>3800149.86655555</v>
      </c>
      <c r="C22" s="0" t="n">
        <v>1476402.23333544</v>
      </c>
      <c r="D22" s="0" t="n">
        <v>1315890.73563414</v>
      </c>
      <c r="E22" s="0" t="n">
        <v>285009.907331</v>
      </c>
      <c r="F22" s="0" t="n">
        <v>621011.890317072</v>
      </c>
      <c r="G22" s="0" t="n">
        <v>5681.12644037476</v>
      </c>
      <c r="H22" s="0" t="n">
        <v>55991.849662227</v>
      </c>
      <c r="I22" s="0" t="n">
        <v>32424.3603058632</v>
      </c>
      <c r="J22" s="0" t="n">
        <v>7737.76352943345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1752728.35112661</v>
      </c>
      <c r="D23" s="0" t="n">
        <v>782010.066301382</v>
      </c>
      <c r="E23" s="0" t="n">
        <v>302931.54675676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2909983.19696201</v>
      </c>
      <c r="C24" s="0" t="n">
        <v>1660508.56975224</v>
      </c>
      <c r="D24" s="0" t="n">
        <v>852559.741473042</v>
      </c>
      <c r="E24" s="0" t="n">
        <v>294380.485076833</v>
      </c>
      <c r="F24" s="0" t="n">
        <v>0</v>
      </c>
      <c r="G24" s="0" t="n">
        <v>4885.98236834655</v>
      </c>
      <c r="H24" s="0" t="n">
        <v>61372.5427973493</v>
      </c>
      <c r="I24" s="0" t="n">
        <v>26114.4871468332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2905674.43826709</v>
      </c>
      <c r="C25" s="0" t="n">
        <v>1628235.06953068</v>
      </c>
      <c r="D25" s="0" t="n">
        <v>887753.260423001</v>
      </c>
      <c r="E25" s="0" t="n">
        <v>282125.746168752</v>
      </c>
      <c r="F25" s="0" t="n">
        <v>0</v>
      </c>
      <c r="G25" s="0" t="n">
        <v>5378.11401609666</v>
      </c>
      <c r="H25" s="0" t="n">
        <v>61328.0701512175</v>
      </c>
      <c r="I25" s="0" t="n">
        <v>33421.9857681862</v>
      </c>
      <c r="J25" s="0" t="n">
        <v>7432.19220915734</v>
      </c>
    </row>
    <row r="26" customFormat="false" ht="12.8" hidden="false" customHeight="false" outlineLevel="0" collapsed="false">
      <c r="A26" s="0" t="n">
        <v>73</v>
      </c>
      <c r="B26" s="0" t="n">
        <v>3435051.04419428</v>
      </c>
      <c r="C26" s="0" t="n">
        <v>1527581.78793521</v>
      </c>
      <c r="D26" s="0" t="n">
        <v>928671.413025685</v>
      </c>
      <c r="E26" s="0" t="n">
        <v>276765.341747976</v>
      </c>
      <c r="F26" s="0" t="n">
        <v>608082.347445001</v>
      </c>
      <c r="G26" s="0" t="n">
        <v>8307.14819885789</v>
      </c>
      <c r="H26" s="0" t="n">
        <v>52550.6041473214</v>
      </c>
      <c r="I26" s="0" t="n">
        <v>25629.5088910783</v>
      </c>
      <c r="J26" s="0" t="n">
        <v>7462.89280315201</v>
      </c>
    </row>
    <row r="27" customFormat="false" ht="12.8" hidden="false" customHeight="false" outlineLevel="0" collapsed="false">
      <c r="A27" s="0" t="n">
        <v>74</v>
      </c>
      <c r="B27" s="0" t="n">
        <v>2949989.38040242</v>
      </c>
      <c r="C27" s="0" t="n">
        <v>1588892.08870672</v>
      </c>
      <c r="D27" s="0" t="n">
        <v>968543.142068974</v>
      </c>
      <c r="E27" s="0" t="n">
        <v>282458.688212835</v>
      </c>
      <c r="F27" s="0" t="n">
        <v>0</v>
      </c>
      <c r="G27" s="0" t="n">
        <v>8903.4990597126</v>
      </c>
      <c r="H27" s="0" t="n">
        <v>59545.6634071468</v>
      </c>
      <c r="I27" s="0" t="n">
        <v>33223.3707551154</v>
      </c>
      <c r="J27" s="0" t="n">
        <v>8422.92819191992</v>
      </c>
    </row>
    <row r="28" customFormat="false" ht="12.8" hidden="false" customHeight="false" outlineLevel="0" collapsed="false">
      <c r="A28" s="0" t="n">
        <v>75</v>
      </c>
      <c r="B28" s="0" t="n">
        <v>3054098.78330992</v>
      </c>
      <c r="C28" s="0" t="n">
        <v>1660510.10139018</v>
      </c>
      <c r="D28" s="0" t="n">
        <v>999865.581025382</v>
      </c>
      <c r="E28" s="0" t="n">
        <v>289842.348209028</v>
      </c>
      <c r="F28" s="0" t="n">
        <v>0</v>
      </c>
      <c r="G28" s="0" t="n">
        <v>5382.94046265206</v>
      </c>
      <c r="H28" s="0" t="n">
        <v>57262.8153547845</v>
      </c>
      <c r="I28" s="0" t="n">
        <v>32428.1208038705</v>
      </c>
      <c r="J28" s="0" t="n">
        <v>8693.43524787605</v>
      </c>
    </row>
    <row r="29" customFormat="false" ht="12.8" hidden="false" customHeight="false" outlineLevel="0" collapsed="false">
      <c r="A29" s="0" t="n">
        <v>76</v>
      </c>
      <c r="B29" s="0" t="n">
        <v>3260313.27200046</v>
      </c>
      <c r="C29" s="0" t="n">
        <v>1802322.47812703</v>
      </c>
      <c r="D29" s="0" t="n">
        <v>1037344.42813438</v>
      </c>
      <c r="E29" s="0" t="n">
        <v>302617.09837438</v>
      </c>
      <c r="F29" s="0" t="n">
        <v>0</v>
      </c>
      <c r="G29" s="0" t="n">
        <v>9800.50232067259</v>
      </c>
      <c r="H29" s="0" t="n">
        <v>68127.1933787358</v>
      </c>
      <c r="I29" s="0" t="n">
        <v>30282.5357371623</v>
      </c>
      <c r="J29" s="0" t="n">
        <v>9700.74477288134</v>
      </c>
    </row>
    <row r="30" customFormat="false" ht="12.8" hidden="false" customHeight="false" outlineLevel="0" collapsed="false">
      <c r="A30" s="0" t="n">
        <v>77</v>
      </c>
      <c r="B30" s="0" t="n">
        <v>4121470.7342103</v>
      </c>
      <c r="C30" s="0" t="n">
        <v>1846413.02887496</v>
      </c>
      <c r="D30" s="0" t="n">
        <v>1120683.1336504</v>
      </c>
      <c r="E30" s="0" t="n">
        <v>313486.302786458</v>
      </c>
      <c r="F30" s="0" t="n">
        <v>723496.623924217</v>
      </c>
      <c r="G30" s="0" t="n">
        <v>6957.99977318878</v>
      </c>
      <c r="H30" s="0" t="n">
        <v>60853.648323765</v>
      </c>
      <c r="I30" s="0" t="n">
        <v>40822.9835053114</v>
      </c>
      <c r="J30" s="0" t="n">
        <v>8757.01337199381</v>
      </c>
    </row>
    <row r="31" customFormat="false" ht="12.8" hidden="false" customHeight="false" outlineLevel="0" collapsed="false">
      <c r="A31" s="0" t="n">
        <v>78</v>
      </c>
      <c r="B31" s="0" t="n">
        <v>3461604.10666128</v>
      </c>
      <c r="C31" s="0" t="n">
        <v>1888116.70611032</v>
      </c>
      <c r="D31" s="0" t="n">
        <v>1119411.33224523</v>
      </c>
      <c r="E31" s="0" t="n">
        <v>318106.41373375</v>
      </c>
      <c r="F31" s="0" t="n">
        <v>0</v>
      </c>
      <c r="G31" s="0" t="n">
        <v>8236.01337206635</v>
      </c>
      <c r="H31" s="0" t="n">
        <v>75569.0964975706</v>
      </c>
      <c r="I31" s="0" t="n">
        <v>40634.1298540596</v>
      </c>
      <c r="J31" s="0" t="n">
        <v>10690.6649642321</v>
      </c>
    </row>
    <row r="32" customFormat="false" ht="12.8" hidden="false" customHeight="false" outlineLevel="0" collapsed="false">
      <c r="A32" s="0" t="n">
        <v>79</v>
      </c>
      <c r="B32" s="0" t="n">
        <v>3532584.73326986</v>
      </c>
      <c r="C32" s="0" t="n">
        <v>1944896.5059079</v>
      </c>
      <c r="D32" s="0" t="n">
        <v>1140978.03930391</v>
      </c>
      <c r="E32" s="0" t="n">
        <v>319856.404855078</v>
      </c>
      <c r="F32" s="0" t="n">
        <v>0</v>
      </c>
      <c r="G32" s="0" t="n">
        <v>10938.190274511</v>
      </c>
      <c r="H32" s="0" t="n">
        <v>63749.796769916</v>
      </c>
      <c r="I32" s="0" t="n">
        <v>43334.681116169</v>
      </c>
      <c r="J32" s="0" t="n">
        <v>8831.11504238138</v>
      </c>
    </row>
    <row r="33" customFormat="false" ht="12.8" hidden="false" customHeight="false" outlineLevel="0" collapsed="false">
      <c r="A33" s="0" t="n">
        <v>80</v>
      </c>
      <c r="B33" s="0" t="n">
        <v>3634314.98267987</v>
      </c>
      <c r="C33" s="0" t="n">
        <v>2056709.83356234</v>
      </c>
      <c r="D33" s="0" t="n">
        <v>1094083.19616014</v>
      </c>
      <c r="E33" s="0" t="n">
        <v>325616.186259765</v>
      </c>
      <c r="F33" s="0" t="n">
        <v>0</v>
      </c>
      <c r="G33" s="0" t="n">
        <v>6576.60265715719</v>
      </c>
      <c r="H33" s="0" t="n">
        <v>72776.318091751</v>
      </c>
      <c r="I33" s="0" t="n">
        <v>68455.3576938446</v>
      </c>
      <c r="J33" s="0" t="n">
        <v>10097.48825487</v>
      </c>
    </row>
    <row r="34" customFormat="false" ht="12.8" hidden="false" customHeight="false" outlineLevel="0" collapsed="false">
      <c r="A34" s="0" t="n">
        <v>81</v>
      </c>
      <c r="B34" s="0" t="n">
        <v>4429045.30321062</v>
      </c>
      <c r="C34" s="0" t="n">
        <v>2087896.52572575</v>
      </c>
      <c r="D34" s="0" t="n">
        <v>1095769.58824321</v>
      </c>
      <c r="E34" s="0" t="n">
        <v>328480.961014343</v>
      </c>
      <c r="F34" s="0" t="n">
        <v>769682.380019274</v>
      </c>
      <c r="G34" s="0" t="n">
        <v>5602.82224421197</v>
      </c>
      <c r="H34" s="0" t="n">
        <v>88529.3089747074</v>
      </c>
      <c r="I34" s="0" t="n">
        <v>40336.6818248368</v>
      </c>
      <c r="J34" s="0" t="n">
        <v>11963.9458564441</v>
      </c>
    </row>
    <row r="35" customFormat="false" ht="12.8" hidden="false" customHeight="false" outlineLevel="0" collapsed="false">
      <c r="A35" s="0" t="n">
        <v>82</v>
      </c>
      <c r="B35" s="0" t="n">
        <v>3762502.30588096</v>
      </c>
      <c r="C35" s="0" t="n">
        <v>2104299.41931255</v>
      </c>
      <c r="D35" s="0" t="n">
        <v>1177604.6237166</v>
      </c>
      <c r="E35" s="0" t="n">
        <v>333874.866986532</v>
      </c>
      <c r="F35" s="0" t="n">
        <v>0</v>
      </c>
      <c r="G35" s="0" t="n">
        <v>11804.1199028117</v>
      </c>
      <c r="H35" s="0" t="n">
        <v>77360.0286204838</v>
      </c>
      <c r="I35" s="0" t="n">
        <v>46943.5982561412</v>
      </c>
      <c r="J35" s="0" t="n">
        <v>9857.66883171686</v>
      </c>
    </row>
    <row r="36" customFormat="false" ht="12.8" hidden="false" customHeight="false" outlineLevel="0" collapsed="false">
      <c r="A36" s="0" t="n">
        <v>83</v>
      </c>
      <c r="B36" s="0" t="n">
        <v>3756146.77312587</v>
      </c>
      <c r="C36" s="0" t="n">
        <v>2161961.20650812</v>
      </c>
      <c r="D36" s="0" t="n">
        <v>1113674.92916909</v>
      </c>
      <c r="E36" s="0" t="n">
        <v>339474.295419783</v>
      </c>
      <c r="F36" s="0" t="n">
        <v>0</v>
      </c>
      <c r="G36" s="0" t="n">
        <v>10135.5785648849</v>
      </c>
      <c r="H36" s="0" t="n">
        <v>81257.3923900174</v>
      </c>
      <c r="I36" s="0" t="n">
        <v>39761.1801106284</v>
      </c>
      <c r="J36" s="0" t="n">
        <v>9248.18900865464</v>
      </c>
    </row>
    <row r="37" customFormat="false" ht="12.8" hidden="false" customHeight="false" outlineLevel="0" collapsed="false">
      <c r="A37" s="0" t="n">
        <v>84</v>
      </c>
      <c r="B37" s="0" t="n">
        <v>3844400.35275425</v>
      </c>
      <c r="C37" s="0" t="n">
        <v>2276022.44819256</v>
      </c>
      <c r="D37" s="0" t="n">
        <v>1063243.94440331</v>
      </c>
      <c r="E37" s="0" t="n">
        <v>342413.534417649</v>
      </c>
      <c r="F37" s="0" t="n">
        <v>0</v>
      </c>
      <c r="G37" s="0" t="n">
        <v>9631.03350907499</v>
      </c>
      <c r="H37" s="0" t="n">
        <v>98822.2702467307</v>
      </c>
      <c r="I37" s="0" t="n">
        <v>43308.7616101511</v>
      </c>
      <c r="J37" s="0" t="n">
        <v>10958.3603747693</v>
      </c>
    </row>
    <row r="38" customFormat="false" ht="12.8" hidden="false" customHeight="false" outlineLevel="0" collapsed="false">
      <c r="A38" s="0" t="n">
        <v>85</v>
      </c>
      <c r="B38" s="0" t="n">
        <v>4665621.3260864</v>
      </c>
      <c r="C38" s="0" t="n">
        <v>2275597.49794276</v>
      </c>
      <c r="D38" s="0" t="n">
        <v>1085902.8459853</v>
      </c>
      <c r="E38" s="0" t="n">
        <v>348695.129730035</v>
      </c>
      <c r="F38" s="0" t="n">
        <v>813729.303487185</v>
      </c>
      <c r="G38" s="0" t="n">
        <v>18444.6842215134</v>
      </c>
      <c r="H38" s="0" t="n">
        <v>80071.3537567051</v>
      </c>
      <c r="I38" s="0" t="n">
        <v>31853.8533181278</v>
      </c>
      <c r="J38" s="0" t="n">
        <v>11445.9281741801</v>
      </c>
    </row>
    <row r="39" customFormat="false" ht="12.8" hidden="false" customHeight="false" outlineLevel="0" collapsed="false">
      <c r="A39" s="0" t="n">
        <v>86</v>
      </c>
      <c r="B39" s="0" t="n">
        <v>3909962.3003767</v>
      </c>
      <c r="C39" s="0" t="n">
        <v>2363899.55975313</v>
      </c>
      <c r="D39" s="0" t="n">
        <v>1056283.17429984</v>
      </c>
      <c r="E39" s="0" t="n">
        <v>351787.171434457</v>
      </c>
      <c r="F39" s="0" t="n">
        <v>0</v>
      </c>
      <c r="G39" s="0" t="n">
        <v>9812.19483512647</v>
      </c>
      <c r="H39" s="0" t="n">
        <v>85631.5316473846</v>
      </c>
      <c r="I39" s="0" t="n">
        <v>30267.5868697149</v>
      </c>
      <c r="J39" s="0" t="n">
        <v>12281.0815370499</v>
      </c>
    </row>
    <row r="40" customFormat="false" ht="12.8" hidden="false" customHeight="false" outlineLevel="0" collapsed="false">
      <c r="A40" s="0" t="n">
        <v>87</v>
      </c>
      <c r="B40" s="0" t="n">
        <v>3946814.41156912</v>
      </c>
      <c r="C40" s="0" t="n">
        <v>2369672.83481181</v>
      </c>
      <c r="D40" s="0" t="n">
        <v>1089163.9559539</v>
      </c>
      <c r="E40" s="0" t="n">
        <v>356088.028430216</v>
      </c>
      <c r="F40" s="0" t="n">
        <v>0</v>
      </c>
      <c r="G40" s="0" t="n">
        <v>8209.58156718585</v>
      </c>
      <c r="H40" s="0" t="n">
        <v>77897.9500608277</v>
      </c>
      <c r="I40" s="0" t="n">
        <v>34035.937364297</v>
      </c>
      <c r="J40" s="0" t="n">
        <v>11081.9071734449</v>
      </c>
    </row>
    <row r="41" customFormat="false" ht="12.8" hidden="false" customHeight="false" outlineLevel="0" collapsed="false">
      <c r="A41" s="0" t="n">
        <v>88</v>
      </c>
      <c r="B41" s="0" t="n">
        <v>3967161.31207553</v>
      </c>
      <c r="C41" s="0" t="n">
        <v>2426377.21335696</v>
      </c>
      <c r="D41" s="0" t="n">
        <v>1042873.225227</v>
      </c>
      <c r="E41" s="0" t="n">
        <v>358552.663481534</v>
      </c>
      <c r="F41" s="0" t="n">
        <v>0</v>
      </c>
      <c r="G41" s="0" t="n">
        <v>10933.407681425</v>
      </c>
      <c r="H41" s="0" t="n">
        <v>83791.0703730716</v>
      </c>
      <c r="I41" s="0" t="n">
        <v>30496.993950927</v>
      </c>
      <c r="J41" s="0" t="n">
        <v>13414.1583098377</v>
      </c>
    </row>
    <row r="42" customFormat="false" ht="12.8" hidden="false" customHeight="false" outlineLevel="0" collapsed="false">
      <c r="A42" s="0" t="n">
        <v>89</v>
      </c>
      <c r="B42" s="0" t="n">
        <v>4851119.7231103</v>
      </c>
      <c r="C42" s="0" t="n">
        <v>2399347.98377437</v>
      </c>
      <c r="D42" s="0" t="n">
        <v>1082713.36219861</v>
      </c>
      <c r="E42" s="0" t="n">
        <v>362342.062025161</v>
      </c>
      <c r="F42" s="0" t="n">
        <v>850207.374737905</v>
      </c>
      <c r="G42" s="0" t="n">
        <v>12589.4161583322</v>
      </c>
      <c r="H42" s="0" t="n">
        <v>89052.1058880879</v>
      </c>
      <c r="I42" s="0" t="n">
        <v>39987.7364749079</v>
      </c>
      <c r="J42" s="0" t="n">
        <v>12566.5514903497</v>
      </c>
    </row>
    <row r="43" customFormat="false" ht="12.8" hidden="false" customHeight="false" outlineLevel="0" collapsed="false">
      <c r="A43" s="0" t="n">
        <v>90</v>
      </c>
      <c r="B43" s="0" t="n">
        <v>4040705.36391612</v>
      </c>
      <c r="C43" s="0" t="n">
        <v>2431818.42874128</v>
      </c>
      <c r="D43" s="0" t="n">
        <v>1090000.33567961</v>
      </c>
      <c r="E43" s="0" t="n">
        <v>364144.970734954</v>
      </c>
      <c r="F43" s="0" t="n">
        <v>0</v>
      </c>
      <c r="G43" s="0" t="n">
        <v>11992.3087663481</v>
      </c>
      <c r="H43" s="0" t="n">
        <v>84418.3340100547</v>
      </c>
      <c r="I43" s="0" t="n">
        <v>43597.2657637837</v>
      </c>
      <c r="J43" s="0" t="n">
        <v>13514.8364463964</v>
      </c>
    </row>
    <row r="44" customFormat="false" ht="12.8" hidden="false" customHeight="false" outlineLevel="0" collapsed="false">
      <c r="A44" s="0" t="n">
        <v>91</v>
      </c>
      <c r="B44" s="0" t="n">
        <v>3984185.75255744</v>
      </c>
      <c r="C44" s="0" t="n">
        <v>2367935.94751573</v>
      </c>
      <c r="D44" s="0" t="n">
        <v>1090927.24449185</v>
      </c>
      <c r="E44" s="0" t="n">
        <v>367779.506747188</v>
      </c>
      <c r="F44" s="0" t="n">
        <v>0</v>
      </c>
      <c r="G44" s="0" t="n">
        <v>14419.380916267</v>
      </c>
      <c r="H44" s="0" t="n">
        <v>95086.4906459103</v>
      </c>
      <c r="I44" s="0" t="n">
        <v>32592.0664742552</v>
      </c>
      <c r="J44" s="0" t="n">
        <v>13378.7468211319</v>
      </c>
    </row>
    <row r="45" customFormat="false" ht="12.8" hidden="false" customHeight="false" outlineLevel="0" collapsed="false">
      <c r="A45" s="0" t="n">
        <v>92</v>
      </c>
      <c r="B45" s="0" t="n">
        <v>4012173.55493567</v>
      </c>
      <c r="C45" s="0" t="n">
        <v>2424942.45801623</v>
      </c>
      <c r="D45" s="0" t="n">
        <v>1066551.75524641</v>
      </c>
      <c r="E45" s="0" t="n">
        <v>366821.486517066</v>
      </c>
      <c r="F45" s="0" t="n">
        <v>0</v>
      </c>
      <c r="G45" s="0" t="n">
        <v>9422.2857226491</v>
      </c>
      <c r="H45" s="0" t="n">
        <v>98143.6053553621</v>
      </c>
      <c r="I45" s="0" t="n">
        <v>32822.8771436872</v>
      </c>
      <c r="J45" s="0" t="n">
        <v>15575.6789233363</v>
      </c>
    </row>
    <row r="46" customFormat="false" ht="12.8" hidden="false" customHeight="false" outlineLevel="0" collapsed="false">
      <c r="A46" s="0" t="n">
        <v>93</v>
      </c>
      <c r="B46" s="0" t="n">
        <v>4898792.98085488</v>
      </c>
      <c r="C46" s="0" t="n">
        <v>2501821.1860136</v>
      </c>
      <c r="D46" s="0" t="n">
        <v>1022697.04431897</v>
      </c>
      <c r="E46" s="0" t="n">
        <v>370645.635714069</v>
      </c>
      <c r="F46" s="0" t="n">
        <v>844160.618278002</v>
      </c>
      <c r="G46" s="0" t="n">
        <v>15230.7453434104</v>
      </c>
      <c r="H46" s="0" t="n">
        <v>96526.766328788</v>
      </c>
      <c r="I46" s="0" t="n">
        <v>34191.941199301</v>
      </c>
      <c r="J46" s="0" t="n">
        <v>12826.7085585838</v>
      </c>
    </row>
    <row r="47" customFormat="false" ht="12.8" hidden="false" customHeight="false" outlineLevel="0" collapsed="false">
      <c r="A47" s="0" t="n">
        <v>94</v>
      </c>
      <c r="B47" s="0" t="n">
        <v>4169376.00375892</v>
      </c>
      <c r="C47" s="0" t="n">
        <v>2675532.98479278</v>
      </c>
      <c r="D47" s="0" t="n">
        <v>965079.579201918</v>
      </c>
      <c r="E47" s="0" t="n">
        <v>379075.574249526</v>
      </c>
      <c r="F47" s="0" t="n">
        <v>0</v>
      </c>
      <c r="G47" s="0" t="n">
        <v>12571.8240832335</v>
      </c>
      <c r="H47" s="0" t="n">
        <v>81545.6908717816</v>
      </c>
      <c r="I47" s="0" t="n">
        <v>41643.5682615876</v>
      </c>
      <c r="J47" s="0" t="n">
        <v>11675.4181309882</v>
      </c>
    </row>
    <row r="48" customFormat="false" ht="12.8" hidden="false" customHeight="false" outlineLevel="0" collapsed="false">
      <c r="A48" s="0" t="n">
        <v>95</v>
      </c>
      <c r="B48" s="0" t="n">
        <v>4157746.44946714</v>
      </c>
      <c r="C48" s="0" t="n">
        <v>2599898.5030725</v>
      </c>
      <c r="D48" s="0" t="n">
        <v>1024291.68432987</v>
      </c>
      <c r="E48" s="0" t="n">
        <v>378419.22052371</v>
      </c>
      <c r="F48" s="0" t="n">
        <v>0</v>
      </c>
      <c r="G48" s="0" t="n">
        <v>12460.447155845</v>
      </c>
      <c r="H48" s="0" t="n">
        <v>99058.0053867902</v>
      </c>
      <c r="I48" s="0" t="n">
        <v>29783.4248154741</v>
      </c>
      <c r="J48" s="0" t="n">
        <v>13497.3175915594</v>
      </c>
    </row>
    <row r="49" customFormat="false" ht="12.8" hidden="false" customHeight="false" outlineLevel="0" collapsed="false">
      <c r="A49" s="0" t="n">
        <v>96</v>
      </c>
      <c r="B49" s="0" t="n">
        <v>4216882.92781195</v>
      </c>
      <c r="C49" s="0" t="n">
        <v>2713126.98652255</v>
      </c>
      <c r="D49" s="0" t="n">
        <v>990912.596964587</v>
      </c>
      <c r="E49" s="0" t="n">
        <v>381434.064438267</v>
      </c>
      <c r="F49" s="0" t="n">
        <v>0</v>
      </c>
      <c r="G49" s="0" t="n">
        <v>16193.251933478</v>
      </c>
      <c r="H49" s="0" t="n">
        <v>76797.6332352457</v>
      </c>
      <c r="I49" s="0" t="n">
        <v>26780.6280394934</v>
      </c>
      <c r="J49" s="0" t="n">
        <v>11934.0521582912</v>
      </c>
    </row>
    <row r="50" customFormat="false" ht="12.8" hidden="false" customHeight="false" outlineLevel="0" collapsed="false">
      <c r="A50" s="0" t="n">
        <v>97</v>
      </c>
      <c r="B50" s="0" t="n">
        <v>5092248.30595498</v>
      </c>
      <c r="C50" s="0" t="n">
        <v>2627661.4498041</v>
      </c>
      <c r="D50" s="0" t="n">
        <v>1053713.63872722</v>
      </c>
      <c r="E50" s="0" t="n">
        <v>379439.75938403</v>
      </c>
      <c r="F50" s="0" t="n">
        <v>885587.112789411</v>
      </c>
      <c r="G50" s="0" t="n">
        <v>15260.4810809686</v>
      </c>
      <c r="H50" s="0" t="n">
        <v>95198.236340516</v>
      </c>
      <c r="I50" s="0" t="n">
        <v>25167.8139453604</v>
      </c>
      <c r="J50" s="0" t="n">
        <v>14001.2370368695</v>
      </c>
    </row>
    <row r="51" customFormat="false" ht="12.8" hidden="false" customHeight="false" outlineLevel="0" collapsed="false">
      <c r="A51" s="0" t="n">
        <v>98</v>
      </c>
      <c r="B51" s="0" t="n">
        <v>4241324.53379143</v>
      </c>
      <c r="C51" s="0" t="n">
        <v>2678596.03705721</v>
      </c>
      <c r="D51" s="0" t="n">
        <v>1005271.83204731</v>
      </c>
      <c r="E51" s="0" t="n">
        <v>381218.724329873</v>
      </c>
      <c r="F51" s="0" t="n">
        <v>0</v>
      </c>
      <c r="G51" s="0" t="n">
        <v>14223.4067885244</v>
      </c>
      <c r="H51" s="0" t="n">
        <v>109632.989106746</v>
      </c>
      <c r="I51" s="0" t="n">
        <v>39496.8072605535</v>
      </c>
      <c r="J51" s="0" t="n">
        <v>14082.9218969981</v>
      </c>
    </row>
    <row r="52" customFormat="false" ht="12.8" hidden="false" customHeight="false" outlineLevel="0" collapsed="false">
      <c r="A52" s="0" t="n">
        <v>99</v>
      </c>
      <c r="B52" s="0" t="n">
        <v>4250963.25697092</v>
      </c>
      <c r="C52" s="0" t="n">
        <v>2687124.13190313</v>
      </c>
      <c r="D52" s="0" t="n">
        <v>1018438.39637477</v>
      </c>
      <c r="E52" s="0" t="n">
        <v>382298.733095019</v>
      </c>
      <c r="F52" s="0" t="n">
        <v>0</v>
      </c>
      <c r="G52" s="0" t="n">
        <v>11762.4109882578</v>
      </c>
      <c r="H52" s="0" t="n">
        <v>106161.727895108</v>
      </c>
      <c r="I52" s="0" t="n">
        <v>39884.0801138963</v>
      </c>
      <c r="J52" s="0" t="n">
        <v>12663.1300436178</v>
      </c>
    </row>
    <row r="53" customFormat="false" ht="12.8" hidden="false" customHeight="false" outlineLevel="0" collapsed="false">
      <c r="A53" s="0" t="n">
        <v>100</v>
      </c>
      <c r="B53" s="0" t="n">
        <v>4249510.58741592</v>
      </c>
      <c r="C53" s="0" t="n">
        <v>2696963.23911085</v>
      </c>
      <c r="D53" s="0" t="n">
        <v>1016099.00895359</v>
      </c>
      <c r="E53" s="0" t="n">
        <v>387693.911989298</v>
      </c>
      <c r="F53" s="0" t="n">
        <v>0</v>
      </c>
      <c r="G53" s="0" t="n">
        <v>13618.928728869</v>
      </c>
      <c r="H53" s="0" t="n">
        <v>79565.0318537563</v>
      </c>
      <c r="I53" s="0" t="n">
        <v>48981.7769842151</v>
      </c>
      <c r="J53" s="0" t="n">
        <v>12229.3276493416</v>
      </c>
    </row>
    <row r="54" customFormat="false" ht="12.8" hidden="false" customHeight="false" outlineLevel="0" collapsed="false">
      <c r="A54" s="0" t="n">
        <v>101</v>
      </c>
      <c r="B54" s="0" t="n">
        <v>5029627.91359281</v>
      </c>
      <c r="C54" s="0" t="n">
        <v>2577176.23993712</v>
      </c>
      <c r="D54" s="0" t="n">
        <v>1036632.07897516</v>
      </c>
      <c r="E54" s="0" t="n">
        <v>389885.046624964</v>
      </c>
      <c r="F54" s="0" t="n">
        <v>887831.675798278</v>
      </c>
      <c r="G54" s="0" t="n">
        <v>11120.1187045428</v>
      </c>
      <c r="H54" s="0" t="n">
        <v>93527.2246426561</v>
      </c>
      <c r="I54" s="0" t="n">
        <v>27510.8484991942</v>
      </c>
      <c r="J54" s="0" t="n">
        <v>14328.4885470525</v>
      </c>
    </row>
    <row r="55" customFormat="false" ht="12.8" hidden="false" customHeight="false" outlineLevel="0" collapsed="false">
      <c r="A55" s="0" t="n">
        <v>102</v>
      </c>
      <c r="B55" s="0" t="n">
        <v>4199158.59856795</v>
      </c>
      <c r="C55" s="0" t="n">
        <v>2662238.56370917</v>
      </c>
      <c r="D55" s="0" t="n">
        <v>986893.259981579</v>
      </c>
      <c r="E55" s="0" t="n">
        <v>390037.475681867</v>
      </c>
      <c r="F55" s="0" t="n">
        <v>0</v>
      </c>
      <c r="G55" s="0" t="n">
        <v>11414.5120852603</v>
      </c>
      <c r="H55" s="0" t="n">
        <v>96994.8283597578</v>
      </c>
      <c r="I55" s="0" t="n">
        <v>40048.3806900104</v>
      </c>
      <c r="J55" s="0" t="n">
        <v>13867.194422728</v>
      </c>
    </row>
    <row r="56" customFormat="false" ht="12.8" hidden="false" customHeight="false" outlineLevel="0" collapsed="false">
      <c r="A56" s="0" t="n">
        <v>103</v>
      </c>
      <c r="B56" s="0" t="n">
        <v>4209985.77179177</v>
      </c>
      <c r="C56" s="0" t="n">
        <v>2711812.65140557</v>
      </c>
      <c r="D56" s="0" t="n">
        <v>929722.780047776</v>
      </c>
      <c r="E56" s="0" t="n">
        <v>388516.373492489</v>
      </c>
      <c r="F56" s="0" t="n">
        <v>0</v>
      </c>
      <c r="G56" s="0" t="n">
        <v>14567.6183911335</v>
      </c>
      <c r="H56" s="0" t="n">
        <v>105990.633197392</v>
      </c>
      <c r="I56" s="0" t="n">
        <v>54860.4101651447</v>
      </c>
      <c r="J56" s="0" t="n">
        <v>13523.4194268097</v>
      </c>
    </row>
    <row r="57" customFormat="false" ht="12.8" hidden="false" customHeight="false" outlineLevel="0" collapsed="false">
      <c r="A57" s="0" t="n">
        <v>104</v>
      </c>
      <c r="B57" s="0" t="n">
        <v>4228300.62570797</v>
      </c>
      <c r="C57" s="0" t="n">
        <v>2725789.07735174</v>
      </c>
      <c r="D57" s="0" t="n">
        <v>945253.419379913</v>
      </c>
      <c r="E57" s="0" t="n">
        <v>389895.612728413</v>
      </c>
      <c r="F57" s="0" t="n">
        <v>0</v>
      </c>
      <c r="G57" s="0" t="n">
        <v>18922.5602739622</v>
      </c>
      <c r="H57" s="0" t="n">
        <v>99022.3911133592</v>
      </c>
      <c r="I57" s="0" t="n">
        <v>37956.5562267769</v>
      </c>
      <c r="J57" s="0" t="n">
        <v>14526.1194230437</v>
      </c>
    </row>
    <row r="58" customFormat="false" ht="12.8" hidden="false" customHeight="false" outlineLevel="0" collapsed="false">
      <c r="A58" s="0" t="n">
        <v>105</v>
      </c>
      <c r="B58" s="0" t="n">
        <v>5104596.47649869</v>
      </c>
      <c r="C58" s="0" t="n">
        <v>2717791.07930439</v>
      </c>
      <c r="D58" s="0" t="n">
        <v>922642.575769157</v>
      </c>
      <c r="E58" s="0" t="n">
        <v>389064.18944341</v>
      </c>
      <c r="F58" s="0" t="n">
        <v>900746.784778225</v>
      </c>
      <c r="G58" s="0" t="n">
        <v>13030.0618766976</v>
      </c>
      <c r="H58" s="0" t="n">
        <v>115458.048118696</v>
      </c>
      <c r="I58" s="0" t="n">
        <v>30983.4361841968</v>
      </c>
      <c r="J58" s="0" t="n">
        <v>18237.3524980462</v>
      </c>
    </row>
    <row r="59" customFormat="false" ht="12.8" hidden="false" customHeight="false" outlineLevel="0" collapsed="false">
      <c r="A59" s="0" t="n">
        <v>106</v>
      </c>
      <c r="B59" s="0" t="n">
        <v>4234509.95463247</v>
      </c>
      <c r="C59" s="0" t="n">
        <v>2761159.84591577</v>
      </c>
      <c r="D59" s="0" t="n">
        <v>906947.891911939</v>
      </c>
      <c r="E59" s="0" t="n">
        <v>387194.710329715</v>
      </c>
      <c r="F59" s="0" t="n">
        <v>0</v>
      </c>
      <c r="G59" s="0" t="n">
        <v>14578.8396442635</v>
      </c>
      <c r="H59" s="0" t="n">
        <v>107377.632900735</v>
      </c>
      <c r="I59" s="0" t="n">
        <v>45997.654152455</v>
      </c>
      <c r="J59" s="0" t="n">
        <v>14549.3405352977</v>
      </c>
    </row>
    <row r="60" customFormat="false" ht="12.8" hidden="false" customHeight="false" outlineLevel="0" collapsed="false">
      <c r="A60" s="0" t="n">
        <v>107</v>
      </c>
      <c r="B60" s="0" t="n">
        <v>4204627.90078139</v>
      </c>
      <c r="C60" s="0" t="n">
        <v>2769017.88595343</v>
      </c>
      <c r="D60" s="0" t="n">
        <v>867180.690609591</v>
      </c>
      <c r="E60" s="0" t="n">
        <v>385775.149836558</v>
      </c>
      <c r="F60" s="0" t="n">
        <v>0</v>
      </c>
      <c r="G60" s="0" t="n">
        <v>17795.8352976027</v>
      </c>
      <c r="H60" s="0" t="n">
        <v>114551.302363313</v>
      </c>
      <c r="I60" s="0" t="n">
        <v>43416.2546674024</v>
      </c>
      <c r="J60" s="0" t="n">
        <v>15728.318380101</v>
      </c>
    </row>
    <row r="61" customFormat="false" ht="12.8" hidden="false" customHeight="false" outlineLevel="0" collapsed="false">
      <c r="A61" s="0" t="n">
        <v>108</v>
      </c>
      <c r="B61" s="0" t="n">
        <v>4198927.78395638</v>
      </c>
      <c r="C61" s="0" t="n">
        <v>2745085.51894941</v>
      </c>
      <c r="D61" s="0" t="n">
        <v>889978.243110639</v>
      </c>
      <c r="E61" s="0" t="n">
        <v>386836.54422844</v>
      </c>
      <c r="F61" s="0" t="n">
        <v>0</v>
      </c>
      <c r="G61" s="0" t="n">
        <v>18035.9102623092</v>
      </c>
      <c r="H61" s="0" t="n">
        <v>109382.564828148</v>
      </c>
      <c r="I61" s="0" t="n">
        <v>39247.2822916736</v>
      </c>
      <c r="J61" s="0" t="n">
        <v>14458.541111079</v>
      </c>
    </row>
    <row r="62" customFormat="false" ht="12.8" hidden="false" customHeight="false" outlineLevel="0" collapsed="false">
      <c r="A62" s="0" t="n">
        <v>109</v>
      </c>
      <c r="B62" s="0" t="n">
        <v>5129575.81713113</v>
      </c>
      <c r="C62" s="0" t="n">
        <v>2783096.79631031</v>
      </c>
      <c r="D62" s="0" t="n">
        <v>881056.191512776</v>
      </c>
      <c r="E62" s="0" t="n">
        <v>384478.376618741</v>
      </c>
      <c r="F62" s="0" t="n">
        <v>894613.179076235</v>
      </c>
      <c r="G62" s="0" t="n">
        <v>13527.0483486761</v>
      </c>
      <c r="H62" s="0" t="n">
        <v>141099.778676023</v>
      </c>
      <c r="I62" s="0" t="n">
        <v>22446.4151785323</v>
      </c>
      <c r="J62" s="0" t="n">
        <v>19781.9649233473</v>
      </c>
    </row>
    <row r="63" customFormat="false" ht="12.8" hidden="false" customHeight="false" outlineLevel="0" collapsed="false">
      <c r="A63" s="0" t="n">
        <v>110</v>
      </c>
      <c r="B63" s="0" t="n">
        <v>4253805.43372811</v>
      </c>
      <c r="C63" s="0" t="n">
        <v>2833111.89707166</v>
      </c>
      <c r="D63" s="0" t="n">
        <v>852592.535732358</v>
      </c>
      <c r="E63" s="0" t="n">
        <v>385732.04257109</v>
      </c>
      <c r="F63" s="0" t="n">
        <v>0</v>
      </c>
      <c r="G63" s="0" t="n">
        <v>15303.6212308831</v>
      </c>
      <c r="H63" s="0" t="n">
        <v>120405.535670771</v>
      </c>
      <c r="I63" s="0" t="n">
        <v>35872.0490619006</v>
      </c>
      <c r="J63" s="0" t="n">
        <v>17202.1434061554</v>
      </c>
    </row>
    <row r="64" customFormat="false" ht="12.8" hidden="false" customHeight="false" outlineLevel="0" collapsed="false">
      <c r="A64" s="0" t="n">
        <v>111</v>
      </c>
      <c r="B64" s="0" t="n">
        <v>4175401.56798173</v>
      </c>
      <c r="C64" s="0" t="n">
        <v>2793576.89087955</v>
      </c>
      <c r="D64" s="0" t="n">
        <v>849404.906071809</v>
      </c>
      <c r="E64" s="0" t="n">
        <v>381032.167939838</v>
      </c>
      <c r="F64" s="0" t="n">
        <v>0</v>
      </c>
      <c r="G64" s="0" t="n">
        <v>13701.765616752</v>
      </c>
      <c r="H64" s="0" t="n">
        <v>109394.979034806</v>
      </c>
      <c r="I64" s="0" t="n">
        <v>21971.822425435</v>
      </c>
      <c r="J64" s="0" t="n">
        <v>15818.3993324936</v>
      </c>
    </row>
    <row r="65" customFormat="false" ht="12.8" hidden="false" customHeight="false" outlineLevel="0" collapsed="false">
      <c r="A65" s="0" t="n">
        <v>112</v>
      </c>
      <c r="B65" s="0" t="n">
        <v>4184280.20293826</v>
      </c>
      <c r="C65" s="0" t="n">
        <v>2897343.73168184</v>
      </c>
      <c r="D65" s="0" t="n">
        <v>755000.304383644</v>
      </c>
      <c r="E65" s="0" t="n">
        <v>377943.26377587</v>
      </c>
      <c r="F65" s="0" t="n">
        <v>0</v>
      </c>
      <c r="G65" s="0" t="n">
        <v>16215.3643159451</v>
      </c>
      <c r="H65" s="0" t="n">
        <v>105373.64331738</v>
      </c>
      <c r="I65" s="0" t="n">
        <v>19638.8029647975</v>
      </c>
      <c r="J65" s="0" t="n">
        <v>15800.8395633591</v>
      </c>
    </row>
    <row r="66" customFormat="false" ht="12.8" hidden="false" customHeight="false" outlineLevel="0" collapsed="false">
      <c r="A66" s="0" t="n">
        <v>113</v>
      </c>
      <c r="B66" s="0" t="n">
        <v>5123017.27950409</v>
      </c>
      <c r="C66" s="0" t="n">
        <v>2831967.90397169</v>
      </c>
      <c r="D66" s="0" t="n">
        <v>823785.842674831</v>
      </c>
      <c r="E66" s="0" t="n">
        <v>375480.774783947</v>
      </c>
      <c r="F66" s="0" t="n">
        <v>904673.820259628</v>
      </c>
      <c r="G66" s="0" t="n">
        <v>16002.3426336578</v>
      </c>
      <c r="H66" s="0" t="n">
        <v>127557.650849958</v>
      </c>
      <c r="I66" s="0" t="n">
        <v>34936.0956078052</v>
      </c>
      <c r="J66" s="0" t="n">
        <v>17564.6734090096</v>
      </c>
    </row>
    <row r="67" customFormat="false" ht="12.8" hidden="false" customHeight="false" outlineLevel="0" collapsed="false">
      <c r="A67" s="0" t="n">
        <v>114</v>
      </c>
      <c r="B67" s="0" t="n">
        <v>4236241.24468279</v>
      </c>
      <c r="C67" s="0" t="n">
        <v>2834130.75380776</v>
      </c>
      <c r="D67" s="0" t="n">
        <v>848691.41266271</v>
      </c>
      <c r="E67" s="0" t="n">
        <v>375809.483714668</v>
      </c>
      <c r="F67" s="0" t="n">
        <v>0</v>
      </c>
      <c r="G67" s="0" t="n">
        <v>14171.8384912514</v>
      </c>
      <c r="H67" s="0" t="n">
        <v>108205.39732319</v>
      </c>
      <c r="I67" s="0" t="n">
        <v>41772.861521975</v>
      </c>
      <c r="J67" s="0" t="n">
        <v>17299.7998489753</v>
      </c>
    </row>
    <row r="68" customFormat="false" ht="12.8" hidden="false" customHeight="false" outlineLevel="0" collapsed="false">
      <c r="A68" s="0" t="n">
        <v>115</v>
      </c>
      <c r="B68" s="0" t="n">
        <v>4215240.17161497</v>
      </c>
      <c r="C68" s="0" t="n">
        <v>2791040.84937279</v>
      </c>
      <c r="D68" s="0" t="n">
        <v>869409.729316211</v>
      </c>
      <c r="E68" s="0" t="n">
        <v>371229.847591916</v>
      </c>
      <c r="F68" s="0" t="n">
        <v>0</v>
      </c>
      <c r="G68" s="0" t="n">
        <v>15355.4482545932</v>
      </c>
      <c r="H68" s="0" t="n">
        <v>103450.911043735</v>
      </c>
      <c r="I68" s="0" t="n">
        <v>53423.6483618165</v>
      </c>
      <c r="J68" s="0" t="n">
        <v>14894.9552542864</v>
      </c>
    </row>
    <row r="69" customFormat="false" ht="12.8" hidden="false" customHeight="false" outlineLevel="0" collapsed="false">
      <c r="A69" s="0" t="n">
        <v>116</v>
      </c>
      <c r="B69" s="0" t="n">
        <v>4171286.3196746</v>
      </c>
      <c r="C69" s="0" t="n">
        <v>2791594.26930703</v>
      </c>
      <c r="D69" s="0" t="n">
        <v>826942.835257327</v>
      </c>
      <c r="E69" s="0" t="n">
        <v>374452.543938138</v>
      </c>
      <c r="F69" s="0" t="n">
        <v>0</v>
      </c>
      <c r="G69" s="0" t="n">
        <v>15719.8944382335</v>
      </c>
      <c r="H69" s="0" t="n">
        <v>111115.873076406</v>
      </c>
      <c r="I69" s="0" t="n">
        <v>35535.3549542764</v>
      </c>
      <c r="J69" s="0" t="n">
        <v>16395.4198542487</v>
      </c>
    </row>
    <row r="70" customFormat="false" ht="12.8" hidden="false" customHeight="false" outlineLevel="0" collapsed="false">
      <c r="A70" s="0" t="n">
        <v>117</v>
      </c>
      <c r="B70" s="0" t="n">
        <v>4983125.22552698</v>
      </c>
      <c r="C70" s="0" t="n">
        <v>2674215.96939977</v>
      </c>
      <c r="D70" s="0" t="n">
        <v>881341.535842986</v>
      </c>
      <c r="E70" s="0" t="n">
        <v>372611.848752314</v>
      </c>
      <c r="F70" s="0" t="n">
        <v>880487.783914235</v>
      </c>
      <c r="G70" s="0" t="n">
        <v>9350.0711052908</v>
      </c>
      <c r="H70" s="0" t="n">
        <v>104917.287476246</v>
      </c>
      <c r="I70" s="0" t="n">
        <v>42580.4748418236</v>
      </c>
      <c r="J70" s="0" t="n">
        <v>14545.6889416223</v>
      </c>
    </row>
    <row r="71" customFormat="false" ht="12.8" hidden="false" customHeight="false" outlineLevel="0" collapsed="false">
      <c r="A71" s="0" t="n">
        <v>118</v>
      </c>
      <c r="B71" s="0" t="n">
        <v>4136992.24838301</v>
      </c>
      <c r="C71" s="0" t="n">
        <v>2747577.18607203</v>
      </c>
      <c r="D71" s="0" t="n">
        <v>844569.042723611</v>
      </c>
      <c r="E71" s="0" t="n">
        <v>372782.532908376</v>
      </c>
      <c r="F71" s="0" t="n">
        <v>0</v>
      </c>
      <c r="G71" s="0" t="n">
        <v>12473.8087239107</v>
      </c>
      <c r="H71" s="0" t="n">
        <v>112377.59704829</v>
      </c>
      <c r="I71" s="0" t="n">
        <v>38502.3538446682</v>
      </c>
      <c r="J71" s="0" t="n">
        <v>17925.9843821049</v>
      </c>
    </row>
    <row r="72" customFormat="false" ht="12.8" hidden="false" customHeight="false" outlineLevel="0" collapsed="false">
      <c r="A72" s="0" t="n">
        <v>119</v>
      </c>
      <c r="B72" s="0" t="n">
        <v>4045414.98569234</v>
      </c>
      <c r="C72" s="0" t="n">
        <v>2697195.49222256</v>
      </c>
      <c r="D72" s="0" t="n">
        <v>823663.162968419</v>
      </c>
      <c r="E72" s="0" t="n">
        <v>372157.55580261</v>
      </c>
      <c r="F72" s="0" t="n">
        <v>0</v>
      </c>
      <c r="G72" s="0" t="n">
        <v>13265.4767243855</v>
      </c>
      <c r="H72" s="0" t="n">
        <v>105084.992940323</v>
      </c>
      <c r="I72" s="0" t="n">
        <v>30349.4256256932</v>
      </c>
      <c r="J72" s="0" t="n">
        <v>15856.703994401</v>
      </c>
    </row>
    <row r="73" customFormat="false" ht="12.8" hidden="false" customHeight="false" outlineLevel="0" collapsed="false">
      <c r="A73" s="0" t="n">
        <v>120</v>
      </c>
      <c r="B73" s="0" t="n">
        <v>4053550.32829194</v>
      </c>
      <c r="C73" s="0" t="n">
        <v>2767412.19040275</v>
      </c>
      <c r="D73" s="0" t="n">
        <v>758263.440234957</v>
      </c>
      <c r="E73" s="0" t="n">
        <v>376731.950144262</v>
      </c>
      <c r="F73" s="0" t="n">
        <v>0</v>
      </c>
      <c r="G73" s="0" t="n">
        <v>13604.0396021958</v>
      </c>
      <c r="H73" s="0" t="n">
        <v>101919.317171763</v>
      </c>
      <c r="I73" s="0" t="n">
        <v>30824.794558053</v>
      </c>
      <c r="J73" s="0" t="n">
        <v>14396.4182005677</v>
      </c>
    </row>
    <row r="74" customFormat="false" ht="12.8" hidden="false" customHeight="false" outlineLevel="0" collapsed="false">
      <c r="A74" s="0" t="n">
        <v>121</v>
      </c>
      <c r="B74" s="0" t="n">
        <v>4959262.79902602</v>
      </c>
      <c r="C74" s="0" t="n">
        <v>2807179.40122576</v>
      </c>
      <c r="D74" s="0" t="n">
        <v>759072.610286128</v>
      </c>
      <c r="E74" s="0" t="n">
        <v>373347.959194218</v>
      </c>
      <c r="F74" s="0" t="n">
        <v>866977.986813455</v>
      </c>
      <c r="G74" s="0" t="n">
        <v>17138.1215185589</v>
      </c>
      <c r="H74" s="0" t="n">
        <v>108914.216992005</v>
      </c>
      <c r="I74" s="0" t="n">
        <v>28212.4279068298</v>
      </c>
      <c r="J74" s="0" t="n">
        <v>18013.1044503799</v>
      </c>
    </row>
    <row r="75" customFormat="false" ht="12.8" hidden="false" customHeight="false" outlineLevel="0" collapsed="false">
      <c r="A75" s="0" t="n">
        <v>122</v>
      </c>
      <c r="B75" s="0" t="n">
        <v>4216964.71582616</v>
      </c>
      <c r="C75" s="0" t="n">
        <v>2745188.40369496</v>
      </c>
      <c r="D75" s="0" t="n">
        <v>904796.968482209</v>
      </c>
      <c r="E75" s="0" t="n">
        <v>376195.619651495</v>
      </c>
      <c r="F75" s="0" t="n">
        <v>0</v>
      </c>
      <c r="G75" s="0" t="n">
        <v>14194.3515768146</v>
      </c>
      <c r="H75" s="0" t="n">
        <v>119963.578723189</v>
      </c>
      <c r="I75" s="0" t="n">
        <v>48943.556880171</v>
      </c>
      <c r="J75" s="0" t="n">
        <v>18889.2663574094</v>
      </c>
    </row>
    <row r="76" customFormat="false" ht="12.8" hidden="false" customHeight="false" outlineLevel="0" collapsed="false">
      <c r="A76" s="0" t="n">
        <v>123</v>
      </c>
      <c r="B76" s="0" t="n">
        <v>4167316.86491392</v>
      </c>
      <c r="C76" s="0" t="n">
        <v>2759541.59673956</v>
      </c>
      <c r="D76" s="0" t="n">
        <v>893476.509919653</v>
      </c>
      <c r="E76" s="0" t="n">
        <v>379558.493452031</v>
      </c>
      <c r="F76" s="0" t="n">
        <v>0</v>
      </c>
      <c r="G76" s="0" t="n">
        <v>18894.6025895615</v>
      </c>
      <c r="H76" s="0" t="n">
        <v>92912.7706610471</v>
      </c>
      <c r="I76" s="0" t="n">
        <v>31897.4609294551</v>
      </c>
      <c r="J76" s="0" t="n">
        <v>13095.6696569169</v>
      </c>
    </row>
    <row r="77" customFormat="false" ht="12.8" hidden="false" customHeight="false" outlineLevel="0" collapsed="false">
      <c r="A77" s="0" t="n">
        <v>124</v>
      </c>
      <c r="B77" s="0" t="n">
        <v>4189546.00766411</v>
      </c>
      <c r="C77" s="0" t="n">
        <v>2852470.83123024</v>
      </c>
      <c r="D77" s="0" t="n">
        <v>804261.819639927</v>
      </c>
      <c r="E77" s="0" t="n">
        <v>378918.308442643</v>
      </c>
      <c r="F77" s="0" t="n">
        <v>0</v>
      </c>
      <c r="G77" s="0" t="n">
        <v>20714.6241267412</v>
      </c>
      <c r="H77" s="0" t="n">
        <v>101156.036943787</v>
      </c>
      <c r="I77" s="0" t="n">
        <v>25761.2289191261</v>
      </c>
      <c r="J77" s="0" t="n">
        <v>12331.6955338402</v>
      </c>
    </row>
    <row r="78" customFormat="false" ht="12.8" hidden="false" customHeight="false" outlineLevel="0" collapsed="false">
      <c r="A78" s="0" t="n">
        <v>125</v>
      </c>
      <c r="B78" s="0" t="n">
        <v>5056683.16953218</v>
      </c>
      <c r="C78" s="0" t="n">
        <v>2787376.22718254</v>
      </c>
      <c r="D78" s="0" t="n">
        <v>825435.424475022</v>
      </c>
      <c r="E78" s="0" t="n">
        <v>376103.910782355</v>
      </c>
      <c r="F78" s="0" t="n">
        <v>882297.804841019</v>
      </c>
      <c r="G78" s="0" t="n">
        <v>17383.2666049806</v>
      </c>
      <c r="H78" s="0" t="n">
        <v>132546.048380139</v>
      </c>
      <c r="I78" s="0" t="n">
        <v>40776.7614889491</v>
      </c>
      <c r="J78" s="0" t="n">
        <v>18870.9374321995</v>
      </c>
    </row>
    <row r="79" customFormat="false" ht="12.8" hidden="false" customHeight="false" outlineLevel="0" collapsed="false">
      <c r="A79" s="0" t="n">
        <v>126</v>
      </c>
      <c r="B79" s="0" t="n">
        <v>4192537.43970171</v>
      </c>
      <c r="C79" s="0" t="n">
        <v>2721015.87261186</v>
      </c>
      <c r="D79" s="0" t="n">
        <v>917299.645676752</v>
      </c>
      <c r="E79" s="0" t="n">
        <v>378524.568669961</v>
      </c>
      <c r="F79" s="0" t="n">
        <v>0</v>
      </c>
      <c r="G79" s="0" t="n">
        <v>13483.4224373794</v>
      </c>
      <c r="H79" s="0" t="n">
        <v>114148.77305968</v>
      </c>
      <c r="I79" s="0" t="n">
        <v>42490.3720115573</v>
      </c>
      <c r="J79" s="0" t="n">
        <v>16569.0622917852</v>
      </c>
    </row>
    <row r="80" customFormat="false" ht="12.8" hidden="false" customHeight="false" outlineLevel="0" collapsed="false">
      <c r="A80" s="0" t="n">
        <v>127</v>
      </c>
      <c r="B80" s="0" t="n">
        <v>4236967.63370456</v>
      </c>
      <c r="C80" s="0" t="n">
        <v>2778352.05378757</v>
      </c>
      <c r="D80" s="0" t="n">
        <v>915619.782636605</v>
      </c>
      <c r="E80" s="0" t="n">
        <v>378654.962876923</v>
      </c>
      <c r="F80" s="0" t="n">
        <v>0</v>
      </c>
      <c r="G80" s="0" t="n">
        <v>14416.0225513819</v>
      </c>
      <c r="H80" s="0" t="n">
        <v>121020.716923242</v>
      </c>
      <c r="I80" s="0" t="n">
        <v>37894.1488315663</v>
      </c>
      <c r="J80" s="0" t="n">
        <v>18851.4452455255</v>
      </c>
    </row>
    <row r="81" customFormat="false" ht="12.8" hidden="false" customHeight="false" outlineLevel="0" collapsed="false">
      <c r="A81" s="0" t="n">
        <v>128</v>
      </c>
      <c r="B81" s="0" t="n">
        <v>4200722.62426957</v>
      </c>
      <c r="C81" s="0" t="n">
        <v>2826906.47706115</v>
      </c>
      <c r="D81" s="0" t="n">
        <v>835735.716965608</v>
      </c>
      <c r="E81" s="0" t="n">
        <v>377862.468218361</v>
      </c>
      <c r="F81" s="0" t="n">
        <v>0</v>
      </c>
      <c r="G81" s="0" t="n">
        <v>16270.6172841809</v>
      </c>
      <c r="H81" s="0" t="n">
        <v>113651.89841458</v>
      </c>
      <c r="I81" s="0" t="n">
        <v>34989.7739057965</v>
      </c>
      <c r="J81" s="0" t="n">
        <v>18271.0323411144</v>
      </c>
    </row>
    <row r="82" customFormat="false" ht="12.8" hidden="false" customHeight="false" outlineLevel="0" collapsed="false">
      <c r="A82" s="0" t="n">
        <v>129</v>
      </c>
      <c r="B82" s="0" t="n">
        <v>5084554.62057019</v>
      </c>
      <c r="C82" s="0" t="n">
        <v>2769551.9871379</v>
      </c>
      <c r="D82" s="0" t="n">
        <v>865016.080249946</v>
      </c>
      <c r="E82" s="0" t="n">
        <v>379329.07059246</v>
      </c>
      <c r="F82" s="0" t="n">
        <v>891595.990684018</v>
      </c>
      <c r="G82" s="0" t="n">
        <v>16378.1475980397</v>
      </c>
      <c r="H82" s="0" t="n">
        <v>141403.889307791</v>
      </c>
      <c r="I82" s="0" t="n">
        <v>37677.6610570705</v>
      </c>
      <c r="J82" s="0" t="n">
        <v>20847.7062329168</v>
      </c>
    </row>
    <row r="83" customFormat="false" ht="12.8" hidden="false" customHeight="false" outlineLevel="0" collapsed="false">
      <c r="A83" s="0" t="n">
        <v>130</v>
      </c>
      <c r="B83" s="0" t="n">
        <v>4209391.10708243</v>
      </c>
      <c r="C83" s="0" t="n">
        <v>2787955.60519564</v>
      </c>
      <c r="D83" s="0" t="n">
        <v>846478.856372261</v>
      </c>
      <c r="E83" s="0" t="n">
        <v>382796.757704329</v>
      </c>
      <c r="F83" s="0" t="n">
        <v>0</v>
      </c>
      <c r="G83" s="0" t="n">
        <v>17839.1723429291</v>
      </c>
      <c r="H83" s="0" t="n">
        <v>134836.294474088</v>
      </c>
      <c r="I83" s="0" t="n">
        <v>34298.3464643291</v>
      </c>
      <c r="J83" s="0" t="n">
        <v>19128.3558589824</v>
      </c>
    </row>
    <row r="84" customFormat="false" ht="12.8" hidden="false" customHeight="false" outlineLevel="0" collapsed="false">
      <c r="A84" s="0" t="n">
        <v>131</v>
      </c>
      <c r="B84" s="0" t="n">
        <v>4244356.9432951</v>
      </c>
      <c r="C84" s="0" t="n">
        <v>2804777.31258666</v>
      </c>
      <c r="D84" s="0" t="n">
        <v>900985.441018227</v>
      </c>
      <c r="E84" s="0" t="n">
        <v>380247.758183465</v>
      </c>
      <c r="F84" s="0" t="n">
        <v>0</v>
      </c>
      <c r="G84" s="0" t="n">
        <v>20488.8341181262</v>
      </c>
      <c r="H84" s="0" t="n">
        <v>105143.960698236</v>
      </c>
      <c r="I84" s="0" t="n">
        <v>52085.8989241092</v>
      </c>
      <c r="J84" s="0" t="n">
        <v>14115.2214372412</v>
      </c>
    </row>
    <row r="85" customFormat="false" ht="12.8" hidden="false" customHeight="false" outlineLevel="0" collapsed="false">
      <c r="A85" s="0" t="n">
        <v>132</v>
      </c>
      <c r="B85" s="0" t="n">
        <v>4214118.49695985</v>
      </c>
      <c r="C85" s="0" t="n">
        <v>2818944.22847564</v>
      </c>
      <c r="D85" s="0" t="n">
        <v>852761.059407849</v>
      </c>
      <c r="E85" s="0" t="n">
        <v>383638.362405728</v>
      </c>
      <c r="F85" s="0" t="n">
        <v>0</v>
      </c>
      <c r="G85" s="0" t="n">
        <v>18382.1817238196</v>
      </c>
      <c r="H85" s="0" t="n">
        <v>107461.778465613</v>
      </c>
      <c r="I85" s="0" t="n">
        <v>41274.7257229046</v>
      </c>
      <c r="J85" s="0" t="n">
        <v>15794.4504858116</v>
      </c>
    </row>
    <row r="86" customFormat="false" ht="12.8" hidden="false" customHeight="false" outlineLevel="0" collapsed="false">
      <c r="A86" s="0" t="n">
        <v>133</v>
      </c>
      <c r="B86" s="0" t="n">
        <v>5126527.2833487</v>
      </c>
      <c r="C86" s="0" t="n">
        <v>2804288.0576059</v>
      </c>
      <c r="D86" s="0" t="n">
        <v>900196.054636525</v>
      </c>
      <c r="E86" s="0" t="n">
        <v>386646.301449109</v>
      </c>
      <c r="F86" s="0" t="n">
        <v>899305.483906318</v>
      </c>
      <c r="G86" s="0" t="n">
        <v>17616.4811991978</v>
      </c>
      <c r="H86" s="0" t="n">
        <v>110347.587093757</v>
      </c>
      <c r="I86" s="0" t="n">
        <v>34359.9380547503</v>
      </c>
      <c r="J86" s="0" t="n">
        <v>18968.4662097177</v>
      </c>
    </row>
    <row r="87" customFormat="false" ht="12.8" hidden="false" customHeight="false" outlineLevel="0" collapsed="false">
      <c r="A87" s="0" t="n">
        <v>134</v>
      </c>
      <c r="B87" s="0" t="n">
        <v>4194477.09506198</v>
      </c>
      <c r="C87" s="0" t="n">
        <v>2932447.70750908</v>
      </c>
      <c r="D87" s="0" t="n">
        <v>760404.451336663</v>
      </c>
      <c r="E87" s="0" t="n">
        <v>386424.34489476</v>
      </c>
      <c r="F87" s="0" t="n">
        <v>0</v>
      </c>
      <c r="G87" s="0" t="n">
        <v>18872.7200394966</v>
      </c>
      <c r="H87" s="0" t="n">
        <v>96780.9422327533</v>
      </c>
      <c r="I87" s="0" t="n">
        <v>25282.3417926614</v>
      </c>
      <c r="J87" s="0" t="n">
        <v>13664.6957872973</v>
      </c>
    </row>
    <row r="88" customFormat="false" ht="12.8" hidden="false" customHeight="false" outlineLevel="0" collapsed="false">
      <c r="A88" s="0" t="n">
        <v>135</v>
      </c>
      <c r="B88" s="0" t="n">
        <v>4208194.56740353</v>
      </c>
      <c r="C88" s="0" t="n">
        <v>2988620.37919128</v>
      </c>
      <c r="D88" s="0" t="n">
        <v>706480.084319105</v>
      </c>
      <c r="E88" s="0" t="n">
        <v>388133.14806186</v>
      </c>
      <c r="F88" s="0" t="n">
        <v>0</v>
      </c>
      <c r="G88" s="0" t="n">
        <v>16382.355777973</v>
      </c>
      <c r="H88" s="0" t="n">
        <v>115873.617958047</v>
      </c>
      <c r="I88" s="0" t="n">
        <v>20818.8251190216</v>
      </c>
      <c r="J88" s="0" t="n">
        <v>15794.6388691813</v>
      </c>
    </row>
    <row r="89" customFormat="false" ht="12.8" hidden="false" customHeight="false" outlineLevel="0" collapsed="false">
      <c r="A89" s="0" t="n">
        <v>136</v>
      </c>
      <c r="B89" s="0" t="n">
        <v>4215992.00474255</v>
      </c>
      <c r="C89" s="0" t="n">
        <v>2954405.67049393</v>
      </c>
      <c r="D89" s="0" t="n">
        <v>739937.209905707</v>
      </c>
      <c r="E89" s="0" t="n">
        <v>388209.787722344</v>
      </c>
      <c r="F89" s="0" t="n">
        <v>0</v>
      </c>
      <c r="G89" s="0" t="n">
        <v>14229.2032770439</v>
      </c>
      <c r="H89" s="0" t="n">
        <v>110525.245852727</v>
      </c>
      <c r="I89" s="0" t="n">
        <v>31811.5114665033</v>
      </c>
      <c r="J89" s="0" t="n">
        <v>15298.1317694378</v>
      </c>
    </row>
    <row r="90" customFormat="false" ht="12.8" hidden="false" customHeight="false" outlineLevel="0" collapsed="false">
      <c r="A90" s="0" t="n">
        <v>137</v>
      </c>
      <c r="B90" s="0" t="n">
        <v>5121086.87258259</v>
      </c>
      <c r="C90" s="0" t="n">
        <v>2932865.97196732</v>
      </c>
      <c r="D90" s="0" t="n">
        <v>755893.014705746</v>
      </c>
      <c r="E90" s="0" t="n">
        <v>384215.471989349</v>
      </c>
      <c r="F90" s="0" t="n">
        <v>904195.570889202</v>
      </c>
      <c r="G90" s="0" t="n">
        <v>20282.2912067984</v>
      </c>
      <c r="H90" s="0" t="n">
        <v>135018.036268018</v>
      </c>
      <c r="I90" s="0" t="n">
        <v>26448.2645334534</v>
      </c>
      <c r="J90" s="0" t="n">
        <v>19303.1262910152</v>
      </c>
    </row>
    <row r="91" customFormat="false" ht="12.8" hidden="false" customHeight="false" outlineLevel="0" collapsed="false">
      <c r="A91" s="0" t="n">
        <v>138</v>
      </c>
      <c r="B91" s="0" t="n">
        <v>4150125.75637045</v>
      </c>
      <c r="C91" s="0" t="n">
        <v>2913545.31960777</v>
      </c>
      <c r="D91" s="0" t="n">
        <v>748420.129462532</v>
      </c>
      <c r="E91" s="0" t="n">
        <v>380253.585913967</v>
      </c>
      <c r="F91" s="0" t="n">
        <v>0</v>
      </c>
      <c r="G91" s="0" t="n">
        <v>20433.3023310636</v>
      </c>
      <c r="H91" s="0" t="n">
        <v>86161.2936922516</v>
      </c>
      <c r="I91" s="0" t="n">
        <v>26961.2982734004</v>
      </c>
      <c r="J91" s="0" t="n">
        <v>14860.0677210232</v>
      </c>
    </row>
    <row r="92" customFormat="false" ht="12.8" hidden="false" customHeight="false" outlineLevel="0" collapsed="false">
      <c r="A92" s="0" t="n">
        <v>139</v>
      </c>
      <c r="B92" s="0" t="n">
        <v>4092169.61366709</v>
      </c>
      <c r="C92" s="0" t="n">
        <v>2931712.88376493</v>
      </c>
      <c r="D92" s="0" t="n">
        <v>676866.720970079</v>
      </c>
      <c r="E92" s="0" t="n">
        <v>384082.420690419</v>
      </c>
      <c r="F92" s="0" t="n">
        <v>0</v>
      </c>
      <c r="G92" s="0" t="n">
        <v>15956.4191580043</v>
      </c>
      <c r="H92" s="0" t="n">
        <v>90343.1913249294</v>
      </c>
      <c r="I92" s="0" t="n">
        <v>18706.1066675372</v>
      </c>
      <c r="J92" s="0" t="n">
        <v>13535.0789231766</v>
      </c>
    </row>
    <row r="93" customFormat="false" ht="12.8" hidden="false" customHeight="false" outlineLevel="0" collapsed="false">
      <c r="A93" s="0" t="n">
        <v>140</v>
      </c>
      <c r="B93" s="0" t="n">
        <v>4093912.60578327</v>
      </c>
      <c r="C93" s="0" t="n">
        <v>2922729.35565441</v>
      </c>
      <c r="D93" s="0" t="n">
        <v>685404.301291641</v>
      </c>
      <c r="E93" s="0" t="n">
        <v>377827.032788027</v>
      </c>
      <c r="F93" s="0" t="n">
        <v>0</v>
      </c>
      <c r="G93" s="0" t="n">
        <v>14829.6975145536</v>
      </c>
      <c r="H93" s="0" t="n">
        <v>97050.3937722535</v>
      </c>
      <c r="I93" s="0" t="n">
        <v>12542.3919804175</v>
      </c>
      <c r="J93" s="0" t="n">
        <v>15644.5781925834</v>
      </c>
    </row>
    <row r="94" customFormat="false" ht="12.8" hidden="false" customHeight="false" outlineLevel="0" collapsed="false">
      <c r="A94" s="0" t="n">
        <v>141</v>
      </c>
      <c r="B94" s="0" t="n">
        <v>4947269.51198702</v>
      </c>
      <c r="C94" s="0" t="n">
        <v>2920355.22149298</v>
      </c>
      <c r="D94" s="0" t="n">
        <v>640834.730986534</v>
      </c>
      <c r="E94" s="0" t="n">
        <v>380611.216694091</v>
      </c>
      <c r="F94" s="0" t="n">
        <v>893514.983046752</v>
      </c>
      <c r="G94" s="0" t="n">
        <v>17618.2074889358</v>
      </c>
      <c r="H94" s="0" t="n">
        <v>103595.368779432</v>
      </c>
      <c r="I94" s="0" t="n">
        <v>26034.6998457798</v>
      </c>
      <c r="J94" s="0" t="n">
        <v>17340.9618290525</v>
      </c>
    </row>
    <row r="95" customFormat="false" ht="12.8" hidden="false" customHeight="false" outlineLevel="0" collapsed="false">
      <c r="A95" s="0" t="n">
        <v>142</v>
      </c>
      <c r="B95" s="0" t="n">
        <v>4113955.38300997</v>
      </c>
      <c r="C95" s="0" t="n">
        <v>2833372.58140677</v>
      </c>
      <c r="D95" s="0" t="n">
        <v>777334.419645052</v>
      </c>
      <c r="E95" s="0" t="n">
        <v>383357.403581662</v>
      </c>
      <c r="F95" s="0" t="n">
        <v>0</v>
      </c>
      <c r="G95" s="0" t="n">
        <v>16595.0184183154</v>
      </c>
      <c r="H95" s="0" t="n">
        <v>93339.4457865631</v>
      </c>
      <c r="I95" s="0" t="n">
        <v>27101.0835755773</v>
      </c>
      <c r="J95" s="0" t="n">
        <v>15047.8940636965</v>
      </c>
    </row>
    <row r="96" customFormat="false" ht="12.8" hidden="false" customHeight="false" outlineLevel="0" collapsed="false">
      <c r="A96" s="0" t="n">
        <v>143</v>
      </c>
      <c r="B96" s="0" t="n">
        <v>4097145.13353388</v>
      </c>
      <c r="C96" s="0" t="n">
        <v>2888164.60342306</v>
      </c>
      <c r="D96" s="0" t="n">
        <v>695128.538445995</v>
      </c>
      <c r="E96" s="0" t="n">
        <v>382023.693616808</v>
      </c>
      <c r="F96" s="0" t="n">
        <v>0</v>
      </c>
      <c r="G96" s="0" t="n">
        <v>20222.9854170506</v>
      </c>
      <c r="H96" s="0" t="n">
        <v>119020.206814548</v>
      </c>
      <c r="I96" s="0" t="n">
        <v>19650.9376522392</v>
      </c>
      <c r="J96" s="0" t="n">
        <v>18042.4292355992</v>
      </c>
    </row>
    <row r="97" customFormat="false" ht="12.8" hidden="false" customHeight="false" outlineLevel="0" collapsed="false">
      <c r="A97" s="0" t="n">
        <v>144</v>
      </c>
      <c r="B97" s="0" t="n">
        <v>4187972.58200976</v>
      </c>
      <c r="C97" s="0" t="n">
        <v>2965126.58112182</v>
      </c>
      <c r="D97" s="0" t="n">
        <v>690513.45450489</v>
      </c>
      <c r="E97" s="0" t="n">
        <v>381614.289152829</v>
      </c>
      <c r="F97" s="0" t="n">
        <v>0</v>
      </c>
      <c r="G97" s="0" t="n">
        <v>21125.8446216452</v>
      </c>
      <c r="H97" s="0" t="n">
        <v>124982.4684033</v>
      </c>
      <c r="I97" s="0" t="n">
        <v>16738.54416696</v>
      </c>
      <c r="J97" s="0" t="n">
        <v>17331.697623465</v>
      </c>
    </row>
    <row r="98" customFormat="false" ht="12.8" hidden="false" customHeight="false" outlineLevel="0" collapsed="false">
      <c r="A98" s="0" t="n">
        <v>145</v>
      </c>
      <c r="B98" s="0" t="n">
        <v>5073944.37211203</v>
      </c>
      <c r="C98" s="0" t="n">
        <v>3035107.98247877</v>
      </c>
      <c r="D98" s="0" t="n">
        <v>634494.703555431</v>
      </c>
      <c r="E98" s="0" t="n">
        <v>383886.071829852</v>
      </c>
      <c r="F98" s="0" t="n">
        <v>905886.436868159</v>
      </c>
      <c r="G98" s="0" t="n">
        <v>18264.5287969015</v>
      </c>
      <c r="H98" s="0" t="n">
        <v>124121.241181508</v>
      </c>
      <c r="I98" s="0" t="n">
        <v>28957.763460217</v>
      </c>
      <c r="J98" s="0" t="n">
        <v>17990.7395817588</v>
      </c>
    </row>
    <row r="99" customFormat="false" ht="12.8" hidden="false" customHeight="false" outlineLevel="0" collapsed="false">
      <c r="A99" s="0" t="n">
        <v>146</v>
      </c>
      <c r="B99" s="0" t="n">
        <v>4182679.15670483</v>
      </c>
      <c r="C99" s="0" t="n">
        <v>3002941.7584554</v>
      </c>
      <c r="D99" s="0" t="n">
        <v>629359.33395718</v>
      </c>
      <c r="E99" s="0" t="n">
        <v>384695.26518529</v>
      </c>
      <c r="F99" s="0" t="n">
        <v>0</v>
      </c>
      <c r="G99" s="0" t="n">
        <v>20978.4894570027</v>
      </c>
      <c r="H99" s="0" t="n">
        <v>126490.916656311</v>
      </c>
      <c r="I99" s="0" t="n">
        <v>37458.8913171735</v>
      </c>
      <c r="J99" s="0" t="n">
        <v>18544.1295961472</v>
      </c>
    </row>
    <row r="100" customFormat="false" ht="12.8" hidden="false" customHeight="false" outlineLevel="0" collapsed="false">
      <c r="A100" s="0" t="n">
        <v>147</v>
      </c>
      <c r="B100" s="0" t="n">
        <v>4074554.47753283</v>
      </c>
      <c r="C100" s="0" t="n">
        <v>2925915.54173381</v>
      </c>
      <c r="D100" s="0" t="n">
        <v>679278.589049739</v>
      </c>
      <c r="E100" s="0" t="n">
        <v>379407.042527087</v>
      </c>
      <c r="F100" s="0" t="n">
        <v>0</v>
      </c>
      <c r="G100" s="0" t="n">
        <v>17084.6373567534</v>
      </c>
      <c r="H100" s="0" t="n">
        <v>96091.047809331</v>
      </c>
      <c r="I100" s="0" t="n">
        <v>29345.4995771482</v>
      </c>
      <c r="J100" s="0" t="n">
        <v>14564.021254048</v>
      </c>
    </row>
    <row r="101" customFormat="false" ht="12.8" hidden="false" customHeight="false" outlineLevel="0" collapsed="false">
      <c r="A101" s="0" t="n">
        <v>148</v>
      </c>
      <c r="B101" s="0" t="n">
        <v>4119571.34474269</v>
      </c>
      <c r="C101" s="0" t="n">
        <v>2962850.92384029</v>
      </c>
      <c r="D101" s="0" t="n">
        <v>654317.561599707</v>
      </c>
      <c r="E101" s="0" t="n">
        <v>380885.075942592</v>
      </c>
      <c r="F101" s="0" t="n">
        <v>0</v>
      </c>
      <c r="G101" s="0" t="n">
        <v>15895.8319207349</v>
      </c>
      <c r="H101" s="0" t="n">
        <v>106230.235913307</v>
      </c>
      <c r="I101" s="0" t="n">
        <v>26813.8996197116</v>
      </c>
      <c r="J101" s="0" t="n">
        <v>14726.9699845093</v>
      </c>
    </row>
    <row r="102" customFormat="false" ht="12.8" hidden="false" customHeight="false" outlineLevel="0" collapsed="false">
      <c r="A102" s="0" t="n">
        <v>149</v>
      </c>
      <c r="B102" s="0" t="n">
        <v>5066279.66950704</v>
      </c>
      <c r="C102" s="0" t="n">
        <v>3038837.89731199</v>
      </c>
      <c r="D102" s="0" t="n">
        <v>606736.627058341</v>
      </c>
      <c r="E102" s="0" t="n">
        <v>385408.394589523</v>
      </c>
      <c r="F102" s="0" t="n">
        <v>907781.257328137</v>
      </c>
      <c r="G102" s="0" t="n">
        <v>16023.2814835721</v>
      </c>
      <c r="H102" s="0" t="n">
        <v>115855.928708695</v>
      </c>
      <c r="I102" s="0" t="n">
        <v>45779.8960807452</v>
      </c>
      <c r="J102" s="0" t="n">
        <v>18280.578745914</v>
      </c>
    </row>
    <row r="103" customFormat="false" ht="12.8" hidden="false" customHeight="false" outlineLevel="0" collapsed="false">
      <c r="A103" s="0" t="n">
        <v>150</v>
      </c>
      <c r="B103" s="0" t="n">
        <v>4112911.065948</v>
      </c>
      <c r="C103" s="0" t="n">
        <v>2985436.11279504</v>
      </c>
      <c r="D103" s="0" t="n">
        <v>609509.160515391</v>
      </c>
      <c r="E103" s="0" t="n">
        <v>384608.051150616</v>
      </c>
      <c r="F103" s="0" t="n">
        <v>0</v>
      </c>
      <c r="G103" s="0" t="n">
        <v>14185.7416740664</v>
      </c>
      <c r="H103" s="0" t="n">
        <v>109056.075762774</v>
      </c>
      <c r="I103" s="0" t="n">
        <v>24356.6943419042</v>
      </c>
      <c r="J103" s="0" t="n">
        <v>16618.4607585619</v>
      </c>
    </row>
    <row r="104" customFormat="false" ht="12.8" hidden="false" customHeight="false" outlineLevel="0" collapsed="false">
      <c r="A104" s="0" t="n">
        <v>151</v>
      </c>
      <c r="B104" s="0" t="n">
        <v>4108178.46202516</v>
      </c>
      <c r="C104" s="0" t="n">
        <v>2939028.89041085</v>
      </c>
      <c r="D104" s="0" t="n">
        <v>662877.470134538</v>
      </c>
      <c r="E104" s="0" t="n">
        <v>383851.045875189</v>
      </c>
      <c r="F104" s="0" t="n">
        <v>0</v>
      </c>
      <c r="G104" s="0" t="n">
        <v>21600.5023212261</v>
      </c>
      <c r="H104" s="0" t="n">
        <v>106082.534630341</v>
      </c>
      <c r="I104" s="0" t="n">
        <v>32340.871579266</v>
      </c>
      <c r="J104" s="0" t="n">
        <v>16403.2933494693</v>
      </c>
    </row>
    <row r="105" customFormat="false" ht="12.8" hidden="false" customHeight="false" outlineLevel="0" collapsed="false">
      <c r="A105" s="0" t="n">
        <v>152</v>
      </c>
      <c r="B105" s="0" t="n">
        <v>4125496.03391036</v>
      </c>
      <c r="C105" s="0" t="n">
        <v>2930830.24649881</v>
      </c>
      <c r="D105" s="0" t="n">
        <v>652871.838442601</v>
      </c>
      <c r="E105" s="0" t="n">
        <v>385336.288230342</v>
      </c>
      <c r="F105" s="0" t="n">
        <v>0</v>
      </c>
      <c r="G105" s="0" t="n">
        <v>21034.6922526332</v>
      </c>
      <c r="H105" s="0" t="n">
        <v>117552.563934866</v>
      </c>
      <c r="I105" s="0" t="n">
        <v>31553.4886222083</v>
      </c>
      <c r="J105" s="0" t="n">
        <v>18882.7552409343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3304586.84850815</v>
      </c>
      <c r="C21" s="0" t="n">
        <v>1511342.58420962</v>
      </c>
      <c r="D21" s="0" t="n">
        <v>1396719.23616</v>
      </c>
      <c r="E21" s="0" t="n">
        <v>285732.64889098</v>
      </c>
      <c r="F21" s="0" t="n">
        <v>0</v>
      </c>
      <c r="G21" s="0" t="n">
        <v>2508.09197963762</v>
      </c>
      <c r="H21" s="0" t="n">
        <v>56113.6817420923</v>
      </c>
      <c r="I21" s="0" t="n">
        <v>44487.6436597067</v>
      </c>
      <c r="J21" s="0" t="n">
        <v>8255.78954611692</v>
      </c>
    </row>
    <row r="22" customFormat="false" ht="12.8" hidden="false" customHeight="false" outlineLevel="0" collapsed="false">
      <c r="A22" s="0" t="n">
        <v>69</v>
      </c>
      <c r="B22" s="0" t="n">
        <v>3797939.19645477</v>
      </c>
      <c r="C22" s="0" t="n">
        <v>1476250.45579522</v>
      </c>
      <c r="D22" s="0" t="n">
        <v>1315890.73563414</v>
      </c>
      <c r="E22" s="0" t="n">
        <v>284364.706756129</v>
      </c>
      <c r="F22" s="0" t="n">
        <v>619606.054174791</v>
      </c>
      <c r="G22" s="0" t="n">
        <v>5681.12644037476</v>
      </c>
      <c r="H22" s="0" t="n">
        <v>55983.9938188224</v>
      </c>
      <c r="I22" s="0" t="n">
        <v>32424.3603058632</v>
      </c>
      <c r="J22" s="0" t="n">
        <v>7737.76352943345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1752728.35112661</v>
      </c>
      <c r="D23" s="0" t="n">
        <v>782010.066301382</v>
      </c>
      <c r="E23" s="0" t="n">
        <v>302931.54675676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</v>
      </c>
      <c r="C24" s="0" t="n">
        <v>1660508.56975223</v>
      </c>
      <c r="D24" s="0" t="n">
        <v>852559.74147304</v>
      </c>
      <c r="E24" s="0" t="n">
        <v>294380.485076833</v>
      </c>
      <c r="F24" s="0" t="n">
        <v>0</v>
      </c>
      <c r="G24" s="0" t="n">
        <v>4885.98236834655</v>
      </c>
      <c r="H24" s="0" t="n">
        <v>61372.5427973493</v>
      </c>
      <c r="I24" s="0" t="n">
        <v>26114.4871468332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2926673.67510381</v>
      </c>
      <c r="C25" s="0" t="n">
        <v>1646873.32659038</v>
      </c>
      <c r="D25" s="0" t="n">
        <v>887753.260423003</v>
      </c>
      <c r="E25" s="0" t="n">
        <v>282945.768761683</v>
      </c>
      <c r="F25" s="0" t="n">
        <v>0</v>
      </c>
      <c r="G25" s="0" t="n">
        <v>5378.11401609666</v>
      </c>
      <c r="H25" s="0" t="n">
        <v>62382.475412904</v>
      </c>
      <c r="I25" s="0" t="n">
        <v>33421.9857681862</v>
      </c>
      <c r="J25" s="0" t="n">
        <v>7918.74413155863</v>
      </c>
    </row>
    <row r="26" customFormat="false" ht="12.8" hidden="false" customHeight="false" outlineLevel="0" collapsed="false">
      <c r="A26" s="0" t="n">
        <v>73</v>
      </c>
      <c r="B26" s="0" t="n">
        <v>3430207.73497466</v>
      </c>
      <c r="C26" s="0" t="n">
        <v>1535699.01607017</v>
      </c>
      <c r="D26" s="0" t="n">
        <v>919991.861494244</v>
      </c>
      <c r="E26" s="0" t="n">
        <v>274721.646209045</v>
      </c>
      <c r="F26" s="0" t="n">
        <v>605465.587152779</v>
      </c>
      <c r="G26" s="0" t="n">
        <v>8373.71504910601</v>
      </c>
      <c r="H26" s="0" t="n">
        <v>53175.1751033833</v>
      </c>
      <c r="I26" s="0" t="n">
        <v>25388.1274198478</v>
      </c>
      <c r="J26" s="0" t="n">
        <v>7392.60647608597</v>
      </c>
    </row>
    <row r="27" customFormat="false" ht="12.8" hidden="false" customHeight="false" outlineLevel="0" collapsed="false">
      <c r="A27" s="0" t="n">
        <v>74</v>
      </c>
      <c r="B27" s="0" t="n">
        <v>2877158.04030819</v>
      </c>
      <c r="C27" s="0" t="n">
        <v>1547745.90014681</v>
      </c>
      <c r="D27" s="0" t="n">
        <v>947066.771528577</v>
      </c>
      <c r="E27" s="0" t="n">
        <v>275455.796217789</v>
      </c>
      <c r="F27" s="0" t="n">
        <v>0</v>
      </c>
      <c r="G27" s="0" t="n">
        <v>8682.75795704844</v>
      </c>
      <c r="H27" s="0" t="n">
        <v>57593.036533255</v>
      </c>
      <c r="I27" s="0" t="n">
        <v>32399.6762227165</v>
      </c>
      <c r="J27" s="0" t="n">
        <v>8214.10170198871</v>
      </c>
    </row>
    <row r="28" customFormat="false" ht="12.8" hidden="false" customHeight="false" outlineLevel="0" collapsed="false">
      <c r="A28" s="0" t="n">
        <v>75</v>
      </c>
      <c r="B28" s="0" t="n">
        <v>2949297.37001767</v>
      </c>
      <c r="C28" s="0" t="n">
        <v>1597280.29603609</v>
      </c>
      <c r="D28" s="0" t="n">
        <v>971156.834271418</v>
      </c>
      <c r="E28" s="0" t="n">
        <v>280368.111504035</v>
      </c>
      <c r="F28" s="0" t="n">
        <v>0</v>
      </c>
      <c r="G28" s="0" t="n">
        <v>5214.38708399641</v>
      </c>
      <c r="H28" s="0" t="n">
        <v>55366.8300285979</v>
      </c>
      <c r="I28" s="0" t="n">
        <v>31412.7149373429</v>
      </c>
      <c r="J28" s="0" t="n">
        <v>8388.30745676676</v>
      </c>
    </row>
    <row r="29" customFormat="false" ht="12.8" hidden="false" customHeight="false" outlineLevel="0" collapsed="false">
      <c r="A29" s="0" t="n">
        <v>76</v>
      </c>
      <c r="B29" s="0" t="n">
        <v>3106463.69253009</v>
      </c>
      <c r="C29" s="0" t="n">
        <v>1707772.54262804</v>
      </c>
      <c r="D29" s="0" t="n">
        <v>996043.689666318</v>
      </c>
      <c r="E29" s="0" t="n">
        <v>289692.335322057</v>
      </c>
      <c r="F29" s="0" t="n">
        <v>0</v>
      </c>
      <c r="G29" s="0" t="n">
        <v>9079.31884661092</v>
      </c>
      <c r="H29" s="0" t="n">
        <v>65112.7458652617</v>
      </c>
      <c r="I29" s="0" t="n">
        <v>29387.2035336767</v>
      </c>
      <c r="J29" s="0" t="n">
        <v>9262.37887000025</v>
      </c>
    </row>
    <row r="30" customFormat="false" ht="12.8" hidden="false" customHeight="false" outlineLevel="0" collapsed="false">
      <c r="A30" s="0" t="n">
        <v>77</v>
      </c>
      <c r="B30" s="0" t="n">
        <v>3932682.50145615</v>
      </c>
      <c r="C30" s="0" t="n">
        <v>1748742.34426769</v>
      </c>
      <c r="D30" s="0" t="n">
        <v>1078042.00296661</v>
      </c>
      <c r="E30" s="0" t="n">
        <v>300264.57801296</v>
      </c>
      <c r="F30" s="0" t="n">
        <v>693038.085255236</v>
      </c>
      <c r="G30" s="0" t="n">
        <v>6678.77336967111</v>
      </c>
      <c r="H30" s="0" t="n">
        <v>58378.9038773912</v>
      </c>
      <c r="I30" s="0" t="n">
        <v>39184.746190477</v>
      </c>
      <c r="J30" s="0" t="n">
        <v>8353.0675161156</v>
      </c>
    </row>
    <row r="31" customFormat="false" ht="12.8" hidden="false" customHeight="false" outlineLevel="0" collapsed="false">
      <c r="A31" s="0" t="n">
        <v>78</v>
      </c>
      <c r="B31" s="0" t="n">
        <v>3293001.15997958</v>
      </c>
      <c r="C31" s="0" t="n">
        <v>1776794.99949524</v>
      </c>
      <c r="D31" s="0" t="n">
        <v>1081623.07803643</v>
      </c>
      <c r="E31" s="0" t="n">
        <v>302829.593135938</v>
      </c>
      <c r="F31" s="0" t="n">
        <v>0</v>
      </c>
      <c r="G31" s="0" t="n">
        <v>8604.3788899783</v>
      </c>
      <c r="H31" s="0" t="n">
        <v>70707.6364894063</v>
      </c>
      <c r="I31" s="0" t="n">
        <v>41624.0123872947</v>
      </c>
      <c r="J31" s="0" t="n">
        <v>10014.5580226526</v>
      </c>
    </row>
    <row r="32" customFormat="false" ht="12.8" hidden="false" customHeight="false" outlineLevel="0" collapsed="false">
      <c r="A32" s="0" t="n">
        <v>79</v>
      </c>
      <c r="B32" s="0" t="n">
        <v>3367760.85814078</v>
      </c>
      <c r="C32" s="0" t="n">
        <v>1838140.50866648</v>
      </c>
      <c r="D32" s="0" t="n">
        <v>1102425.27758799</v>
      </c>
      <c r="E32" s="0" t="n">
        <v>305082.979416146</v>
      </c>
      <c r="F32" s="0" t="n">
        <v>0</v>
      </c>
      <c r="G32" s="0" t="n">
        <v>9990.58348341543</v>
      </c>
      <c r="H32" s="0" t="n">
        <v>59832.8741831348</v>
      </c>
      <c r="I32" s="0" t="n">
        <v>43924.0310692545</v>
      </c>
      <c r="J32" s="0" t="n">
        <v>8364.60373436106</v>
      </c>
    </row>
    <row r="33" customFormat="false" ht="12.8" hidden="false" customHeight="false" outlineLevel="0" collapsed="false">
      <c r="A33" s="0" t="n">
        <v>80</v>
      </c>
      <c r="B33" s="0" t="n">
        <v>3453808.55780653</v>
      </c>
      <c r="C33" s="0" t="n">
        <v>1934892.61069468</v>
      </c>
      <c r="D33" s="0" t="n">
        <v>1056417.04698715</v>
      </c>
      <c r="E33" s="0" t="n">
        <v>309548.823788982</v>
      </c>
      <c r="F33" s="0" t="n">
        <v>0</v>
      </c>
      <c r="G33" s="0" t="n">
        <v>5984.98481506242</v>
      </c>
      <c r="H33" s="0" t="n">
        <v>70524.6490018844</v>
      </c>
      <c r="I33" s="0" t="n">
        <v>66896.6086184774</v>
      </c>
      <c r="J33" s="0" t="n">
        <v>9543.83390030588</v>
      </c>
    </row>
    <row r="34" customFormat="false" ht="12.8" hidden="false" customHeight="false" outlineLevel="0" collapsed="false">
      <c r="A34" s="0" t="n">
        <v>81</v>
      </c>
      <c r="B34" s="0" t="n">
        <v>4215601.92555931</v>
      </c>
      <c r="C34" s="0" t="n">
        <v>1974532.37666557</v>
      </c>
      <c r="D34" s="0" t="n">
        <v>1056635.25707884</v>
      </c>
      <c r="E34" s="0" t="n">
        <v>312049.595260035</v>
      </c>
      <c r="F34" s="0" t="n">
        <v>730445.211657401</v>
      </c>
      <c r="G34" s="0" t="n">
        <v>5749.72924366198</v>
      </c>
      <c r="H34" s="0" t="n">
        <v>85894.1805096679</v>
      </c>
      <c r="I34" s="0" t="n">
        <v>38348.48198747</v>
      </c>
      <c r="J34" s="0" t="n">
        <v>11199.6103616737</v>
      </c>
    </row>
    <row r="35" customFormat="false" ht="12.8" hidden="false" customHeight="false" outlineLevel="0" collapsed="false">
      <c r="A35" s="0" t="n">
        <v>82</v>
      </c>
      <c r="B35" s="0" t="n">
        <v>3569395.66607633</v>
      </c>
      <c r="C35" s="0" t="n">
        <v>1973075.43156337</v>
      </c>
      <c r="D35" s="0" t="n">
        <v>1136595.48784394</v>
      </c>
      <c r="E35" s="0" t="n">
        <v>316646.65519756</v>
      </c>
      <c r="F35" s="0" t="n">
        <v>0</v>
      </c>
      <c r="G35" s="0" t="n">
        <v>9082.01980874847</v>
      </c>
      <c r="H35" s="0" t="n">
        <v>76086.0432491491</v>
      </c>
      <c r="I35" s="0" t="n">
        <v>47412.3625705248</v>
      </c>
      <c r="J35" s="0" t="n">
        <v>9776.30500432809</v>
      </c>
    </row>
    <row r="36" customFormat="false" ht="12.8" hidden="false" customHeight="false" outlineLevel="0" collapsed="false">
      <c r="A36" s="0" t="n">
        <v>83</v>
      </c>
      <c r="B36" s="0" t="n">
        <v>3554200.18673764</v>
      </c>
      <c r="C36" s="0" t="n">
        <v>2036206.43165524</v>
      </c>
      <c r="D36" s="0" t="n">
        <v>1068530.56494031</v>
      </c>
      <c r="E36" s="0" t="n">
        <v>320015.991673934</v>
      </c>
      <c r="F36" s="0" t="n">
        <v>0</v>
      </c>
      <c r="G36" s="0" t="n">
        <v>7160.57648829907</v>
      </c>
      <c r="H36" s="0" t="n">
        <v>77088.0407037286</v>
      </c>
      <c r="I36" s="0" t="n">
        <v>35810.129330067</v>
      </c>
      <c r="J36" s="0" t="n">
        <v>8786.69053416266</v>
      </c>
    </row>
    <row r="37" customFormat="false" ht="12.8" hidden="false" customHeight="false" outlineLevel="0" collapsed="false">
      <c r="A37" s="0" t="n">
        <v>84</v>
      </c>
      <c r="B37" s="0" t="n">
        <v>3630772.11326919</v>
      </c>
      <c r="C37" s="0" t="n">
        <v>2103072.33863422</v>
      </c>
      <c r="D37" s="0" t="n">
        <v>1054495.8677666</v>
      </c>
      <c r="E37" s="0" t="n">
        <v>322938.573428831</v>
      </c>
      <c r="F37" s="0" t="n">
        <v>0</v>
      </c>
      <c r="G37" s="0" t="n">
        <v>13390.755288098</v>
      </c>
      <c r="H37" s="0" t="n">
        <v>86850.7542846292</v>
      </c>
      <c r="I37" s="0" t="n">
        <v>40138.2564489351</v>
      </c>
      <c r="J37" s="0" t="n">
        <v>9885.56741788016</v>
      </c>
    </row>
    <row r="38" customFormat="false" ht="12.8" hidden="false" customHeight="false" outlineLevel="0" collapsed="false">
      <c r="A38" s="0" t="n">
        <v>85</v>
      </c>
      <c r="B38" s="0" t="n">
        <v>4394803.76227656</v>
      </c>
      <c r="C38" s="0" t="n">
        <v>2110423.23864937</v>
      </c>
      <c r="D38" s="0" t="n">
        <v>1056500.51415361</v>
      </c>
      <c r="E38" s="0" t="n">
        <v>326134.392909604</v>
      </c>
      <c r="F38" s="0" t="n">
        <v>763489.516571836</v>
      </c>
      <c r="G38" s="0" t="n">
        <v>12247.6672676954</v>
      </c>
      <c r="H38" s="0" t="n">
        <v>84833.3482990902</v>
      </c>
      <c r="I38" s="0" t="n">
        <v>29634.6700956352</v>
      </c>
      <c r="J38" s="0" t="n">
        <v>11540.4143297213</v>
      </c>
    </row>
    <row r="39" customFormat="false" ht="12.8" hidden="false" customHeight="false" outlineLevel="0" collapsed="false">
      <c r="A39" s="0" t="n">
        <v>86</v>
      </c>
      <c r="B39" s="0" t="n">
        <v>3710543.82044418</v>
      </c>
      <c r="C39" s="0" t="n">
        <v>2153661.26952568</v>
      </c>
      <c r="D39" s="0" t="n">
        <v>1087779.72992668</v>
      </c>
      <c r="E39" s="0" t="n">
        <v>327973.606386293</v>
      </c>
      <c r="F39" s="0" t="n">
        <v>0</v>
      </c>
      <c r="G39" s="0" t="n">
        <v>10981.4930275867</v>
      </c>
      <c r="H39" s="0" t="n">
        <v>82668.5324099072</v>
      </c>
      <c r="I39" s="0" t="n">
        <v>36880.8802197032</v>
      </c>
      <c r="J39" s="0" t="n">
        <v>10598.3089483227</v>
      </c>
    </row>
    <row r="40" customFormat="false" ht="12.8" hidden="false" customHeight="false" outlineLevel="0" collapsed="false">
      <c r="A40" s="0" t="n">
        <v>87</v>
      </c>
      <c r="B40" s="0" t="n">
        <v>3737548.98894915</v>
      </c>
      <c r="C40" s="0" t="n">
        <v>2169737.98053228</v>
      </c>
      <c r="D40" s="0" t="n">
        <v>1094739.56317103</v>
      </c>
      <c r="E40" s="0" t="n">
        <v>329818.19181415</v>
      </c>
      <c r="F40" s="0" t="n">
        <v>0</v>
      </c>
      <c r="G40" s="0" t="n">
        <v>12421.2470203443</v>
      </c>
      <c r="H40" s="0" t="n">
        <v>71344.0241299084</v>
      </c>
      <c r="I40" s="0" t="n">
        <v>50673.2847309264</v>
      </c>
      <c r="J40" s="0" t="n">
        <v>8814.69755051034</v>
      </c>
    </row>
    <row r="41" customFormat="false" ht="12.8" hidden="false" customHeight="false" outlineLevel="0" collapsed="false">
      <c r="A41" s="0" t="n">
        <v>88</v>
      </c>
      <c r="B41" s="0" t="n">
        <v>3760412.22157894</v>
      </c>
      <c r="C41" s="0" t="n">
        <v>2189898.27212654</v>
      </c>
      <c r="D41" s="0" t="n">
        <v>1092768.96017541</v>
      </c>
      <c r="E41" s="0" t="n">
        <v>334758.543212894</v>
      </c>
      <c r="F41" s="0" t="n">
        <v>0</v>
      </c>
      <c r="G41" s="0" t="n">
        <v>9651.06523229272</v>
      </c>
      <c r="H41" s="0" t="n">
        <v>81745.9981427303</v>
      </c>
      <c r="I41" s="0" t="n">
        <v>40284.9494807224</v>
      </c>
      <c r="J41" s="0" t="n">
        <v>11170.3943850163</v>
      </c>
    </row>
    <row r="42" customFormat="false" ht="12.8" hidden="false" customHeight="false" outlineLevel="0" collapsed="false">
      <c r="A42" s="0" t="n">
        <v>89</v>
      </c>
      <c r="B42" s="0" t="n">
        <v>4576790.05685319</v>
      </c>
      <c r="C42" s="0" t="n">
        <v>2264214.523819</v>
      </c>
      <c r="D42" s="0" t="n">
        <v>1037725.86414723</v>
      </c>
      <c r="E42" s="0" t="n">
        <v>339045.965960448</v>
      </c>
      <c r="F42" s="0" t="n">
        <v>788517.717447577</v>
      </c>
      <c r="G42" s="0" t="n">
        <v>9356.77833351575</v>
      </c>
      <c r="H42" s="0" t="n">
        <v>98727.2918501646</v>
      </c>
      <c r="I42" s="0" t="n">
        <v>25156.8329067322</v>
      </c>
      <c r="J42" s="0" t="n">
        <v>13192.2603703167</v>
      </c>
    </row>
    <row r="43" customFormat="false" ht="12.8" hidden="false" customHeight="false" outlineLevel="0" collapsed="false">
      <c r="A43" s="0" t="n">
        <v>90</v>
      </c>
      <c r="B43" s="0" t="n">
        <v>3802463.37601643</v>
      </c>
      <c r="C43" s="0" t="n">
        <v>2305779.66219055</v>
      </c>
      <c r="D43" s="0" t="n">
        <v>1015403.18238795</v>
      </c>
      <c r="E43" s="0" t="n">
        <v>340891.596621915</v>
      </c>
      <c r="F43" s="0" t="n">
        <v>0</v>
      </c>
      <c r="G43" s="0" t="n">
        <v>11575.1408828453</v>
      </c>
      <c r="H43" s="0" t="n">
        <v>92586.7099895262</v>
      </c>
      <c r="I43" s="0" t="n">
        <v>37618.053431551</v>
      </c>
      <c r="J43" s="0" t="n">
        <v>12242.181125386</v>
      </c>
    </row>
    <row r="44" customFormat="false" ht="12.8" hidden="false" customHeight="false" outlineLevel="0" collapsed="false">
      <c r="A44" s="0" t="n">
        <v>91</v>
      </c>
      <c r="B44" s="0" t="n">
        <v>3795590.16708735</v>
      </c>
      <c r="C44" s="0" t="n">
        <v>2259981.82985547</v>
      </c>
      <c r="D44" s="0" t="n">
        <v>1038293.31933891</v>
      </c>
      <c r="E44" s="0" t="n">
        <v>337199.755754305</v>
      </c>
      <c r="F44" s="0" t="n">
        <v>0</v>
      </c>
      <c r="G44" s="0" t="n">
        <v>9574.98607002958</v>
      </c>
      <c r="H44" s="0" t="n">
        <v>93350.6766409421</v>
      </c>
      <c r="I44" s="0" t="n">
        <v>44030.4497663418</v>
      </c>
      <c r="J44" s="0" t="n">
        <v>13022.50196544</v>
      </c>
    </row>
    <row r="45" customFormat="false" ht="12.8" hidden="false" customHeight="false" outlineLevel="0" collapsed="false">
      <c r="A45" s="0" t="n">
        <v>92</v>
      </c>
      <c r="B45" s="0" t="n">
        <v>3821023.65312317</v>
      </c>
      <c r="C45" s="0" t="n">
        <v>2295146.09531711</v>
      </c>
      <c r="D45" s="0" t="n">
        <v>1055326.86765173</v>
      </c>
      <c r="E45" s="0" t="n">
        <v>337031.370087299</v>
      </c>
      <c r="F45" s="0" t="n">
        <v>0</v>
      </c>
      <c r="G45" s="0" t="n">
        <v>10138.3724206435</v>
      </c>
      <c r="H45" s="0" t="n">
        <v>86037.0058566804</v>
      </c>
      <c r="I45" s="0" t="n">
        <v>37056.2589610812</v>
      </c>
      <c r="J45" s="0" t="n">
        <v>13557.3037418274</v>
      </c>
    </row>
    <row r="46" customFormat="false" ht="12.8" hidden="false" customHeight="false" outlineLevel="0" collapsed="false">
      <c r="A46" s="0" t="n">
        <v>93</v>
      </c>
      <c r="B46" s="0" t="n">
        <v>4589970.96390502</v>
      </c>
      <c r="C46" s="0" t="n">
        <v>2332166.99898769</v>
      </c>
      <c r="D46" s="0" t="n">
        <v>989047.017516245</v>
      </c>
      <c r="E46" s="0" t="n">
        <v>339100.047900538</v>
      </c>
      <c r="F46" s="0" t="n">
        <v>794684.089002616</v>
      </c>
      <c r="G46" s="0" t="n">
        <v>8754.20207392826</v>
      </c>
      <c r="H46" s="0" t="n">
        <v>74021.8458686243</v>
      </c>
      <c r="I46" s="0" t="n">
        <v>41104.3927379564</v>
      </c>
      <c r="J46" s="0" t="n">
        <v>10916.0432664304</v>
      </c>
    </row>
    <row r="47" customFormat="false" ht="12.8" hidden="false" customHeight="false" outlineLevel="0" collapsed="false">
      <c r="A47" s="0" t="n">
        <v>94</v>
      </c>
      <c r="B47" s="0" t="n">
        <v>3884902.79443479</v>
      </c>
      <c r="C47" s="0" t="n">
        <v>2397733.79661798</v>
      </c>
      <c r="D47" s="0" t="n">
        <v>1005740.64183934</v>
      </c>
      <c r="E47" s="0" t="n">
        <v>342101.742390871</v>
      </c>
      <c r="F47" s="0" t="n">
        <v>0</v>
      </c>
      <c r="G47" s="0" t="n">
        <v>7829.83203770476</v>
      </c>
      <c r="H47" s="0" t="n">
        <v>93454.0956286632</v>
      </c>
      <c r="I47" s="0" t="n">
        <v>38501.640310868</v>
      </c>
      <c r="J47" s="0" t="n">
        <v>13220.0712853478</v>
      </c>
    </row>
    <row r="48" customFormat="false" ht="12.8" hidden="false" customHeight="false" outlineLevel="0" collapsed="false">
      <c r="A48" s="0" t="n">
        <v>95</v>
      </c>
      <c r="B48" s="0" t="n">
        <v>3864385.05327128</v>
      </c>
      <c r="C48" s="0" t="n">
        <v>2425887.08039951</v>
      </c>
      <c r="D48" s="0" t="n">
        <v>951051.600579677</v>
      </c>
      <c r="E48" s="0" t="n">
        <v>346659.505631765</v>
      </c>
      <c r="F48" s="0" t="n">
        <v>0</v>
      </c>
      <c r="G48" s="0" t="n">
        <v>11483.2898061145</v>
      </c>
      <c r="H48" s="0" t="n">
        <v>73899.9264145543</v>
      </c>
      <c r="I48" s="0" t="n">
        <v>58714.7904200692</v>
      </c>
      <c r="J48" s="0" t="n">
        <v>10906.9992779499</v>
      </c>
    </row>
    <row r="49" customFormat="false" ht="12.8" hidden="false" customHeight="false" outlineLevel="0" collapsed="false">
      <c r="A49" s="0" t="n">
        <v>96</v>
      </c>
      <c r="B49" s="0" t="n">
        <v>3932237.74615916</v>
      </c>
      <c r="C49" s="0" t="n">
        <v>2400647.1492102</v>
      </c>
      <c r="D49" s="0" t="n">
        <v>1041055.15351521</v>
      </c>
      <c r="E49" s="0" t="n">
        <v>353232.363007367</v>
      </c>
      <c r="F49" s="0" t="n">
        <v>0</v>
      </c>
      <c r="G49" s="0" t="n">
        <v>12292.1803877573</v>
      </c>
      <c r="H49" s="0" t="n">
        <v>84812.1462078461</v>
      </c>
      <c r="I49" s="0" t="n">
        <v>41547.3357907444</v>
      </c>
      <c r="J49" s="0" t="n">
        <v>13457.8418548585</v>
      </c>
    </row>
    <row r="50" customFormat="false" ht="12.8" hidden="false" customHeight="false" outlineLevel="0" collapsed="false">
      <c r="A50" s="0" t="n">
        <v>97</v>
      </c>
      <c r="B50" s="0" t="n">
        <v>4728778.89545321</v>
      </c>
      <c r="C50" s="0" t="n">
        <v>2374494.40454076</v>
      </c>
      <c r="D50" s="0" t="n">
        <v>1043416.3529823</v>
      </c>
      <c r="E50" s="0" t="n">
        <v>348710.499271111</v>
      </c>
      <c r="F50" s="0" t="n">
        <v>821883.747688568</v>
      </c>
      <c r="G50" s="0" t="n">
        <v>13376.5749308516</v>
      </c>
      <c r="H50" s="0" t="n">
        <v>94038.1896904269</v>
      </c>
      <c r="I50" s="0" t="n">
        <v>40278.7769190696</v>
      </c>
      <c r="J50" s="0" t="n">
        <v>11418.3997460757</v>
      </c>
    </row>
    <row r="51" customFormat="false" ht="12.8" hidden="false" customHeight="false" outlineLevel="0" collapsed="false">
      <c r="A51" s="0" t="n">
        <v>98</v>
      </c>
      <c r="B51" s="0" t="n">
        <v>3950658.76976159</v>
      </c>
      <c r="C51" s="0" t="n">
        <v>2436835.19373084</v>
      </c>
      <c r="D51" s="0" t="n">
        <v>1009384.58085016</v>
      </c>
      <c r="E51" s="0" t="n">
        <v>350197.373777082</v>
      </c>
      <c r="F51" s="0" t="n">
        <v>0</v>
      </c>
      <c r="G51" s="0" t="n">
        <v>11171.6030092347</v>
      </c>
      <c r="H51" s="0" t="n">
        <v>105249.007123391</v>
      </c>
      <c r="I51" s="0" t="n">
        <v>40610.8277964675</v>
      </c>
      <c r="J51" s="0" t="n">
        <v>12592.4620225273</v>
      </c>
    </row>
    <row r="52" customFormat="false" ht="12.8" hidden="false" customHeight="false" outlineLevel="0" collapsed="false">
      <c r="A52" s="0" t="n">
        <v>99</v>
      </c>
      <c r="B52" s="0" t="n">
        <v>3955925.67143502</v>
      </c>
      <c r="C52" s="0" t="n">
        <v>2499231.3121431</v>
      </c>
      <c r="D52" s="0" t="n">
        <v>949700.366306362</v>
      </c>
      <c r="E52" s="0" t="n">
        <v>348101.396392327</v>
      </c>
      <c r="F52" s="0" t="n">
        <v>0</v>
      </c>
      <c r="G52" s="0" t="n">
        <v>12254.6235237963</v>
      </c>
      <c r="H52" s="0" t="n">
        <v>97582.5533489548</v>
      </c>
      <c r="I52" s="0" t="n">
        <v>37226.1848357134</v>
      </c>
      <c r="J52" s="0" t="n">
        <v>12558.6301602775</v>
      </c>
    </row>
    <row r="53" customFormat="false" ht="12.8" hidden="false" customHeight="false" outlineLevel="0" collapsed="false">
      <c r="A53" s="0" t="n">
        <v>100</v>
      </c>
      <c r="B53" s="0" t="n">
        <v>3959463.60359546</v>
      </c>
      <c r="C53" s="0" t="n">
        <v>2497883.91909529</v>
      </c>
      <c r="D53" s="0" t="n">
        <v>968727.593439759</v>
      </c>
      <c r="E53" s="0" t="n">
        <v>350405.490345071</v>
      </c>
      <c r="F53" s="0" t="n">
        <v>0</v>
      </c>
      <c r="G53" s="0" t="n">
        <v>15470.149862678</v>
      </c>
      <c r="H53" s="0" t="n">
        <v>97381.9626312115</v>
      </c>
      <c r="I53" s="0" t="n">
        <v>30320.2637344921</v>
      </c>
      <c r="J53" s="0" t="n">
        <v>14896.6881451456</v>
      </c>
    </row>
    <row r="54" customFormat="false" ht="12.8" hidden="false" customHeight="false" outlineLevel="0" collapsed="false">
      <c r="A54" s="0" t="n">
        <v>101</v>
      </c>
      <c r="B54" s="0" t="n">
        <v>4816831.07009402</v>
      </c>
      <c r="C54" s="0" t="n">
        <v>2486628.42299472</v>
      </c>
      <c r="D54" s="0" t="n">
        <v>988548.879594424</v>
      </c>
      <c r="E54" s="0" t="n">
        <v>355664.150457056</v>
      </c>
      <c r="F54" s="0" t="n">
        <v>840992.471622264</v>
      </c>
      <c r="G54" s="0" t="n">
        <v>12700.6129706702</v>
      </c>
      <c r="H54" s="0" t="n">
        <v>101544.186907716</v>
      </c>
      <c r="I54" s="0" t="n">
        <v>37641.209524707</v>
      </c>
      <c r="J54" s="0" t="n">
        <v>13179.9012900669</v>
      </c>
    </row>
    <row r="55" customFormat="false" ht="12.8" hidden="false" customHeight="false" outlineLevel="0" collapsed="false">
      <c r="A55" s="0" t="n">
        <v>102</v>
      </c>
      <c r="B55" s="0" t="n">
        <v>4028730.14767621</v>
      </c>
      <c r="C55" s="0" t="n">
        <v>2507451.78286286</v>
      </c>
      <c r="D55" s="0" t="n">
        <v>1020153.23955036</v>
      </c>
      <c r="E55" s="0" t="n">
        <v>356581.713740714</v>
      </c>
      <c r="F55" s="0" t="n">
        <v>0</v>
      </c>
      <c r="G55" s="0" t="n">
        <v>10114.1097515442</v>
      </c>
      <c r="H55" s="0" t="n">
        <v>99179.4154693313</v>
      </c>
      <c r="I55" s="0" t="n">
        <v>37623.2899752236</v>
      </c>
      <c r="J55" s="0" t="n">
        <v>12940.8726300222</v>
      </c>
    </row>
    <row r="56" customFormat="false" ht="12.8" hidden="false" customHeight="false" outlineLevel="0" collapsed="false">
      <c r="A56" s="0" t="n">
        <v>103</v>
      </c>
      <c r="B56" s="0" t="n">
        <v>4004782.64106118</v>
      </c>
      <c r="C56" s="0" t="n">
        <v>2507095.29257047</v>
      </c>
      <c r="D56" s="0" t="n">
        <v>1005225.13534937</v>
      </c>
      <c r="E56" s="0" t="n">
        <v>357961.927961213</v>
      </c>
      <c r="F56" s="0" t="n">
        <v>0</v>
      </c>
      <c r="G56" s="0" t="n">
        <v>10078.2377615338</v>
      </c>
      <c r="H56" s="0" t="n">
        <v>83509.413287495</v>
      </c>
      <c r="I56" s="0" t="n">
        <v>43920.0216825065</v>
      </c>
      <c r="J56" s="0" t="n">
        <v>12451.4465894021</v>
      </c>
    </row>
    <row r="57" customFormat="false" ht="12.8" hidden="false" customHeight="false" outlineLevel="0" collapsed="false">
      <c r="A57" s="0" t="n">
        <v>104</v>
      </c>
      <c r="B57" s="0" t="n">
        <v>4043336.93284671</v>
      </c>
      <c r="C57" s="0" t="n">
        <v>2535011.50905399</v>
      </c>
      <c r="D57" s="0" t="n">
        <v>1019043.42597405</v>
      </c>
      <c r="E57" s="0" t="n">
        <v>356925.195038134</v>
      </c>
      <c r="F57" s="0" t="n">
        <v>0</v>
      </c>
      <c r="G57" s="0" t="n">
        <v>14701.0565265342</v>
      </c>
      <c r="H57" s="0" t="n">
        <v>72910.5168013171</v>
      </c>
      <c r="I57" s="0" t="n">
        <v>53883.5329743093</v>
      </c>
      <c r="J57" s="0" t="n">
        <v>11376.3385948185</v>
      </c>
    </row>
    <row r="58" customFormat="false" ht="12.8" hidden="false" customHeight="false" outlineLevel="0" collapsed="false">
      <c r="A58" s="0" t="n">
        <v>105</v>
      </c>
      <c r="B58" s="0" t="n">
        <v>4901832.9596438</v>
      </c>
      <c r="C58" s="0" t="n">
        <v>2537580.59207733</v>
      </c>
      <c r="D58" s="0" t="n">
        <v>989531.191271621</v>
      </c>
      <c r="E58" s="0" t="n">
        <v>354023.584086189</v>
      </c>
      <c r="F58" s="0" t="n">
        <v>834044.075694225</v>
      </c>
      <c r="G58" s="0" t="n">
        <v>13188.0310321686</v>
      </c>
      <c r="H58" s="0" t="n">
        <v>103152.609717327</v>
      </c>
      <c r="I58" s="0" t="n">
        <v>57423.9154666429</v>
      </c>
      <c r="J58" s="0" t="n">
        <v>13187.5847114335</v>
      </c>
    </row>
    <row r="59" customFormat="false" ht="12.8" hidden="false" customHeight="false" outlineLevel="0" collapsed="false">
      <c r="A59" s="0" t="n">
        <v>106</v>
      </c>
      <c r="B59" s="0" t="n">
        <v>4038802.39369</v>
      </c>
      <c r="C59" s="0" t="n">
        <v>2543933.53704719</v>
      </c>
      <c r="D59" s="0" t="n">
        <v>976377.307631541</v>
      </c>
      <c r="E59" s="0" t="n">
        <v>353131.529030528</v>
      </c>
      <c r="F59" s="0" t="n">
        <v>0</v>
      </c>
      <c r="G59" s="0" t="n">
        <v>18241.5479941811</v>
      </c>
      <c r="H59" s="0" t="n">
        <v>106063.829127112</v>
      </c>
      <c r="I59" s="0" t="n">
        <v>46009.2177336269</v>
      </c>
      <c r="J59" s="0" t="n">
        <v>14293.1244166029</v>
      </c>
    </row>
    <row r="60" customFormat="false" ht="12.8" hidden="false" customHeight="false" outlineLevel="0" collapsed="false">
      <c r="A60" s="0" t="n">
        <v>107</v>
      </c>
      <c r="B60" s="0" t="n">
        <v>4027291.12723099</v>
      </c>
      <c r="C60" s="0" t="n">
        <v>2538765.79574215</v>
      </c>
      <c r="D60" s="0" t="n">
        <v>977746.784681364</v>
      </c>
      <c r="E60" s="0" t="n">
        <v>352428.183582582</v>
      </c>
      <c r="F60" s="0" t="n">
        <v>0</v>
      </c>
      <c r="G60" s="0" t="n">
        <v>12675.6160145534</v>
      </c>
      <c r="H60" s="0" t="n">
        <v>117714.923778388</v>
      </c>
      <c r="I60" s="0" t="n">
        <v>27237.9619066584</v>
      </c>
      <c r="J60" s="0" t="n">
        <v>16323.3869038591</v>
      </c>
    </row>
    <row r="61" customFormat="false" ht="12.8" hidden="false" customHeight="false" outlineLevel="0" collapsed="false">
      <c r="A61" s="0" t="n">
        <v>108</v>
      </c>
      <c r="B61" s="0" t="n">
        <v>4029253.25629863</v>
      </c>
      <c r="C61" s="0" t="n">
        <v>2492202.49460968</v>
      </c>
      <c r="D61" s="0" t="n">
        <v>1023111.10483427</v>
      </c>
      <c r="E61" s="0" t="n">
        <v>349795.930648884</v>
      </c>
      <c r="F61" s="0" t="n">
        <v>0</v>
      </c>
      <c r="G61" s="0" t="n">
        <v>12141.5319798786</v>
      </c>
      <c r="H61" s="0" t="n">
        <v>115030.43739968</v>
      </c>
      <c r="I61" s="0" t="n">
        <v>43511.0322070026</v>
      </c>
      <c r="J61" s="0" t="n">
        <v>14562.8726933662</v>
      </c>
    </row>
    <row r="62" customFormat="false" ht="12.8" hidden="false" customHeight="false" outlineLevel="0" collapsed="false">
      <c r="A62" s="0" t="n">
        <v>109</v>
      </c>
      <c r="B62" s="0" t="n">
        <v>4749013.55648949</v>
      </c>
      <c r="C62" s="0" t="n">
        <v>2403911.33796485</v>
      </c>
      <c r="D62" s="0" t="n">
        <v>1041771.31636346</v>
      </c>
      <c r="E62" s="0" t="n">
        <v>348301.765181178</v>
      </c>
      <c r="F62" s="0" t="n">
        <v>817143.15607534</v>
      </c>
      <c r="G62" s="0" t="n">
        <v>11435.600179586</v>
      </c>
      <c r="H62" s="0" t="n">
        <v>102133.281252237</v>
      </c>
      <c r="I62" s="0" t="n">
        <v>27400.2914285609</v>
      </c>
      <c r="J62" s="0" t="n">
        <v>13866.3277034169</v>
      </c>
    </row>
    <row r="63" customFormat="false" ht="12.8" hidden="false" customHeight="false" outlineLevel="0" collapsed="false">
      <c r="A63" s="0" t="n">
        <v>110</v>
      </c>
      <c r="B63" s="0" t="n">
        <v>3997686.15913995</v>
      </c>
      <c r="C63" s="0" t="n">
        <v>2462754.60737513</v>
      </c>
      <c r="D63" s="0" t="n">
        <v>1017884.87335372</v>
      </c>
      <c r="E63" s="0" t="n">
        <v>345161.094385092</v>
      </c>
      <c r="F63" s="0" t="n">
        <v>0</v>
      </c>
      <c r="G63" s="0" t="n">
        <v>14092.7925635445</v>
      </c>
      <c r="H63" s="0" t="n">
        <v>115287.990948304</v>
      </c>
      <c r="I63" s="0" t="n">
        <v>42404.4026896007</v>
      </c>
      <c r="J63" s="0" t="n">
        <v>17028.5633185804</v>
      </c>
    </row>
    <row r="64" customFormat="false" ht="12.8" hidden="false" customHeight="false" outlineLevel="0" collapsed="false">
      <c r="A64" s="0" t="n">
        <v>111</v>
      </c>
      <c r="B64" s="0" t="n">
        <v>4012780.70416686</v>
      </c>
      <c r="C64" s="0" t="n">
        <v>2497621.36205608</v>
      </c>
      <c r="D64" s="0" t="n">
        <v>1009559.95324185</v>
      </c>
      <c r="E64" s="0" t="n">
        <v>348726.241997579</v>
      </c>
      <c r="F64" s="0" t="n">
        <v>0</v>
      </c>
      <c r="G64" s="0" t="n">
        <v>12302.2936162262</v>
      </c>
      <c r="H64" s="0" t="n">
        <v>108242.315118918</v>
      </c>
      <c r="I64" s="0" t="n">
        <v>33536.9441381708</v>
      </c>
      <c r="J64" s="0" t="n">
        <v>15793.8431960008</v>
      </c>
    </row>
    <row r="65" customFormat="false" ht="12.8" hidden="false" customHeight="false" outlineLevel="0" collapsed="false">
      <c r="A65" s="0" t="n">
        <v>112</v>
      </c>
      <c r="B65" s="0" t="n">
        <v>4043907.84777991</v>
      </c>
      <c r="C65" s="0" t="n">
        <v>2557941.17865411</v>
      </c>
      <c r="D65" s="0" t="n">
        <v>991386.120834304</v>
      </c>
      <c r="E65" s="0" t="n">
        <v>348452.215319407</v>
      </c>
      <c r="F65" s="0" t="n">
        <v>0</v>
      </c>
      <c r="G65" s="0" t="n">
        <v>14710.062693438</v>
      </c>
      <c r="H65" s="0" t="n">
        <v>104787.511972329</v>
      </c>
      <c r="I65" s="0" t="n">
        <v>35289.4534537692</v>
      </c>
      <c r="J65" s="0" t="n">
        <v>14564.1462334991</v>
      </c>
    </row>
    <row r="66" customFormat="false" ht="12.8" hidden="false" customHeight="false" outlineLevel="0" collapsed="false">
      <c r="A66" s="0" t="n">
        <v>113</v>
      </c>
      <c r="B66" s="0" t="n">
        <v>4844320.27481351</v>
      </c>
      <c r="C66" s="0" t="n">
        <v>2492694.6470082</v>
      </c>
      <c r="D66" s="0" t="n">
        <v>1042847.93444427</v>
      </c>
      <c r="E66" s="0" t="n">
        <v>346834.902382085</v>
      </c>
      <c r="F66" s="0" t="n">
        <v>827210.405838463</v>
      </c>
      <c r="G66" s="0" t="n">
        <v>12452.1421545004</v>
      </c>
      <c r="H66" s="0" t="n">
        <v>92624.7716307091</v>
      </c>
      <c r="I66" s="0" t="n">
        <v>37115.1827620913</v>
      </c>
      <c r="J66" s="0" t="n">
        <v>13490.4431956847</v>
      </c>
    </row>
    <row r="67" customFormat="false" ht="12.8" hidden="false" customHeight="false" outlineLevel="0" collapsed="false">
      <c r="A67" s="0" t="n">
        <v>114</v>
      </c>
      <c r="B67" s="0" t="n">
        <v>3938809.92847809</v>
      </c>
      <c r="C67" s="0" t="n">
        <v>2495736.32070242</v>
      </c>
      <c r="D67" s="0" t="n">
        <v>977332.883253468</v>
      </c>
      <c r="E67" s="0" t="n">
        <v>344771.318932774</v>
      </c>
      <c r="F67" s="0" t="n">
        <v>0</v>
      </c>
      <c r="G67" s="0" t="n">
        <v>12717.1518139485</v>
      </c>
      <c r="H67" s="0" t="n">
        <v>87074.7012636617</v>
      </c>
      <c r="I67" s="0" t="n">
        <v>31337.6347885733</v>
      </c>
      <c r="J67" s="0" t="n">
        <v>12411.1846898612</v>
      </c>
    </row>
    <row r="68" customFormat="false" ht="12.8" hidden="false" customHeight="false" outlineLevel="0" collapsed="false">
      <c r="A68" s="0" t="n">
        <v>115</v>
      </c>
      <c r="B68" s="0" t="n">
        <v>3939713.33524805</v>
      </c>
      <c r="C68" s="0" t="n">
        <v>2425299.41217305</v>
      </c>
      <c r="D68" s="0" t="n">
        <v>1028584.85187476</v>
      </c>
      <c r="E68" s="0" t="n">
        <v>342623.905439943</v>
      </c>
      <c r="F68" s="0" t="n">
        <v>0</v>
      </c>
      <c r="G68" s="0" t="n">
        <v>11249.6647317369</v>
      </c>
      <c r="H68" s="0" t="n">
        <v>106149.397487916</v>
      </c>
      <c r="I68" s="0" t="n">
        <v>29163.8154499743</v>
      </c>
      <c r="J68" s="0" t="n">
        <v>15171.6438831617</v>
      </c>
    </row>
    <row r="69" customFormat="false" ht="12.8" hidden="false" customHeight="false" outlineLevel="0" collapsed="false">
      <c r="A69" s="0" t="n">
        <v>116</v>
      </c>
      <c r="B69" s="0" t="n">
        <v>3897699.97258387</v>
      </c>
      <c r="C69" s="0" t="n">
        <v>2382637.17846623</v>
      </c>
      <c r="D69" s="0" t="n">
        <v>1028191.54407816</v>
      </c>
      <c r="E69" s="0" t="n">
        <v>345195.083210926</v>
      </c>
      <c r="F69" s="0" t="n">
        <v>0</v>
      </c>
      <c r="G69" s="0" t="n">
        <v>13562.2073528929</v>
      </c>
      <c r="H69" s="0" t="n">
        <v>91759.9392085492</v>
      </c>
      <c r="I69" s="0" t="n">
        <v>46041.1116466695</v>
      </c>
      <c r="J69" s="0" t="n">
        <v>12514.1966193504</v>
      </c>
    </row>
    <row r="70" customFormat="false" ht="12.8" hidden="false" customHeight="false" outlineLevel="0" collapsed="false">
      <c r="A70" s="0" t="n">
        <v>117</v>
      </c>
      <c r="B70" s="0" t="n">
        <v>4711803.28438031</v>
      </c>
      <c r="C70" s="0" t="n">
        <v>2524326.20124461</v>
      </c>
      <c r="D70" s="0" t="n">
        <v>904621.200702785</v>
      </c>
      <c r="E70" s="0" t="n">
        <v>347795.33806981</v>
      </c>
      <c r="F70" s="0" t="n">
        <v>799035.264572837</v>
      </c>
      <c r="G70" s="0" t="n">
        <v>12057.0557839983</v>
      </c>
      <c r="H70" s="0" t="n">
        <v>97869.6598705259</v>
      </c>
      <c r="I70" s="0" t="n">
        <v>35220.6197901682</v>
      </c>
      <c r="J70" s="0" t="n">
        <v>14710.1057519451</v>
      </c>
    </row>
    <row r="71" customFormat="false" ht="12.8" hidden="false" customHeight="false" outlineLevel="0" collapsed="false">
      <c r="A71" s="0" t="n">
        <v>118</v>
      </c>
      <c r="B71" s="0" t="n">
        <v>3903349.09091721</v>
      </c>
      <c r="C71" s="0" t="n">
        <v>2424021.76179341</v>
      </c>
      <c r="D71" s="0" t="n">
        <v>989681.307707717</v>
      </c>
      <c r="E71" s="0" t="n">
        <v>346542.088313412</v>
      </c>
      <c r="F71" s="0" t="n">
        <v>0</v>
      </c>
      <c r="G71" s="0" t="n">
        <v>13236.4185313536</v>
      </c>
      <c r="H71" s="0" t="n">
        <v>103352.096975085</v>
      </c>
      <c r="I71" s="0" t="n">
        <v>36442.6123644073</v>
      </c>
      <c r="J71" s="0" t="n">
        <v>13538.9943275901</v>
      </c>
    </row>
    <row r="72" customFormat="false" ht="12.8" hidden="false" customHeight="false" outlineLevel="0" collapsed="false">
      <c r="A72" s="0" t="n">
        <v>119</v>
      </c>
      <c r="B72" s="0" t="n">
        <v>3829095.43538427</v>
      </c>
      <c r="C72" s="0" t="n">
        <v>2348091.55005864</v>
      </c>
      <c r="D72" s="0" t="n">
        <v>1004385.85293339</v>
      </c>
      <c r="E72" s="0" t="n">
        <v>345954.480875856</v>
      </c>
      <c r="F72" s="0" t="n">
        <v>0</v>
      </c>
      <c r="G72" s="0" t="n">
        <v>9644.01138893943</v>
      </c>
      <c r="H72" s="0" t="n">
        <v>101763.39522355</v>
      </c>
      <c r="I72" s="0" t="n">
        <v>23441.2731107828</v>
      </c>
      <c r="J72" s="0" t="n">
        <v>14495.1756502699</v>
      </c>
    </row>
    <row r="73" customFormat="false" ht="12.8" hidden="false" customHeight="false" outlineLevel="0" collapsed="false">
      <c r="A73" s="0" t="n">
        <v>120</v>
      </c>
      <c r="B73" s="0" t="n">
        <v>3793292.79977077</v>
      </c>
      <c r="C73" s="0" t="n">
        <v>2404076.1071181</v>
      </c>
      <c r="D73" s="0" t="n">
        <v>918018.520403375</v>
      </c>
      <c r="E73" s="0" t="n">
        <v>345336.180534257</v>
      </c>
      <c r="F73" s="0" t="n">
        <v>0</v>
      </c>
      <c r="G73" s="0" t="n">
        <v>12162.2990488366</v>
      </c>
      <c r="H73" s="0" t="n">
        <v>94426.4122020947</v>
      </c>
      <c r="I73" s="0" t="n">
        <v>28599.1961016922</v>
      </c>
      <c r="J73" s="0" t="n">
        <v>15028.394920684</v>
      </c>
    </row>
    <row r="74" customFormat="false" ht="12.8" hidden="false" customHeight="false" outlineLevel="0" collapsed="false">
      <c r="A74" s="0" t="n">
        <v>121</v>
      </c>
      <c r="B74" s="0" t="n">
        <v>4553309.40508877</v>
      </c>
      <c r="C74" s="0" t="n">
        <v>2451673.45346465</v>
      </c>
      <c r="D74" s="0" t="n">
        <v>867839.917208971</v>
      </c>
      <c r="E74" s="0" t="n">
        <v>344260.326949123</v>
      </c>
      <c r="F74" s="0" t="n">
        <v>786019.137412688</v>
      </c>
      <c r="G74" s="0" t="n">
        <v>10525.2865750618</v>
      </c>
      <c r="H74" s="0" t="n">
        <v>80823.6767358634</v>
      </c>
      <c r="I74" s="0" t="n">
        <v>29766.8086855755</v>
      </c>
      <c r="J74" s="0" t="n">
        <v>9000.74110333289</v>
      </c>
    </row>
    <row r="75" customFormat="false" ht="12.8" hidden="false" customHeight="false" outlineLevel="0" collapsed="false">
      <c r="A75" s="0" t="n">
        <v>122</v>
      </c>
      <c r="B75" s="0" t="n">
        <v>3798261.86916128</v>
      </c>
      <c r="C75" s="0" t="n">
        <v>2483160.44366623</v>
      </c>
      <c r="D75" s="0" t="n">
        <v>852173.109876649</v>
      </c>
      <c r="E75" s="0" t="n">
        <v>344809.181166596</v>
      </c>
      <c r="F75" s="0" t="n">
        <v>0</v>
      </c>
      <c r="G75" s="0" t="n">
        <v>11038.5016236177</v>
      </c>
      <c r="H75" s="0" t="n">
        <v>96941.6945337355</v>
      </c>
      <c r="I75" s="0" t="n">
        <v>20890.9640709181</v>
      </c>
      <c r="J75" s="0" t="n">
        <v>14027.1619545589</v>
      </c>
    </row>
    <row r="76" customFormat="false" ht="12.8" hidden="false" customHeight="false" outlineLevel="0" collapsed="false">
      <c r="A76" s="0" t="n">
        <v>123</v>
      </c>
      <c r="B76" s="0" t="n">
        <v>3770433.75433963</v>
      </c>
      <c r="C76" s="0" t="n">
        <v>2390205.80563021</v>
      </c>
      <c r="D76" s="0" t="n">
        <v>866256.892519448</v>
      </c>
      <c r="E76" s="0" t="n">
        <v>342960.74307706</v>
      </c>
      <c r="F76" s="0" t="n">
        <v>0</v>
      </c>
      <c r="G76" s="0" t="n">
        <v>11448.8964168958</v>
      </c>
      <c r="H76" s="0" t="n">
        <v>115749.008511867</v>
      </c>
      <c r="I76" s="0" t="n">
        <v>33993.0916983408</v>
      </c>
      <c r="J76" s="0" t="n">
        <v>13790.9929141532</v>
      </c>
    </row>
    <row r="77" customFormat="false" ht="12.8" hidden="false" customHeight="false" outlineLevel="0" collapsed="false">
      <c r="A77" s="0" t="n">
        <v>124</v>
      </c>
      <c r="B77" s="0" t="n">
        <v>3828476.17355958</v>
      </c>
      <c r="C77" s="0" t="n">
        <v>2385574.83637341</v>
      </c>
      <c r="D77" s="0" t="n">
        <v>969904.804249987</v>
      </c>
      <c r="E77" s="0" t="n">
        <v>339980.437412812</v>
      </c>
      <c r="F77" s="0" t="n">
        <v>0</v>
      </c>
      <c r="G77" s="0" t="n">
        <v>9776.49950461484</v>
      </c>
      <c r="H77" s="0" t="n">
        <v>99586.24052691</v>
      </c>
      <c r="I77" s="0" t="n">
        <v>34305.3933540579</v>
      </c>
      <c r="J77" s="0" t="n">
        <v>13921.0245821806</v>
      </c>
    </row>
    <row r="78" customFormat="false" ht="12.8" hidden="false" customHeight="false" outlineLevel="0" collapsed="false">
      <c r="A78" s="0" t="n">
        <v>125</v>
      </c>
      <c r="B78" s="0" t="n">
        <v>4609316.34228661</v>
      </c>
      <c r="C78" s="0" t="n">
        <v>2477230.596105</v>
      </c>
      <c r="D78" s="0" t="n">
        <v>893267.600913906</v>
      </c>
      <c r="E78" s="0" t="n">
        <v>339243.417505171</v>
      </c>
      <c r="F78" s="0" t="n">
        <v>794095.342596924</v>
      </c>
      <c r="G78" s="0" t="n">
        <v>14345.5828789175</v>
      </c>
      <c r="H78" s="0" t="n">
        <v>69307.885481404</v>
      </c>
      <c r="I78" s="0" t="n">
        <v>33782.7896221458</v>
      </c>
      <c r="J78" s="0" t="n">
        <v>10627.2859367737</v>
      </c>
    </row>
    <row r="79" customFormat="false" ht="12.8" hidden="false" customHeight="false" outlineLevel="0" collapsed="false">
      <c r="A79" s="0" t="n">
        <v>126</v>
      </c>
      <c r="B79" s="0" t="n">
        <v>3834919.36543749</v>
      </c>
      <c r="C79" s="0" t="n">
        <v>2524418.68232645</v>
      </c>
      <c r="D79" s="0" t="n">
        <v>835357.085105845</v>
      </c>
      <c r="E79" s="0" t="n">
        <v>338869.166961031</v>
      </c>
      <c r="F79" s="0" t="n">
        <v>0</v>
      </c>
      <c r="G79" s="0" t="n">
        <v>17330.2045813579</v>
      </c>
      <c r="H79" s="0" t="n">
        <v>85337.0318964302</v>
      </c>
      <c r="I79" s="0" t="n">
        <v>38720.8410121992</v>
      </c>
      <c r="J79" s="0" t="n">
        <v>12393.6007553651</v>
      </c>
    </row>
    <row r="80" customFormat="false" ht="12.8" hidden="false" customHeight="false" outlineLevel="0" collapsed="false">
      <c r="A80" s="0" t="n">
        <v>127</v>
      </c>
      <c r="B80" s="0" t="n">
        <v>3826786.40641805</v>
      </c>
      <c r="C80" s="0" t="n">
        <v>2511412.47494389</v>
      </c>
      <c r="D80" s="0" t="n">
        <v>834315.683779053</v>
      </c>
      <c r="E80" s="0" t="n">
        <v>337201.439982523</v>
      </c>
      <c r="F80" s="0" t="n">
        <v>0</v>
      </c>
      <c r="G80" s="0" t="n">
        <v>12182.9219482583</v>
      </c>
      <c r="H80" s="0" t="n">
        <v>99205.4124842824</v>
      </c>
      <c r="I80" s="0" t="n">
        <v>29187.5055550937</v>
      </c>
      <c r="J80" s="0" t="n">
        <v>13936.2687213649</v>
      </c>
    </row>
    <row r="81" customFormat="false" ht="12.8" hidden="false" customHeight="false" outlineLevel="0" collapsed="false">
      <c r="A81" s="0" t="n">
        <v>128</v>
      </c>
      <c r="B81" s="0" t="n">
        <v>3785433.8352692</v>
      </c>
      <c r="C81" s="0" t="n">
        <v>2477478.19490781</v>
      </c>
      <c r="D81" s="0" t="n">
        <v>841462.900415301</v>
      </c>
      <c r="E81" s="0" t="n">
        <v>337670.644945617</v>
      </c>
      <c r="F81" s="0" t="n">
        <v>0</v>
      </c>
      <c r="G81" s="0" t="n">
        <v>13314.4536524927</v>
      </c>
      <c r="H81" s="0" t="n">
        <v>80586.9206700874</v>
      </c>
      <c r="I81" s="0" t="n">
        <v>36198.5887051998</v>
      </c>
      <c r="J81" s="0" t="n">
        <v>10956.3694889957</v>
      </c>
    </row>
    <row r="82" customFormat="false" ht="12.8" hidden="false" customHeight="false" outlineLevel="0" collapsed="false">
      <c r="A82" s="0" t="n">
        <v>129</v>
      </c>
      <c r="B82" s="0" t="n">
        <v>4577563.95324131</v>
      </c>
      <c r="C82" s="0" t="n">
        <v>2495334.68916931</v>
      </c>
      <c r="D82" s="0" t="n">
        <v>822740.429867253</v>
      </c>
      <c r="E82" s="0" t="n">
        <v>334793.134544021</v>
      </c>
      <c r="F82" s="0" t="n">
        <v>797276.50368756</v>
      </c>
      <c r="G82" s="0" t="n">
        <v>11652.6534537582</v>
      </c>
      <c r="H82" s="0" t="n">
        <v>77136.8513242305</v>
      </c>
      <c r="I82" s="0" t="n">
        <v>41010.829429503</v>
      </c>
      <c r="J82" s="0" t="n">
        <v>11691.7179252985</v>
      </c>
    </row>
    <row r="83" customFormat="false" ht="12.8" hidden="false" customHeight="false" outlineLevel="0" collapsed="false">
      <c r="A83" s="0" t="n">
        <v>130</v>
      </c>
      <c r="B83" s="0" t="n">
        <v>3798460.04774796</v>
      </c>
      <c r="C83" s="0" t="n">
        <v>2537439.27211246</v>
      </c>
      <c r="D83" s="0" t="n">
        <v>787156.40753317</v>
      </c>
      <c r="E83" s="0" t="n">
        <v>334742.950337494</v>
      </c>
      <c r="F83" s="0" t="n">
        <v>0</v>
      </c>
      <c r="G83" s="0" t="n">
        <v>15517.8269534477</v>
      </c>
      <c r="H83" s="0" t="n">
        <v>85325.1426984686</v>
      </c>
      <c r="I83" s="0" t="n">
        <v>40855.7531891537</v>
      </c>
      <c r="J83" s="0" t="n">
        <v>12805.7077007789</v>
      </c>
    </row>
    <row r="84" customFormat="false" ht="12.8" hidden="false" customHeight="false" outlineLevel="0" collapsed="false">
      <c r="A84" s="0" t="n">
        <v>131</v>
      </c>
      <c r="B84" s="0" t="n">
        <v>3841925.58878177</v>
      </c>
      <c r="C84" s="0" t="n">
        <v>2514599.79128364</v>
      </c>
      <c r="D84" s="0" t="n">
        <v>857950.154877347</v>
      </c>
      <c r="E84" s="0" t="n">
        <v>332467.22498625</v>
      </c>
      <c r="F84" s="0" t="n">
        <v>0</v>
      </c>
      <c r="G84" s="0" t="n">
        <v>11106.0720266495</v>
      </c>
      <c r="H84" s="0" t="n">
        <v>88138.0319659694</v>
      </c>
      <c r="I84" s="0" t="n">
        <v>38684.3019427498</v>
      </c>
      <c r="J84" s="0" t="n">
        <v>13525.4767881932</v>
      </c>
    </row>
    <row r="85" customFormat="false" ht="12.8" hidden="false" customHeight="false" outlineLevel="0" collapsed="false">
      <c r="A85" s="0" t="n">
        <v>132</v>
      </c>
      <c r="B85" s="0" t="n">
        <v>3823433.31545776</v>
      </c>
      <c r="C85" s="0" t="n">
        <v>2518377.38434666</v>
      </c>
      <c r="D85" s="0" t="n">
        <v>862754.560431774</v>
      </c>
      <c r="E85" s="0" t="n">
        <v>331130.891462496</v>
      </c>
      <c r="F85" s="0" t="n">
        <v>0</v>
      </c>
      <c r="G85" s="0" t="n">
        <v>12351.0320753902</v>
      </c>
      <c r="H85" s="0" t="n">
        <v>79843.8385699098</v>
      </c>
      <c r="I85" s="0" t="n">
        <v>25400.3445034005</v>
      </c>
      <c r="J85" s="0" t="n">
        <v>11570.6729324691</v>
      </c>
    </row>
    <row r="86" customFormat="false" ht="12.8" hidden="false" customHeight="false" outlineLevel="0" collapsed="false">
      <c r="A86" s="0" t="n">
        <v>133</v>
      </c>
      <c r="B86" s="0" t="n">
        <v>4642417.02150958</v>
      </c>
      <c r="C86" s="0" t="n">
        <v>2507138.05157067</v>
      </c>
      <c r="D86" s="0" t="n">
        <v>862688.967483221</v>
      </c>
      <c r="E86" s="0" t="n">
        <v>326106.939708741</v>
      </c>
      <c r="F86" s="0" t="n">
        <v>815169.448123712</v>
      </c>
      <c r="G86" s="0" t="n">
        <v>8316.73744327106</v>
      </c>
      <c r="H86" s="0" t="n">
        <v>95637.2490052016</v>
      </c>
      <c r="I86" s="0" t="n">
        <v>33522.9497416902</v>
      </c>
      <c r="J86" s="0" t="n">
        <v>11474.5069253705</v>
      </c>
    </row>
    <row r="87" customFormat="false" ht="12.8" hidden="false" customHeight="false" outlineLevel="0" collapsed="false">
      <c r="A87" s="0" t="n">
        <v>134</v>
      </c>
      <c r="B87" s="0" t="n">
        <v>3866213.64912977</v>
      </c>
      <c r="C87" s="0" t="n">
        <v>2543219.74738509</v>
      </c>
      <c r="D87" s="0" t="n">
        <v>859571.832353317</v>
      </c>
      <c r="E87" s="0" t="n">
        <v>327566.962668827</v>
      </c>
      <c r="F87" s="0" t="n">
        <v>0</v>
      </c>
      <c r="G87" s="0" t="n">
        <v>13028.9199392116</v>
      </c>
      <c r="H87" s="0" t="n">
        <v>89961.4345159818</v>
      </c>
      <c r="I87" s="0" t="n">
        <v>38311.0331510009</v>
      </c>
      <c r="J87" s="0" t="n">
        <v>11899.8689581705</v>
      </c>
    </row>
    <row r="88" customFormat="false" ht="12.8" hidden="false" customHeight="false" outlineLevel="0" collapsed="false">
      <c r="A88" s="0" t="n">
        <v>135</v>
      </c>
      <c r="B88" s="0" t="n">
        <v>3833322.38531715</v>
      </c>
      <c r="C88" s="0" t="n">
        <v>2439272.10596024</v>
      </c>
      <c r="D88" s="0" t="n">
        <v>895627.356645704</v>
      </c>
      <c r="E88" s="0" t="n">
        <v>327144.975755591</v>
      </c>
      <c r="F88" s="0" t="n">
        <v>0</v>
      </c>
      <c r="G88" s="0" t="n">
        <v>18305.0774883881</v>
      </c>
      <c r="H88" s="0" t="n">
        <v>118082.014728165</v>
      </c>
      <c r="I88" s="0" t="n">
        <v>29041.4815768734</v>
      </c>
      <c r="J88" s="0" t="n">
        <v>14100.1165400585</v>
      </c>
    </row>
    <row r="89" customFormat="false" ht="12.8" hidden="false" customHeight="false" outlineLevel="0" collapsed="false">
      <c r="A89" s="0" t="n">
        <v>136</v>
      </c>
      <c r="B89" s="0" t="n">
        <v>3787091.67297154</v>
      </c>
      <c r="C89" s="0" t="n">
        <v>2377315.73142686</v>
      </c>
      <c r="D89" s="0" t="n">
        <v>944687.251171204</v>
      </c>
      <c r="E89" s="0" t="n">
        <v>322508.697329134</v>
      </c>
      <c r="F89" s="0" t="n">
        <v>0</v>
      </c>
      <c r="G89" s="0" t="n">
        <v>12342.139818436</v>
      </c>
      <c r="H89" s="0" t="n">
        <v>103416.669899604</v>
      </c>
      <c r="I89" s="0" t="n">
        <v>29309.1373037877</v>
      </c>
      <c r="J89" s="0" t="n">
        <v>13344.2313831342</v>
      </c>
    </row>
    <row r="90" customFormat="false" ht="12.8" hidden="false" customHeight="false" outlineLevel="0" collapsed="false">
      <c r="A90" s="0" t="n">
        <v>137</v>
      </c>
      <c r="B90" s="0" t="n">
        <v>4542036.93834148</v>
      </c>
      <c r="C90" s="0" t="n">
        <v>2474482.21386189</v>
      </c>
      <c r="D90" s="0" t="n">
        <v>816189.385862247</v>
      </c>
      <c r="E90" s="0" t="n">
        <v>322829.469770181</v>
      </c>
      <c r="F90" s="0" t="n">
        <v>795492.056742193</v>
      </c>
      <c r="G90" s="0" t="n">
        <v>13435.1504642994</v>
      </c>
      <c r="H90" s="0" t="n">
        <v>86198.4650901541</v>
      </c>
      <c r="I90" s="0" t="n">
        <v>26643.3322442181</v>
      </c>
      <c r="J90" s="0" t="n">
        <v>13974.2323085114</v>
      </c>
    </row>
    <row r="91" customFormat="false" ht="12.8" hidden="false" customHeight="false" outlineLevel="0" collapsed="false">
      <c r="A91" s="0" t="n">
        <v>138</v>
      </c>
      <c r="B91" s="0" t="n">
        <v>3766356.57718914</v>
      </c>
      <c r="C91" s="0" t="n">
        <v>2374825.83052548</v>
      </c>
      <c r="D91" s="0" t="n">
        <v>920668.459494177</v>
      </c>
      <c r="E91" s="0" t="n">
        <v>325148.414811028</v>
      </c>
      <c r="F91" s="0" t="n">
        <v>0</v>
      </c>
      <c r="G91" s="0" t="n">
        <v>13092.8351358199</v>
      </c>
      <c r="H91" s="0" t="n">
        <v>99045.3423214001</v>
      </c>
      <c r="I91" s="0" t="n">
        <v>31288.3337225879</v>
      </c>
      <c r="J91" s="0" t="n">
        <v>14722.9234107391</v>
      </c>
    </row>
    <row r="92" customFormat="false" ht="12.8" hidden="false" customHeight="false" outlineLevel="0" collapsed="false">
      <c r="A92" s="0" t="n">
        <v>139</v>
      </c>
      <c r="B92" s="0" t="n">
        <v>3749182.49170784</v>
      </c>
      <c r="C92" s="0" t="n">
        <v>2474054.26819241</v>
      </c>
      <c r="D92" s="0" t="n">
        <v>801872.456541827</v>
      </c>
      <c r="E92" s="0" t="n">
        <v>323238.653558936</v>
      </c>
      <c r="F92" s="0" t="n">
        <v>0</v>
      </c>
      <c r="G92" s="0" t="n">
        <v>19651.8928054073</v>
      </c>
      <c r="H92" s="0" t="n">
        <v>92928.7364255697</v>
      </c>
      <c r="I92" s="0" t="n">
        <v>30325.9418281951</v>
      </c>
      <c r="J92" s="0" t="n">
        <v>14319.591973355</v>
      </c>
    </row>
    <row r="93" customFormat="false" ht="12.8" hidden="false" customHeight="false" outlineLevel="0" collapsed="false">
      <c r="A93" s="0" t="n">
        <v>140</v>
      </c>
      <c r="B93" s="0" t="n">
        <v>3691331.49263963</v>
      </c>
      <c r="C93" s="0" t="n">
        <v>2375844.5181123</v>
      </c>
      <c r="D93" s="0" t="n">
        <v>854568.337808441</v>
      </c>
      <c r="E93" s="0" t="n">
        <v>323560.500882266</v>
      </c>
      <c r="F93" s="0" t="n">
        <v>0</v>
      </c>
      <c r="G93" s="0" t="n">
        <v>13469.6512093222</v>
      </c>
      <c r="H93" s="0" t="n">
        <v>101584.019264616</v>
      </c>
      <c r="I93" s="0" t="n">
        <v>22831.589101836</v>
      </c>
      <c r="J93" s="0" t="n">
        <v>13981.878838812</v>
      </c>
    </row>
    <row r="94" customFormat="false" ht="12.8" hidden="false" customHeight="false" outlineLevel="0" collapsed="false">
      <c r="A94" s="0" t="n">
        <v>141</v>
      </c>
      <c r="B94" s="0" t="n">
        <v>4532003.5307334</v>
      </c>
      <c r="C94" s="0" t="n">
        <v>2344784.85600796</v>
      </c>
      <c r="D94" s="0" t="n">
        <v>911933.286750004</v>
      </c>
      <c r="E94" s="0" t="n">
        <v>321498.202811734</v>
      </c>
      <c r="F94" s="0" t="n">
        <v>800237.647219101</v>
      </c>
      <c r="G94" s="0" t="n">
        <v>18253.9880898438</v>
      </c>
      <c r="H94" s="0" t="n">
        <v>110541.604868142</v>
      </c>
      <c r="I94" s="0" t="n">
        <v>24942.838289395</v>
      </c>
      <c r="J94" s="0" t="n">
        <v>14623.6421851087</v>
      </c>
    </row>
    <row r="95" customFormat="false" ht="12.8" hidden="false" customHeight="false" outlineLevel="0" collapsed="false">
      <c r="A95" s="0" t="n">
        <v>142</v>
      </c>
      <c r="B95" s="0" t="n">
        <v>3754557.49585449</v>
      </c>
      <c r="C95" s="0" t="n">
        <v>2442165.1285705</v>
      </c>
      <c r="D95" s="0" t="n">
        <v>832125.254258826</v>
      </c>
      <c r="E95" s="0" t="n">
        <v>325163.397053475</v>
      </c>
      <c r="F95" s="0" t="n">
        <v>0</v>
      </c>
      <c r="G95" s="0" t="n">
        <v>18243.7467307426</v>
      </c>
      <c r="H95" s="0" t="n">
        <v>114239.688779436</v>
      </c>
      <c r="I95" s="0" t="n">
        <v>21590.5924648542</v>
      </c>
      <c r="J95" s="0" t="n">
        <v>14893.4981076463</v>
      </c>
    </row>
    <row r="96" customFormat="false" ht="12.8" hidden="false" customHeight="false" outlineLevel="0" collapsed="false">
      <c r="A96" s="0" t="n">
        <v>143</v>
      </c>
      <c r="B96" s="0" t="n">
        <v>3772140.20711105</v>
      </c>
      <c r="C96" s="0" t="n">
        <v>2480823.24542226</v>
      </c>
      <c r="D96" s="0" t="n">
        <v>806895.370658227</v>
      </c>
      <c r="E96" s="0" t="n">
        <v>327274.55499704</v>
      </c>
      <c r="F96" s="0" t="n">
        <v>0</v>
      </c>
      <c r="G96" s="0" t="n">
        <v>18707.3614495648</v>
      </c>
      <c r="H96" s="0" t="n">
        <v>109843.915919065</v>
      </c>
      <c r="I96" s="0" t="n">
        <v>22883.7166063629</v>
      </c>
      <c r="J96" s="0" t="n">
        <v>18735.7512219012</v>
      </c>
    </row>
    <row r="97" customFormat="false" ht="12.8" hidden="false" customHeight="false" outlineLevel="0" collapsed="false">
      <c r="A97" s="0" t="n">
        <v>144</v>
      </c>
      <c r="B97" s="0" t="n">
        <v>3689333.44632647</v>
      </c>
      <c r="C97" s="0" t="n">
        <v>2478369.75528033</v>
      </c>
      <c r="D97" s="0" t="n">
        <v>744285.44371647</v>
      </c>
      <c r="E97" s="0" t="n">
        <v>328672.479647175</v>
      </c>
      <c r="F97" s="0" t="n">
        <v>0</v>
      </c>
      <c r="G97" s="0" t="n">
        <v>16782.6479644964</v>
      </c>
      <c r="H97" s="0" t="n">
        <v>104271.348151197</v>
      </c>
      <c r="I97" s="0" t="n">
        <v>16612.7153980505</v>
      </c>
      <c r="J97" s="0" t="n">
        <v>14586.4636440577</v>
      </c>
    </row>
    <row r="98" customFormat="false" ht="12.8" hidden="false" customHeight="false" outlineLevel="0" collapsed="false">
      <c r="A98" s="0" t="n">
        <v>145</v>
      </c>
      <c r="B98" s="0" t="n">
        <v>4424446.27044104</v>
      </c>
      <c r="C98" s="0" t="n">
        <v>2394019.70520363</v>
      </c>
      <c r="D98" s="0" t="n">
        <v>796314.809494375</v>
      </c>
      <c r="E98" s="0" t="n">
        <v>332086.430573891</v>
      </c>
      <c r="F98" s="0" t="n">
        <v>785850.012240413</v>
      </c>
      <c r="G98" s="0" t="n">
        <v>14533.3931019097</v>
      </c>
      <c r="H98" s="0" t="n">
        <v>81257.2745156644</v>
      </c>
      <c r="I98" s="0" t="n">
        <v>25708.3539141571</v>
      </c>
      <c r="J98" s="0" t="n">
        <v>13432.3876026261</v>
      </c>
    </row>
    <row r="99" customFormat="false" ht="12.8" hidden="false" customHeight="false" outlineLevel="0" collapsed="false">
      <c r="A99" s="0" t="n">
        <v>146</v>
      </c>
      <c r="B99" s="0" t="n">
        <v>3721459.83380626</v>
      </c>
      <c r="C99" s="0" t="n">
        <v>2435113.61231871</v>
      </c>
      <c r="D99" s="0" t="n">
        <v>821012.723246437</v>
      </c>
      <c r="E99" s="0" t="n">
        <v>335082.406762562</v>
      </c>
      <c r="F99" s="0" t="n">
        <v>0</v>
      </c>
      <c r="G99" s="0" t="n">
        <v>15959.3163835314</v>
      </c>
      <c r="H99" s="0" t="n">
        <v>94574.2995432463</v>
      </c>
      <c r="I99" s="0" t="n">
        <v>20781.2869497503</v>
      </c>
      <c r="J99" s="0" t="n">
        <v>11468.4082764542</v>
      </c>
    </row>
    <row r="100" customFormat="false" ht="12.8" hidden="false" customHeight="false" outlineLevel="0" collapsed="false">
      <c r="A100" s="0" t="n">
        <v>147</v>
      </c>
      <c r="B100" s="0" t="n">
        <v>3671570.82056565</v>
      </c>
      <c r="C100" s="0" t="n">
        <v>2378855.12277663</v>
      </c>
      <c r="D100" s="0" t="n">
        <v>811793.70106826</v>
      </c>
      <c r="E100" s="0" t="n">
        <v>331395.042486305</v>
      </c>
      <c r="F100" s="0" t="n">
        <v>0</v>
      </c>
      <c r="G100" s="0" t="n">
        <v>12793.5753716036</v>
      </c>
      <c r="H100" s="0" t="n">
        <v>95192.7598648872</v>
      </c>
      <c r="I100" s="0" t="n">
        <v>42774.6722545862</v>
      </c>
      <c r="J100" s="0" t="n">
        <v>14913.3084524597</v>
      </c>
    </row>
    <row r="101" customFormat="false" ht="12.8" hidden="false" customHeight="false" outlineLevel="0" collapsed="false">
      <c r="A101" s="0" t="n">
        <v>148</v>
      </c>
      <c r="B101" s="0" t="n">
        <v>3649088.17275158</v>
      </c>
      <c r="C101" s="0" t="n">
        <v>2389799.20059203</v>
      </c>
      <c r="D101" s="0" t="n">
        <v>794759.427337665</v>
      </c>
      <c r="E101" s="0" t="n">
        <v>333290.868587156</v>
      </c>
      <c r="F101" s="0" t="n">
        <v>0</v>
      </c>
      <c r="G101" s="0" t="n">
        <v>10410.6965404674</v>
      </c>
      <c r="H101" s="0" t="n">
        <v>93598.1027094113</v>
      </c>
      <c r="I101" s="0" t="n">
        <v>26018.0856403145</v>
      </c>
      <c r="J101" s="0" t="n">
        <v>14611.2157759479</v>
      </c>
    </row>
    <row r="102" customFormat="false" ht="12.8" hidden="false" customHeight="false" outlineLevel="0" collapsed="false">
      <c r="A102" s="0" t="n">
        <v>149</v>
      </c>
      <c r="B102" s="0" t="n">
        <v>4472313.51412754</v>
      </c>
      <c r="C102" s="0" t="n">
        <v>2417529.41115007</v>
      </c>
      <c r="D102" s="0" t="n">
        <v>802189.467715762</v>
      </c>
      <c r="E102" s="0" t="n">
        <v>331712.900458194</v>
      </c>
      <c r="F102" s="0" t="n">
        <v>786276.552254331</v>
      </c>
      <c r="G102" s="0" t="n">
        <v>12644.6064062346</v>
      </c>
      <c r="H102" s="0" t="n">
        <v>93481.6603011981</v>
      </c>
      <c r="I102" s="0" t="n">
        <v>32827.2496380909</v>
      </c>
      <c r="J102" s="0" t="n">
        <v>14774.2151546236</v>
      </c>
    </row>
    <row r="103" customFormat="false" ht="12.8" hidden="false" customHeight="false" outlineLevel="0" collapsed="false">
      <c r="A103" s="0" t="n">
        <v>150</v>
      </c>
      <c r="B103" s="0" t="n">
        <v>3662872.9829421</v>
      </c>
      <c r="C103" s="0" t="n">
        <v>2449445.81296102</v>
      </c>
      <c r="D103" s="0" t="n">
        <v>725825.398897375</v>
      </c>
      <c r="E103" s="0" t="n">
        <v>330204.111179892</v>
      </c>
      <c r="F103" s="0" t="n">
        <v>0</v>
      </c>
      <c r="G103" s="0" t="n">
        <v>13608.730894665</v>
      </c>
      <c r="H103" s="0" t="n">
        <v>114629.600600132</v>
      </c>
      <c r="I103" s="0" t="n">
        <v>28923.3837546802</v>
      </c>
      <c r="J103" s="0" t="n">
        <v>16473.4890544684</v>
      </c>
    </row>
    <row r="104" customFormat="false" ht="12.8" hidden="false" customHeight="false" outlineLevel="0" collapsed="false">
      <c r="A104" s="0" t="n">
        <v>151</v>
      </c>
      <c r="B104" s="0" t="n">
        <v>3658533.72882969</v>
      </c>
      <c r="C104" s="0" t="n">
        <v>2470677.16359819</v>
      </c>
      <c r="D104" s="0" t="n">
        <v>724031.920358925</v>
      </c>
      <c r="E104" s="0" t="n">
        <v>332877.515686551</v>
      </c>
      <c r="F104" s="0" t="n">
        <v>0</v>
      </c>
      <c r="G104" s="0" t="n">
        <v>13701.8416121127</v>
      </c>
      <c r="H104" s="0" t="n">
        <v>85371.3890622451</v>
      </c>
      <c r="I104" s="0" t="n">
        <v>34072.762962966</v>
      </c>
      <c r="J104" s="0" t="n">
        <v>13466.6368513092</v>
      </c>
    </row>
    <row r="105" customFormat="false" ht="12.8" hidden="false" customHeight="false" outlineLevel="0" collapsed="false">
      <c r="A105" s="0" t="n">
        <v>152</v>
      </c>
      <c r="B105" s="0" t="n">
        <v>3659687.59607421</v>
      </c>
      <c r="C105" s="0" t="n">
        <v>2479300.58565824</v>
      </c>
      <c r="D105" s="0" t="n">
        <v>702626.900708474</v>
      </c>
      <c r="E105" s="0" t="n">
        <v>334993.727282891</v>
      </c>
      <c r="F105" s="0" t="n">
        <v>0</v>
      </c>
      <c r="G105" s="0" t="n">
        <v>13653.4439590815</v>
      </c>
      <c r="H105" s="0" t="n">
        <v>94266.2139108998</v>
      </c>
      <c r="I105" s="0" t="n">
        <v>35124.4574130467</v>
      </c>
      <c r="J105" s="0" t="n">
        <v>14430.0753086341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3305397.44907219</v>
      </c>
      <c r="C21" s="0" t="n">
        <v>1511495.41641209</v>
      </c>
      <c r="D21" s="0" t="n">
        <v>1396719.23616</v>
      </c>
      <c r="E21" s="0" t="n">
        <v>286380.953216179</v>
      </c>
      <c r="F21" s="0" t="n">
        <v>0</v>
      </c>
      <c r="G21" s="0" t="n">
        <v>2508.09197963762</v>
      </c>
      <c r="H21" s="0" t="n">
        <v>56123.1457784528</v>
      </c>
      <c r="I21" s="0" t="n">
        <v>44487.6436597067</v>
      </c>
      <c r="J21" s="0" t="n">
        <v>8255.78954611692</v>
      </c>
    </row>
    <row r="22" customFormat="false" ht="12.8" hidden="false" customHeight="false" outlineLevel="0" collapsed="false">
      <c r="A22" s="0" t="n">
        <v>69</v>
      </c>
      <c r="B22" s="0" t="n">
        <v>3800149.86655555</v>
      </c>
      <c r="C22" s="0" t="n">
        <v>1476402.23333544</v>
      </c>
      <c r="D22" s="0" t="n">
        <v>1315890.73563414</v>
      </c>
      <c r="E22" s="0" t="n">
        <v>285009.907331</v>
      </c>
      <c r="F22" s="0" t="n">
        <v>621011.890317072</v>
      </c>
      <c r="G22" s="0" t="n">
        <v>5681.12644037476</v>
      </c>
      <c r="H22" s="0" t="n">
        <v>55991.849662227</v>
      </c>
      <c r="I22" s="0" t="n">
        <v>32424.3603058632</v>
      </c>
      <c r="J22" s="0" t="n">
        <v>7737.76352943345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1752728.35112661</v>
      </c>
      <c r="D23" s="0" t="n">
        <v>782010.066301382</v>
      </c>
      <c r="E23" s="0" t="n">
        <v>302931.54675676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2909983.19696201</v>
      </c>
      <c r="C24" s="0" t="n">
        <v>1660508.56975224</v>
      </c>
      <c r="D24" s="0" t="n">
        <v>852559.741473042</v>
      </c>
      <c r="E24" s="0" t="n">
        <v>294380.485076833</v>
      </c>
      <c r="F24" s="0" t="n">
        <v>0</v>
      </c>
      <c r="G24" s="0" t="n">
        <v>4885.98236834655</v>
      </c>
      <c r="H24" s="0" t="n">
        <v>61372.5427973493</v>
      </c>
      <c r="I24" s="0" t="n">
        <v>26114.4871468332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2897256.63421547</v>
      </c>
      <c r="C25" s="0" t="n">
        <v>1620083.77282176</v>
      </c>
      <c r="D25" s="0" t="n">
        <v>887753.260423003</v>
      </c>
      <c r="E25" s="0" t="n">
        <v>281859.23882605</v>
      </c>
      <c r="F25" s="0" t="n">
        <v>0</v>
      </c>
      <c r="G25" s="0" t="n">
        <v>5378.11401609666</v>
      </c>
      <c r="H25" s="0" t="n">
        <v>61328.0701512176</v>
      </c>
      <c r="I25" s="0" t="n">
        <v>33421.9857681862</v>
      </c>
      <c r="J25" s="0" t="n">
        <v>7432.19220915734</v>
      </c>
    </row>
    <row r="26" customFormat="false" ht="12.8" hidden="false" customHeight="false" outlineLevel="0" collapsed="false">
      <c r="A26" s="0" t="n">
        <v>73</v>
      </c>
      <c r="B26" s="0" t="n">
        <v>3403898.70087483</v>
      </c>
      <c r="C26" s="0" t="n">
        <v>1502823.05346123</v>
      </c>
      <c r="D26" s="0" t="n">
        <v>928673.219262116</v>
      </c>
      <c r="E26" s="0" t="n">
        <v>276079.479586161</v>
      </c>
      <c r="F26" s="0" t="n">
        <v>603657.501949205</v>
      </c>
      <c r="G26" s="0" t="n">
        <v>8306.56139756351</v>
      </c>
      <c r="H26" s="0" t="n">
        <v>51319.895827977</v>
      </c>
      <c r="I26" s="0" t="n">
        <v>25627.6984708678</v>
      </c>
      <c r="J26" s="0" t="n">
        <v>7411.29091971617</v>
      </c>
    </row>
    <row r="27" customFormat="false" ht="12.8" hidden="false" customHeight="false" outlineLevel="0" collapsed="false">
      <c r="A27" s="0" t="n">
        <v>74</v>
      </c>
      <c r="B27" s="0" t="n">
        <v>2957356.99030279</v>
      </c>
      <c r="C27" s="0" t="n">
        <v>1580475.91008726</v>
      </c>
      <c r="D27" s="0" t="n">
        <v>981908.865660533</v>
      </c>
      <c r="E27" s="0" t="n">
        <v>284443.879149057</v>
      </c>
      <c r="F27" s="0" t="n">
        <v>0</v>
      </c>
      <c r="G27" s="0" t="n">
        <v>8993.12987395881</v>
      </c>
      <c r="H27" s="0" t="n">
        <v>59469.6566181707</v>
      </c>
      <c r="I27" s="0" t="n">
        <v>33557.8277762049</v>
      </c>
      <c r="J27" s="0" t="n">
        <v>8507.72113760516</v>
      </c>
    </row>
    <row r="28" customFormat="false" ht="12.8" hidden="false" customHeight="false" outlineLevel="0" collapsed="false">
      <c r="A28" s="0" t="n">
        <v>75</v>
      </c>
      <c r="B28" s="0" t="n">
        <v>3060245.43090152</v>
      </c>
      <c r="C28" s="0" t="n">
        <v>1645801.5823947</v>
      </c>
      <c r="D28" s="0" t="n">
        <v>1017715.95961126</v>
      </c>
      <c r="E28" s="0" t="n">
        <v>293002.927489834</v>
      </c>
      <c r="F28" s="0" t="n">
        <v>0</v>
      </c>
      <c r="G28" s="0" t="n">
        <v>5464.37482361456</v>
      </c>
      <c r="H28" s="0" t="n">
        <v>56466.1010434541</v>
      </c>
      <c r="I28" s="0" t="n">
        <v>32918.7008712521</v>
      </c>
      <c r="J28" s="0" t="n">
        <v>8760.62769250249</v>
      </c>
    </row>
    <row r="29" customFormat="false" ht="12.8" hidden="false" customHeight="false" outlineLevel="0" collapsed="false">
      <c r="A29" s="0" t="n">
        <v>76</v>
      </c>
      <c r="B29" s="0" t="n">
        <v>3283373.13565165</v>
      </c>
      <c r="C29" s="0" t="n">
        <v>1797269.64448592</v>
      </c>
      <c r="D29" s="0" t="n">
        <v>1059021.22303103</v>
      </c>
      <c r="E29" s="0" t="n">
        <v>308130.818543702</v>
      </c>
      <c r="F29" s="0" t="n">
        <v>0</v>
      </c>
      <c r="G29" s="0" t="n">
        <v>9691.26219712896</v>
      </c>
      <c r="H29" s="0" t="n">
        <v>68219.588141837</v>
      </c>
      <c r="I29" s="0" t="n">
        <v>31008.2988743663</v>
      </c>
      <c r="J29" s="0" t="n">
        <v>9911.1742101928</v>
      </c>
    </row>
    <row r="30" customFormat="false" ht="12.8" hidden="false" customHeight="false" outlineLevel="0" collapsed="false">
      <c r="A30" s="0" t="n">
        <v>77</v>
      </c>
      <c r="B30" s="0" t="n">
        <v>4185495.59673292</v>
      </c>
      <c r="C30" s="0" t="n">
        <v>1852149.65547093</v>
      </c>
      <c r="D30" s="0" t="n">
        <v>1149721.38976411</v>
      </c>
      <c r="E30" s="0" t="n">
        <v>322477.168481093</v>
      </c>
      <c r="F30" s="0" t="n">
        <v>740954.474666591</v>
      </c>
      <c r="G30" s="0" t="n">
        <v>7193.02509388228</v>
      </c>
      <c r="H30" s="0" t="n">
        <v>61767.2006762122</v>
      </c>
      <c r="I30" s="0" t="n">
        <v>42201.890533589</v>
      </c>
      <c r="J30" s="0" t="n">
        <v>9030.79204651689</v>
      </c>
    </row>
    <row r="31" customFormat="false" ht="12.8" hidden="false" customHeight="false" outlineLevel="0" collapsed="false">
      <c r="A31" s="0" t="n">
        <v>78</v>
      </c>
      <c r="B31" s="0" t="n">
        <v>3554622.06916147</v>
      </c>
      <c r="C31" s="0" t="n">
        <v>1931876.27559186</v>
      </c>
      <c r="D31" s="0" t="n">
        <v>1152852.13780455</v>
      </c>
      <c r="E31" s="0" t="n">
        <v>330604.753142097</v>
      </c>
      <c r="F31" s="0" t="n">
        <v>0</v>
      </c>
      <c r="G31" s="0" t="n">
        <v>9472.54079866561</v>
      </c>
      <c r="H31" s="0" t="n">
        <v>77834.8921074276</v>
      </c>
      <c r="I31" s="0" t="n">
        <v>39875.9063604501</v>
      </c>
      <c r="J31" s="0" t="n">
        <v>11228.8113118823</v>
      </c>
    </row>
    <row r="32" customFormat="false" ht="12.8" hidden="false" customHeight="false" outlineLevel="0" collapsed="false">
      <c r="A32" s="0" t="n">
        <v>79</v>
      </c>
      <c r="B32" s="0" t="n">
        <v>3653115.88064417</v>
      </c>
      <c r="C32" s="0" t="n">
        <v>2007047.91651178</v>
      </c>
      <c r="D32" s="0" t="n">
        <v>1180266.3150761</v>
      </c>
      <c r="E32" s="0" t="n">
        <v>335686.49059242</v>
      </c>
      <c r="F32" s="0" t="n">
        <v>0</v>
      </c>
      <c r="G32" s="0" t="n">
        <v>11003.8359528916</v>
      </c>
      <c r="H32" s="0" t="n">
        <v>61360.2739701401</v>
      </c>
      <c r="I32" s="0" t="n">
        <v>48433.1165064123</v>
      </c>
      <c r="J32" s="0" t="n">
        <v>9317.93203441908</v>
      </c>
    </row>
    <row r="33" customFormat="false" ht="12.8" hidden="false" customHeight="false" outlineLevel="0" collapsed="false">
      <c r="A33" s="0" t="n">
        <v>80</v>
      </c>
      <c r="B33" s="0" t="n">
        <v>3797566.18745311</v>
      </c>
      <c r="C33" s="0" t="n">
        <v>2155601.97461458</v>
      </c>
      <c r="D33" s="0" t="n">
        <v>1132711.11007025</v>
      </c>
      <c r="E33" s="0" t="n">
        <v>344137.768548283</v>
      </c>
      <c r="F33" s="0" t="n">
        <v>0</v>
      </c>
      <c r="G33" s="0" t="n">
        <v>7225.88535285555</v>
      </c>
      <c r="H33" s="0" t="n">
        <v>77738.6033937106</v>
      </c>
      <c r="I33" s="0" t="n">
        <v>68633.7790173184</v>
      </c>
      <c r="J33" s="0" t="n">
        <v>11517.0664561124</v>
      </c>
    </row>
    <row r="34" customFormat="false" ht="12.8" hidden="false" customHeight="false" outlineLevel="0" collapsed="false">
      <c r="A34" s="0" t="n">
        <v>81</v>
      </c>
      <c r="B34" s="0" t="n">
        <v>4641494.57513918</v>
      </c>
      <c r="C34" s="0" t="n">
        <v>2172758.99718571</v>
      </c>
      <c r="D34" s="0" t="n">
        <v>1155042.65257884</v>
      </c>
      <c r="E34" s="0" t="n">
        <v>349468.825714997</v>
      </c>
      <c r="F34" s="0" t="n">
        <v>812352.778501275</v>
      </c>
      <c r="G34" s="0" t="n">
        <v>6326.08375843178</v>
      </c>
      <c r="H34" s="0" t="n">
        <v>85939.9719882016</v>
      </c>
      <c r="I34" s="0" t="n">
        <v>46887.5312985244</v>
      </c>
      <c r="J34" s="0" t="n">
        <v>11884.5159494755</v>
      </c>
    </row>
    <row r="35" customFormat="false" ht="12.8" hidden="false" customHeight="false" outlineLevel="0" collapsed="false">
      <c r="A35" s="0" t="n">
        <v>82</v>
      </c>
      <c r="B35" s="0" t="n">
        <v>3975147.60426595</v>
      </c>
      <c r="C35" s="0" t="n">
        <v>2227838.82229043</v>
      </c>
      <c r="D35" s="0" t="n">
        <v>1231089.47491938</v>
      </c>
      <c r="E35" s="0" t="n">
        <v>357497.069680981</v>
      </c>
      <c r="F35" s="0" t="n">
        <v>0</v>
      </c>
      <c r="G35" s="0" t="n">
        <v>12146.123675863</v>
      </c>
      <c r="H35" s="0" t="n">
        <v>82291.8042417697</v>
      </c>
      <c r="I35" s="0" t="n">
        <v>51904.2433922515</v>
      </c>
      <c r="J35" s="0" t="n">
        <v>11569.9515588251</v>
      </c>
    </row>
    <row r="36" customFormat="false" ht="12.8" hidden="false" customHeight="false" outlineLevel="0" collapsed="false">
      <c r="A36" s="0" t="n">
        <v>83</v>
      </c>
      <c r="B36" s="0" t="n">
        <v>3955737.08992138</v>
      </c>
      <c r="C36" s="0" t="n">
        <v>2285704.9424131</v>
      </c>
      <c r="D36" s="0" t="n">
        <v>1160554.64507241</v>
      </c>
      <c r="E36" s="0" t="n">
        <v>363601.571462687</v>
      </c>
      <c r="F36" s="0" t="n">
        <v>0</v>
      </c>
      <c r="G36" s="0" t="n">
        <v>9136.17560382515</v>
      </c>
      <c r="H36" s="0" t="n">
        <v>88914.7380250619</v>
      </c>
      <c r="I36" s="0" t="n">
        <v>36529.8079264038</v>
      </c>
      <c r="J36" s="0" t="n">
        <v>10617.2732973932</v>
      </c>
    </row>
    <row r="37" customFormat="false" ht="12.8" hidden="false" customHeight="false" outlineLevel="0" collapsed="false">
      <c r="A37" s="0" t="n">
        <v>84</v>
      </c>
      <c r="B37" s="0" t="n">
        <v>4070467.16947267</v>
      </c>
      <c r="C37" s="0" t="n">
        <v>2416342.81067295</v>
      </c>
      <c r="D37" s="0" t="n">
        <v>1115145.93525382</v>
      </c>
      <c r="E37" s="0" t="n">
        <v>366846.850658402</v>
      </c>
      <c r="F37" s="0" t="n">
        <v>0</v>
      </c>
      <c r="G37" s="0" t="n">
        <v>11446.3376933415</v>
      </c>
      <c r="H37" s="0" t="n">
        <v>97557.1597754069</v>
      </c>
      <c r="I37" s="0" t="n">
        <v>50941.5193864354</v>
      </c>
      <c r="J37" s="0" t="n">
        <v>12186.556032312</v>
      </c>
    </row>
    <row r="38" customFormat="false" ht="12.8" hidden="false" customHeight="false" outlineLevel="0" collapsed="false">
      <c r="A38" s="0" t="n">
        <v>85</v>
      </c>
      <c r="B38" s="0" t="n">
        <v>4965589.39447928</v>
      </c>
      <c r="C38" s="0" t="n">
        <v>2424125.90370584</v>
      </c>
      <c r="D38" s="0" t="n">
        <v>1138188.67697776</v>
      </c>
      <c r="E38" s="0" t="n">
        <v>374812.832079934</v>
      </c>
      <c r="F38" s="0" t="n">
        <v>864423.810996136</v>
      </c>
      <c r="G38" s="0" t="n">
        <v>21479.343531727</v>
      </c>
      <c r="H38" s="0" t="n">
        <v>92258.3912028265</v>
      </c>
      <c r="I38" s="0" t="n">
        <v>39302.1919013401</v>
      </c>
      <c r="J38" s="0" t="n">
        <v>11761.48581476</v>
      </c>
    </row>
    <row r="39" customFormat="false" ht="12.8" hidden="false" customHeight="false" outlineLevel="0" collapsed="false">
      <c r="A39" s="0" t="n">
        <v>86</v>
      </c>
      <c r="B39" s="0" t="n">
        <v>4127377.1700617</v>
      </c>
      <c r="C39" s="0" t="n">
        <v>2433982.35897749</v>
      </c>
      <c r="D39" s="0" t="n">
        <v>1177880.47683479</v>
      </c>
      <c r="E39" s="0" t="n">
        <v>374093.903143677</v>
      </c>
      <c r="F39" s="0" t="n">
        <v>0</v>
      </c>
      <c r="G39" s="0" t="n">
        <v>10656.9620604831</v>
      </c>
      <c r="H39" s="0" t="n">
        <v>74954.4646873363</v>
      </c>
      <c r="I39" s="0" t="n">
        <v>43716.6295373828</v>
      </c>
      <c r="J39" s="0" t="n">
        <v>11992.762384742</v>
      </c>
    </row>
    <row r="40" customFormat="false" ht="12.8" hidden="false" customHeight="false" outlineLevel="0" collapsed="false">
      <c r="A40" s="0" t="n">
        <v>87</v>
      </c>
      <c r="B40" s="0" t="n">
        <v>4183387.39886697</v>
      </c>
      <c r="C40" s="0" t="n">
        <v>2462383.1432983</v>
      </c>
      <c r="D40" s="0" t="n">
        <v>1184808.64027339</v>
      </c>
      <c r="E40" s="0" t="n">
        <v>378371.205857536</v>
      </c>
      <c r="F40" s="0" t="n">
        <v>0</v>
      </c>
      <c r="G40" s="0" t="n">
        <v>13833.7510655516</v>
      </c>
      <c r="H40" s="0" t="n">
        <v>89323.3129294581</v>
      </c>
      <c r="I40" s="0" t="n">
        <v>41535.3650871353</v>
      </c>
      <c r="J40" s="0" t="n">
        <v>13131.9803556054</v>
      </c>
    </row>
    <row r="41" customFormat="false" ht="12.8" hidden="false" customHeight="false" outlineLevel="0" collapsed="false">
      <c r="A41" s="0" t="n">
        <v>88</v>
      </c>
      <c r="B41" s="0" t="n">
        <v>4298492.80948411</v>
      </c>
      <c r="C41" s="0" t="n">
        <v>2565212.90763716</v>
      </c>
      <c r="D41" s="0" t="n">
        <v>1167103.6791618</v>
      </c>
      <c r="E41" s="0" t="n">
        <v>381491.367955928</v>
      </c>
      <c r="F41" s="0" t="n">
        <v>0</v>
      </c>
      <c r="G41" s="0" t="n">
        <v>12991.2814099676</v>
      </c>
      <c r="H41" s="0" t="n">
        <v>110348.857968</v>
      </c>
      <c r="I41" s="0" t="n">
        <v>44792.101255378</v>
      </c>
      <c r="J41" s="0" t="n">
        <v>15831.8711483509</v>
      </c>
    </row>
    <row r="42" customFormat="false" ht="12.8" hidden="false" customHeight="false" outlineLevel="0" collapsed="false">
      <c r="A42" s="0" t="n">
        <v>89</v>
      </c>
      <c r="B42" s="0" t="n">
        <v>5223186.45068483</v>
      </c>
      <c r="C42" s="0" t="n">
        <v>2595969.75406682</v>
      </c>
      <c r="D42" s="0" t="n">
        <v>1178528.3886291</v>
      </c>
      <c r="E42" s="0" t="n">
        <v>383987.165406368</v>
      </c>
      <c r="F42" s="0" t="n">
        <v>902298.859516382</v>
      </c>
      <c r="G42" s="0" t="n">
        <v>14846.7118897148</v>
      </c>
      <c r="H42" s="0" t="n">
        <v>81229.5624789117</v>
      </c>
      <c r="I42" s="0" t="n">
        <v>55137.862543486</v>
      </c>
      <c r="J42" s="0" t="n">
        <v>11188.1461540449</v>
      </c>
    </row>
    <row r="43" customFormat="false" ht="12.8" hidden="false" customHeight="false" outlineLevel="0" collapsed="false">
      <c r="A43" s="0" t="n">
        <v>90</v>
      </c>
      <c r="B43" s="0" t="n">
        <v>4363310.16770551</v>
      </c>
      <c r="C43" s="0" t="n">
        <v>2671555.35594048</v>
      </c>
      <c r="D43" s="0" t="n">
        <v>1127812.93705173</v>
      </c>
      <c r="E43" s="0" t="n">
        <v>383603.167549029</v>
      </c>
      <c r="F43" s="0" t="n">
        <v>0</v>
      </c>
      <c r="G43" s="0" t="n">
        <v>12357.5570390798</v>
      </c>
      <c r="H43" s="0" t="n">
        <v>103822.481897998</v>
      </c>
      <c r="I43" s="0" t="n">
        <v>51156.190613193</v>
      </c>
      <c r="J43" s="0" t="n">
        <v>13002.4776139986</v>
      </c>
    </row>
    <row r="44" customFormat="false" ht="12.8" hidden="false" customHeight="false" outlineLevel="0" collapsed="false">
      <c r="A44" s="0" t="n">
        <v>91</v>
      </c>
      <c r="B44" s="0" t="n">
        <v>4343853.8621199</v>
      </c>
      <c r="C44" s="0" t="n">
        <v>2685811.78723194</v>
      </c>
      <c r="D44" s="0" t="n">
        <v>1094492.56836747</v>
      </c>
      <c r="E44" s="0" t="n">
        <v>388334.669152974</v>
      </c>
      <c r="F44" s="0" t="n">
        <v>0</v>
      </c>
      <c r="G44" s="0" t="n">
        <v>12434.7824390884</v>
      </c>
      <c r="H44" s="0" t="n">
        <v>107493.015220894</v>
      </c>
      <c r="I44" s="0" t="n">
        <v>39926.5272041793</v>
      </c>
      <c r="J44" s="0" t="n">
        <v>15391.8732106161</v>
      </c>
    </row>
    <row r="45" customFormat="false" ht="12.8" hidden="false" customHeight="false" outlineLevel="0" collapsed="false">
      <c r="A45" s="0" t="n">
        <v>92</v>
      </c>
      <c r="B45" s="0" t="n">
        <v>4342802.35776602</v>
      </c>
      <c r="C45" s="0" t="n">
        <v>2722609.49933451</v>
      </c>
      <c r="D45" s="0" t="n">
        <v>1069345.4733888</v>
      </c>
      <c r="E45" s="0" t="n">
        <v>390828.102041867</v>
      </c>
      <c r="F45" s="0" t="n">
        <v>0</v>
      </c>
      <c r="G45" s="0" t="n">
        <v>17867.3612805443</v>
      </c>
      <c r="H45" s="0" t="n">
        <v>91193.6519725475</v>
      </c>
      <c r="I45" s="0" t="n">
        <v>33989.6041808755</v>
      </c>
      <c r="J45" s="0" t="n">
        <v>16217.2283811605</v>
      </c>
    </row>
    <row r="46" customFormat="false" ht="12.8" hidden="false" customHeight="false" outlineLevel="0" collapsed="false">
      <c r="A46" s="0" t="n">
        <v>93</v>
      </c>
      <c r="B46" s="0" t="n">
        <v>5305679.66623871</v>
      </c>
      <c r="C46" s="0" t="n">
        <v>2747223.88232252</v>
      </c>
      <c r="D46" s="0" t="n">
        <v>1077831.04662961</v>
      </c>
      <c r="E46" s="0" t="n">
        <v>398745.457911427</v>
      </c>
      <c r="F46" s="0" t="n">
        <v>930121.512526384</v>
      </c>
      <c r="G46" s="0" t="n">
        <v>10357.1078475484</v>
      </c>
      <c r="H46" s="0" t="n">
        <v>93123.1197746786</v>
      </c>
      <c r="I46" s="0" t="n">
        <v>35091.2151733384</v>
      </c>
      <c r="J46" s="0" t="n">
        <v>13240.7156950263</v>
      </c>
    </row>
    <row r="47" customFormat="false" ht="12.8" hidden="false" customHeight="false" outlineLevel="0" collapsed="false">
      <c r="A47" s="0" t="n">
        <v>94</v>
      </c>
      <c r="B47" s="0" t="n">
        <v>4598504.34333113</v>
      </c>
      <c r="C47" s="0" t="n">
        <v>2859087.63929911</v>
      </c>
      <c r="D47" s="0" t="n">
        <v>1135076.59399505</v>
      </c>
      <c r="E47" s="0" t="n">
        <v>412256.10828054</v>
      </c>
      <c r="F47" s="0" t="n">
        <v>0</v>
      </c>
      <c r="G47" s="0" t="n">
        <v>14774.3204807945</v>
      </c>
      <c r="H47" s="0" t="n">
        <v>113984.090567657</v>
      </c>
      <c r="I47" s="0" t="n">
        <v>49680.2247761457</v>
      </c>
      <c r="J47" s="0" t="n">
        <v>13678.4537708052</v>
      </c>
    </row>
    <row r="48" customFormat="false" ht="12.8" hidden="false" customHeight="false" outlineLevel="0" collapsed="false">
      <c r="A48" s="0" t="n">
        <v>95</v>
      </c>
      <c r="B48" s="0" t="n">
        <v>4646307.67668823</v>
      </c>
      <c r="C48" s="0" t="n">
        <v>2934629.14776512</v>
      </c>
      <c r="D48" s="0" t="n">
        <v>1110449.69796728</v>
      </c>
      <c r="E48" s="0" t="n">
        <v>414341.586454212</v>
      </c>
      <c r="F48" s="0" t="n">
        <v>0</v>
      </c>
      <c r="G48" s="0" t="n">
        <v>10467.4518508228</v>
      </c>
      <c r="H48" s="0" t="n">
        <v>103784.948843336</v>
      </c>
      <c r="I48" s="0" t="n">
        <v>56617.1617395974</v>
      </c>
      <c r="J48" s="0" t="n">
        <v>15696.0827276544</v>
      </c>
    </row>
    <row r="49" customFormat="false" ht="12.8" hidden="false" customHeight="false" outlineLevel="0" collapsed="false">
      <c r="A49" s="0" t="n">
        <v>96</v>
      </c>
      <c r="B49" s="0" t="n">
        <v>4626882.75665157</v>
      </c>
      <c r="C49" s="0" t="n">
        <v>2892221.04649449</v>
      </c>
      <c r="D49" s="0" t="n">
        <v>1127996.23017462</v>
      </c>
      <c r="E49" s="0" t="n">
        <v>415907.051794307</v>
      </c>
      <c r="F49" s="0" t="n">
        <v>0</v>
      </c>
      <c r="G49" s="0" t="n">
        <v>14469.2535906809</v>
      </c>
      <c r="H49" s="0" t="n">
        <v>113127.4026097</v>
      </c>
      <c r="I49" s="0" t="n">
        <v>46827.9135862901</v>
      </c>
      <c r="J49" s="0" t="n">
        <v>16399.6783716428</v>
      </c>
    </row>
    <row r="50" customFormat="false" ht="12.8" hidden="false" customHeight="false" outlineLevel="0" collapsed="false">
      <c r="A50" s="0" t="n">
        <v>97</v>
      </c>
      <c r="B50" s="0" t="n">
        <v>5605569.17483829</v>
      </c>
      <c r="C50" s="0" t="n">
        <v>2848534.03304908</v>
      </c>
      <c r="D50" s="0" t="n">
        <v>1178409.71090504</v>
      </c>
      <c r="E50" s="0" t="n">
        <v>420875.05167056</v>
      </c>
      <c r="F50" s="0" t="n">
        <v>977218.82625747</v>
      </c>
      <c r="G50" s="0" t="n">
        <v>10373.4950557467</v>
      </c>
      <c r="H50" s="0" t="n">
        <v>104985.805756145</v>
      </c>
      <c r="I50" s="0" t="n">
        <v>51716.9818427649</v>
      </c>
      <c r="J50" s="0" t="n">
        <v>13589.0595889268</v>
      </c>
    </row>
    <row r="51" customFormat="false" ht="12.8" hidden="false" customHeight="false" outlineLevel="0" collapsed="false">
      <c r="A51" s="0" t="n">
        <v>98</v>
      </c>
      <c r="B51" s="0" t="n">
        <v>4839628.46020294</v>
      </c>
      <c r="C51" s="0" t="n">
        <v>3118085.62286868</v>
      </c>
      <c r="D51" s="0" t="n">
        <v>1064197.00788645</v>
      </c>
      <c r="E51" s="0" t="n">
        <v>429537.94043708</v>
      </c>
      <c r="F51" s="0" t="n">
        <v>0</v>
      </c>
      <c r="G51" s="0" t="n">
        <v>22781.8188406893</v>
      </c>
      <c r="H51" s="0" t="n">
        <v>136967.879990908</v>
      </c>
      <c r="I51" s="0" t="n">
        <v>52947.7172796774</v>
      </c>
      <c r="J51" s="0" t="n">
        <v>15178.1843091998</v>
      </c>
    </row>
    <row r="52" customFormat="false" ht="12.8" hidden="false" customHeight="false" outlineLevel="0" collapsed="false">
      <c r="A52" s="0" t="n">
        <v>99</v>
      </c>
      <c r="B52" s="0" t="n">
        <v>4890720.40359633</v>
      </c>
      <c r="C52" s="0" t="n">
        <v>3298632.41335863</v>
      </c>
      <c r="D52" s="0" t="n">
        <v>967829.950372245</v>
      </c>
      <c r="E52" s="0" t="n">
        <v>434214.034746737</v>
      </c>
      <c r="F52" s="0" t="n">
        <v>0</v>
      </c>
      <c r="G52" s="0" t="n">
        <v>19295.3905900396</v>
      </c>
      <c r="H52" s="0" t="n">
        <v>117037.784424551</v>
      </c>
      <c r="I52" s="0" t="n">
        <v>36783.7633413095</v>
      </c>
      <c r="J52" s="0" t="n">
        <v>16895.9763654149</v>
      </c>
    </row>
    <row r="53" customFormat="false" ht="12.8" hidden="false" customHeight="false" outlineLevel="0" collapsed="false">
      <c r="A53" s="0" t="n">
        <v>100</v>
      </c>
      <c r="B53" s="0" t="n">
        <v>4855677.04398439</v>
      </c>
      <c r="C53" s="0" t="n">
        <v>3147403.21384923</v>
      </c>
      <c r="D53" s="0" t="n">
        <v>1070034.97307799</v>
      </c>
      <c r="E53" s="0" t="n">
        <v>443284.252770266</v>
      </c>
      <c r="F53" s="0" t="n">
        <v>0</v>
      </c>
      <c r="G53" s="0" t="n">
        <v>12566.5341035831</v>
      </c>
      <c r="H53" s="0" t="n">
        <v>117812.679213154</v>
      </c>
      <c r="I53" s="0" t="n">
        <v>43012.7542174072</v>
      </c>
      <c r="J53" s="0" t="n">
        <v>19987.8966317137</v>
      </c>
    </row>
    <row r="54" customFormat="false" ht="12.8" hidden="false" customHeight="false" outlineLevel="0" collapsed="false">
      <c r="A54" s="0" t="n">
        <v>101</v>
      </c>
      <c r="B54" s="0" t="n">
        <v>5939580.36460249</v>
      </c>
      <c r="C54" s="0" t="n">
        <v>3233901.79099549</v>
      </c>
      <c r="D54" s="0" t="n">
        <v>1039078.27402102</v>
      </c>
      <c r="E54" s="0" t="n">
        <v>444993.725021852</v>
      </c>
      <c r="F54" s="0" t="n">
        <v>1034614.84383592</v>
      </c>
      <c r="G54" s="0" t="n">
        <v>13900.1015829683</v>
      </c>
      <c r="H54" s="0" t="n">
        <v>104627.229281837</v>
      </c>
      <c r="I54" s="0" t="n">
        <v>50837.3047549509</v>
      </c>
      <c r="J54" s="0" t="n">
        <v>16077.4010355398</v>
      </c>
    </row>
    <row r="55" customFormat="false" ht="12.8" hidden="false" customHeight="false" outlineLevel="0" collapsed="false">
      <c r="A55" s="0" t="n">
        <v>102</v>
      </c>
      <c r="B55" s="0" t="n">
        <v>5065951.02395558</v>
      </c>
      <c r="C55" s="0" t="n">
        <v>3342609.93267694</v>
      </c>
      <c r="D55" s="0" t="n">
        <v>1046858.63103882</v>
      </c>
      <c r="E55" s="0" t="n">
        <v>440312.800660556</v>
      </c>
      <c r="F55" s="0" t="n">
        <v>0</v>
      </c>
      <c r="G55" s="0" t="n">
        <v>10571.3646940261</v>
      </c>
      <c r="H55" s="0" t="n">
        <v>144295.773718737</v>
      </c>
      <c r="I55" s="0" t="n">
        <v>62837.1575602025</v>
      </c>
      <c r="J55" s="0" t="n">
        <v>19355.5371712339</v>
      </c>
    </row>
    <row r="56" customFormat="false" ht="12.8" hidden="false" customHeight="false" outlineLevel="0" collapsed="false">
      <c r="A56" s="0" t="n">
        <v>103</v>
      </c>
      <c r="B56" s="0" t="n">
        <v>5071058.19706753</v>
      </c>
      <c r="C56" s="0" t="n">
        <v>3442760.02309736</v>
      </c>
      <c r="D56" s="0" t="n">
        <v>969946.978379202</v>
      </c>
      <c r="E56" s="0" t="n">
        <v>446481.917100552</v>
      </c>
      <c r="F56" s="0" t="n">
        <v>0</v>
      </c>
      <c r="G56" s="0" t="n">
        <v>18093.2331956803</v>
      </c>
      <c r="H56" s="0" t="n">
        <v>135519.604545928</v>
      </c>
      <c r="I56" s="0" t="n">
        <v>39837.686945667</v>
      </c>
      <c r="J56" s="0" t="n">
        <v>18697.5334132858</v>
      </c>
    </row>
    <row r="57" customFormat="false" ht="12.8" hidden="false" customHeight="false" outlineLevel="0" collapsed="false">
      <c r="A57" s="0" t="n">
        <v>104</v>
      </c>
      <c r="B57" s="0" t="n">
        <v>5083686.89472215</v>
      </c>
      <c r="C57" s="0" t="n">
        <v>3472437.73115675</v>
      </c>
      <c r="D57" s="0" t="n">
        <v>972375.804398418</v>
      </c>
      <c r="E57" s="0" t="n">
        <v>447955.443772171</v>
      </c>
      <c r="F57" s="0" t="n">
        <v>0</v>
      </c>
      <c r="G57" s="0" t="n">
        <v>18256.8169980054</v>
      </c>
      <c r="H57" s="0" t="n">
        <v>123153.275353963</v>
      </c>
      <c r="I57" s="0" t="n">
        <v>29884.951088916</v>
      </c>
      <c r="J57" s="0" t="n">
        <v>17433.7814030708</v>
      </c>
    </row>
    <row r="58" customFormat="false" ht="12.8" hidden="false" customHeight="false" outlineLevel="0" collapsed="false">
      <c r="A58" s="0" t="n">
        <v>105</v>
      </c>
      <c r="B58" s="0" t="n">
        <v>6200075.67333586</v>
      </c>
      <c r="C58" s="0" t="n">
        <v>3543899.93017993</v>
      </c>
      <c r="D58" s="0" t="n">
        <v>918135.884033271</v>
      </c>
      <c r="E58" s="0" t="n">
        <v>449482.874380499</v>
      </c>
      <c r="F58" s="0" t="n">
        <v>1077242.18086481</v>
      </c>
      <c r="G58" s="0" t="n">
        <v>22904.0209270176</v>
      </c>
      <c r="H58" s="0" t="n">
        <v>136120.061543708</v>
      </c>
      <c r="I58" s="0" t="n">
        <v>31101.5045790249</v>
      </c>
      <c r="J58" s="0" t="n">
        <v>20262.7298985413</v>
      </c>
    </row>
    <row r="59" customFormat="false" ht="12.8" hidden="false" customHeight="false" outlineLevel="0" collapsed="false">
      <c r="A59" s="0" t="n">
        <v>106</v>
      </c>
      <c r="B59" s="0" t="n">
        <v>5165080.98308688</v>
      </c>
      <c r="C59" s="0" t="n">
        <v>3602783.88196649</v>
      </c>
      <c r="D59" s="0" t="n">
        <v>916441.70765088</v>
      </c>
      <c r="E59" s="0" t="n">
        <v>450597.352106216</v>
      </c>
      <c r="F59" s="0" t="n">
        <v>0</v>
      </c>
      <c r="G59" s="0" t="n">
        <v>18407.2156305393</v>
      </c>
      <c r="H59" s="0" t="n">
        <v>130970.834481142</v>
      </c>
      <c r="I59" s="0" t="n">
        <v>25358.9694540942</v>
      </c>
      <c r="J59" s="0" t="n">
        <v>18412.8272556267</v>
      </c>
    </row>
    <row r="60" customFormat="false" ht="12.8" hidden="false" customHeight="false" outlineLevel="0" collapsed="false">
      <c r="A60" s="0" t="n">
        <v>107</v>
      </c>
      <c r="B60" s="0" t="n">
        <v>5165903.63819283</v>
      </c>
      <c r="C60" s="0" t="n">
        <v>3540248.15755207</v>
      </c>
      <c r="D60" s="0" t="n">
        <v>957373.100997849</v>
      </c>
      <c r="E60" s="0" t="n">
        <v>456669.08682559</v>
      </c>
      <c r="F60" s="0" t="n">
        <v>0</v>
      </c>
      <c r="G60" s="0" t="n">
        <v>14438.5860418893</v>
      </c>
      <c r="H60" s="0" t="n">
        <v>133694.946196291</v>
      </c>
      <c r="I60" s="0" t="n">
        <v>41724.1808496612</v>
      </c>
      <c r="J60" s="0" t="n">
        <v>19145.3339369255</v>
      </c>
    </row>
    <row r="61" customFormat="false" ht="12.8" hidden="false" customHeight="false" outlineLevel="0" collapsed="false">
      <c r="A61" s="0" t="n">
        <v>108</v>
      </c>
      <c r="B61" s="0" t="n">
        <v>5245155.42246017</v>
      </c>
      <c r="C61" s="0" t="n">
        <v>3609643.54044672</v>
      </c>
      <c r="D61" s="0" t="n">
        <v>967596.589718898</v>
      </c>
      <c r="E61" s="0" t="n">
        <v>457458.61921532</v>
      </c>
      <c r="F61" s="0" t="n">
        <v>0</v>
      </c>
      <c r="G61" s="0" t="n">
        <v>22896.1606704939</v>
      </c>
      <c r="H61" s="0" t="n">
        <v>131748.558333294</v>
      </c>
      <c r="I61" s="0" t="n">
        <v>34650.5977447547</v>
      </c>
      <c r="J61" s="0" t="n">
        <v>17452.6786383242</v>
      </c>
    </row>
    <row r="62" customFormat="false" ht="12.8" hidden="false" customHeight="false" outlineLevel="0" collapsed="false">
      <c r="A62" s="0" t="n">
        <v>109</v>
      </c>
      <c r="B62" s="0" t="n">
        <v>6434407.949267</v>
      </c>
      <c r="C62" s="0" t="n">
        <v>3655092.63934461</v>
      </c>
      <c r="D62" s="0" t="n">
        <v>983751.154709607</v>
      </c>
      <c r="E62" s="0" t="n">
        <v>462760.618752974</v>
      </c>
      <c r="F62" s="0" t="n">
        <v>1121867.59980852</v>
      </c>
      <c r="G62" s="0" t="n">
        <v>18587.2250391533</v>
      </c>
      <c r="H62" s="0" t="n">
        <v>129859.743684181</v>
      </c>
      <c r="I62" s="0" t="n">
        <v>41603.7910275432</v>
      </c>
      <c r="J62" s="0" t="n">
        <v>20288.3899630922</v>
      </c>
    </row>
    <row r="63" customFormat="false" ht="12.8" hidden="false" customHeight="false" outlineLevel="0" collapsed="false">
      <c r="A63" s="0" t="n">
        <v>110</v>
      </c>
      <c r="B63" s="0" t="n">
        <v>5343754.15938215</v>
      </c>
      <c r="C63" s="0" t="n">
        <v>3647949.50527614</v>
      </c>
      <c r="D63" s="0" t="n">
        <v>976574.730662037</v>
      </c>
      <c r="E63" s="0" t="n">
        <v>466228.456256897</v>
      </c>
      <c r="F63" s="0" t="n">
        <v>0</v>
      </c>
      <c r="G63" s="0" t="n">
        <v>17521.8834481922</v>
      </c>
      <c r="H63" s="0" t="n">
        <v>163052.66548576</v>
      </c>
      <c r="I63" s="0" t="n">
        <v>45977.2781548404</v>
      </c>
      <c r="J63" s="0" t="n">
        <v>23066.5835809313</v>
      </c>
    </row>
    <row r="64" customFormat="false" ht="12.8" hidden="false" customHeight="false" outlineLevel="0" collapsed="false">
      <c r="A64" s="0" t="n">
        <v>111</v>
      </c>
      <c r="B64" s="0" t="n">
        <v>5374471.48332919</v>
      </c>
      <c r="C64" s="0" t="n">
        <v>3677463.60137141</v>
      </c>
      <c r="D64" s="0" t="n">
        <v>982492.962711632</v>
      </c>
      <c r="E64" s="0" t="n">
        <v>471638.71581435</v>
      </c>
      <c r="F64" s="0" t="n">
        <v>0</v>
      </c>
      <c r="G64" s="0" t="n">
        <v>18370.4110558249</v>
      </c>
      <c r="H64" s="0" t="n">
        <v>151168.109253241</v>
      </c>
      <c r="I64" s="0" t="n">
        <v>50724.4895771196</v>
      </c>
      <c r="J64" s="0" t="n">
        <v>21987.8818647636</v>
      </c>
    </row>
    <row r="65" customFormat="false" ht="12.8" hidden="false" customHeight="false" outlineLevel="0" collapsed="false">
      <c r="A65" s="0" t="n">
        <v>112</v>
      </c>
      <c r="B65" s="0" t="n">
        <v>5381362.37239903</v>
      </c>
      <c r="C65" s="0" t="n">
        <v>3732565.75043829</v>
      </c>
      <c r="D65" s="0" t="n">
        <v>970425.431074147</v>
      </c>
      <c r="E65" s="0" t="n">
        <v>470908.018884908</v>
      </c>
      <c r="F65" s="0" t="n">
        <v>0</v>
      </c>
      <c r="G65" s="0" t="n">
        <v>18483.6123155685</v>
      </c>
      <c r="H65" s="0" t="n">
        <v>132031.267817328</v>
      </c>
      <c r="I65" s="0" t="n">
        <v>34744.5598623027</v>
      </c>
      <c r="J65" s="0" t="n">
        <v>19199.3252759418</v>
      </c>
    </row>
    <row r="66" customFormat="false" ht="12.8" hidden="false" customHeight="false" outlineLevel="0" collapsed="false">
      <c r="A66" s="0" t="n">
        <v>113</v>
      </c>
      <c r="B66" s="0" t="n">
        <v>6581436.86757558</v>
      </c>
      <c r="C66" s="0" t="n">
        <v>3755926.80452041</v>
      </c>
      <c r="D66" s="0" t="n">
        <v>988955.901700374</v>
      </c>
      <c r="E66" s="0" t="n">
        <v>472081.342540438</v>
      </c>
      <c r="F66" s="0" t="n">
        <v>1138764.64921112</v>
      </c>
      <c r="G66" s="0" t="n">
        <v>16354.0724754819</v>
      </c>
      <c r="H66" s="0" t="n">
        <v>156336.808840419</v>
      </c>
      <c r="I66" s="0" t="n">
        <v>33018.7584122982</v>
      </c>
      <c r="J66" s="0" t="n">
        <v>21919.830055996</v>
      </c>
    </row>
    <row r="67" customFormat="false" ht="12.8" hidden="false" customHeight="false" outlineLevel="0" collapsed="false">
      <c r="A67" s="0" t="n">
        <v>114</v>
      </c>
      <c r="B67" s="0" t="n">
        <v>5487536.16982391</v>
      </c>
      <c r="C67" s="0" t="n">
        <v>3789086.25053892</v>
      </c>
      <c r="D67" s="0" t="n">
        <v>983262.594261069</v>
      </c>
      <c r="E67" s="0" t="n">
        <v>471407.040942944</v>
      </c>
      <c r="F67" s="0" t="n">
        <v>0</v>
      </c>
      <c r="G67" s="0" t="n">
        <v>20125.4592457268</v>
      </c>
      <c r="H67" s="0" t="n">
        <v>148313.168011138</v>
      </c>
      <c r="I67" s="0" t="n">
        <v>53672.2907230779</v>
      </c>
      <c r="J67" s="0" t="n">
        <v>20308.7350164258</v>
      </c>
    </row>
    <row r="68" customFormat="false" ht="12.8" hidden="false" customHeight="false" outlineLevel="0" collapsed="false">
      <c r="A68" s="0" t="n">
        <v>115</v>
      </c>
      <c r="B68" s="0" t="n">
        <v>5433385.45944124</v>
      </c>
      <c r="C68" s="0" t="n">
        <v>3849794.81831632</v>
      </c>
      <c r="D68" s="0" t="n">
        <v>870717.627623441</v>
      </c>
      <c r="E68" s="0" t="n">
        <v>474199.946337371</v>
      </c>
      <c r="F68" s="0" t="n">
        <v>0</v>
      </c>
      <c r="G68" s="0" t="n">
        <v>17534.6477100583</v>
      </c>
      <c r="H68" s="0" t="n">
        <v>143539.320746861</v>
      </c>
      <c r="I68" s="0" t="n">
        <v>55324.5007443838</v>
      </c>
      <c r="J68" s="0" t="n">
        <v>20585.1331449987</v>
      </c>
    </row>
    <row r="69" customFormat="false" ht="12.8" hidden="false" customHeight="false" outlineLevel="0" collapsed="false">
      <c r="A69" s="0" t="n">
        <v>116</v>
      </c>
      <c r="B69" s="0" t="n">
        <v>5411879.09227674</v>
      </c>
      <c r="C69" s="0" t="n">
        <v>3755971.21320598</v>
      </c>
      <c r="D69" s="0" t="n">
        <v>952544.51909606</v>
      </c>
      <c r="E69" s="0" t="n">
        <v>478763.20735068</v>
      </c>
      <c r="F69" s="0" t="n">
        <v>0</v>
      </c>
      <c r="G69" s="0" t="n">
        <v>23693.8479297281</v>
      </c>
      <c r="H69" s="0" t="n">
        <v>142060.127810056</v>
      </c>
      <c r="I69" s="0" t="n">
        <v>32574.3153504547</v>
      </c>
      <c r="J69" s="0" t="n">
        <v>20653.7665218824</v>
      </c>
    </row>
    <row r="70" customFormat="false" ht="12.8" hidden="false" customHeight="false" outlineLevel="0" collapsed="false">
      <c r="A70" s="0" t="n">
        <v>117</v>
      </c>
      <c r="B70" s="0" t="n">
        <v>6652478.62320568</v>
      </c>
      <c r="C70" s="0" t="n">
        <v>3808047.32158339</v>
      </c>
      <c r="D70" s="0" t="n">
        <v>987076.573578149</v>
      </c>
      <c r="E70" s="0" t="n">
        <v>486882.759365944</v>
      </c>
      <c r="F70" s="0" t="n">
        <v>1153274.29484276</v>
      </c>
      <c r="G70" s="0" t="n">
        <v>17409.9327253109</v>
      </c>
      <c r="H70" s="0" t="n">
        <v>147969.852864297</v>
      </c>
      <c r="I70" s="0" t="n">
        <v>30895.4498447906</v>
      </c>
      <c r="J70" s="0" t="n">
        <v>19382.2639060643</v>
      </c>
    </row>
    <row r="71" customFormat="false" ht="12.8" hidden="false" customHeight="false" outlineLevel="0" collapsed="false">
      <c r="A71" s="0" t="n">
        <v>118</v>
      </c>
      <c r="B71" s="0" t="n">
        <v>5573983.44878564</v>
      </c>
      <c r="C71" s="0" t="n">
        <v>3988669.91676446</v>
      </c>
      <c r="D71" s="0" t="n">
        <v>839481.688688938</v>
      </c>
      <c r="E71" s="0" t="n">
        <v>483003.175108578</v>
      </c>
      <c r="F71" s="0" t="n">
        <v>0</v>
      </c>
      <c r="G71" s="0" t="n">
        <v>21747.8058910848</v>
      </c>
      <c r="H71" s="0" t="n">
        <v>171911.447080843</v>
      </c>
      <c r="I71" s="0" t="n">
        <v>41829.5195231239</v>
      </c>
      <c r="J71" s="0" t="n">
        <v>22119.8862992936</v>
      </c>
    </row>
    <row r="72" customFormat="false" ht="12.8" hidden="false" customHeight="false" outlineLevel="0" collapsed="false">
      <c r="A72" s="0" t="n">
        <v>119</v>
      </c>
      <c r="B72" s="0" t="n">
        <v>5469382.68579282</v>
      </c>
      <c r="C72" s="0" t="n">
        <v>4006821.82086797</v>
      </c>
      <c r="D72" s="0" t="n">
        <v>769769.149190727</v>
      </c>
      <c r="E72" s="0" t="n">
        <v>490498.557934834</v>
      </c>
      <c r="F72" s="0" t="n">
        <v>0</v>
      </c>
      <c r="G72" s="0" t="n">
        <v>19166.2570363828</v>
      </c>
      <c r="H72" s="0" t="n">
        <v>138304.929655496</v>
      </c>
      <c r="I72" s="0" t="n">
        <v>22937.9762274364</v>
      </c>
      <c r="J72" s="0" t="n">
        <v>19788.5996159037</v>
      </c>
    </row>
    <row r="73" customFormat="false" ht="12.8" hidden="false" customHeight="false" outlineLevel="0" collapsed="false">
      <c r="A73" s="0" t="n">
        <v>120</v>
      </c>
      <c r="B73" s="0" t="n">
        <v>5537629.07923052</v>
      </c>
      <c r="C73" s="0" t="n">
        <v>4017690.46398043</v>
      </c>
      <c r="D73" s="0" t="n">
        <v>824115.577967619</v>
      </c>
      <c r="E73" s="0" t="n">
        <v>490995.145457663</v>
      </c>
      <c r="F73" s="0" t="n">
        <v>0</v>
      </c>
      <c r="G73" s="0" t="n">
        <v>17604.1755734195</v>
      </c>
      <c r="H73" s="0" t="n">
        <v>131117.743161771</v>
      </c>
      <c r="I73" s="0" t="n">
        <v>32238.1043311319</v>
      </c>
      <c r="J73" s="0" t="n">
        <v>18148.3892918901</v>
      </c>
    </row>
    <row r="74" customFormat="false" ht="12.8" hidden="false" customHeight="false" outlineLevel="0" collapsed="false">
      <c r="A74" s="0" t="n">
        <v>121</v>
      </c>
      <c r="B74" s="0" t="n">
        <v>6686265.300451</v>
      </c>
      <c r="C74" s="0" t="n">
        <v>4005815.06612446</v>
      </c>
      <c r="D74" s="0" t="n">
        <v>817853.987657108</v>
      </c>
      <c r="E74" s="0" t="n">
        <v>488198.198111774</v>
      </c>
      <c r="F74" s="0" t="n">
        <v>1159080.55371016</v>
      </c>
      <c r="G74" s="0" t="n">
        <v>27221.1958991658</v>
      </c>
      <c r="H74" s="0" t="n">
        <v>127902.673322105</v>
      </c>
      <c r="I74" s="0" t="n">
        <v>40126.4861432767</v>
      </c>
      <c r="J74" s="0" t="n">
        <v>18411.8923925973</v>
      </c>
    </row>
    <row r="75" customFormat="false" ht="12.8" hidden="false" customHeight="false" outlineLevel="0" collapsed="false">
      <c r="A75" s="0" t="n">
        <v>122</v>
      </c>
      <c r="B75" s="0" t="n">
        <v>5684596.69004728</v>
      </c>
      <c r="C75" s="0" t="n">
        <v>4023354.12959801</v>
      </c>
      <c r="D75" s="0" t="n">
        <v>915404.007761787</v>
      </c>
      <c r="E75" s="0" t="n">
        <v>491958.31880294</v>
      </c>
      <c r="F75" s="0" t="n">
        <v>0</v>
      </c>
      <c r="G75" s="0" t="n">
        <v>19525.0351237838</v>
      </c>
      <c r="H75" s="0" t="n">
        <v>171159.969216485</v>
      </c>
      <c r="I75" s="0" t="n">
        <v>33188.7806722827</v>
      </c>
      <c r="J75" s="0" t="n">
        <v>24865.5942393226</v>
      </c>
    </row>
    <row r="76" customFormat="false" ht="12.8" hidden="false" customHeight="false" outlineLevel="0" collapsed="false">
      <c r="A76" s="0" t="n">
        <v>123</v>
      </c>
      <c r="B76" s="0" t="n">
        <v>5626468.17114583</v>
      </c>
      <c r="C76" s="0" t="n">
        <v>4103025.54233552</v>
      </c>
      <c r="D76" s="0" t="n">
        <v>791162.089139656</v>
      </c>
      <c r="E76" s="0" t="n">
        <v>494127.59790806</v>
      </c>
      <c r="F76" s="0" t="n">
        <v>0</v>
      </c>
      <c r="G76" s="0" t="n">
        <v>26739.316221416</v>
      </c>
      <c r="H76" s="0" t="n">
        <v>156287.79319636</v>
      </c>
      <c r="I76" s="0" t="n">
        <v>34596.3399223495</v>
      </c>
      <c r="J76" s="0" t="n">
        <v>22257.3014897339</v>
      </c>
    </row>
    <row r="77" customFormat="false" ht="12.8" hidden="false" customHeight="false" outlineLevel="0" collapsed="false">
      <c r="A77" s="0" t="n">
        <v>124</v>
      </c>
      <c r="B77" s="0" t="n">
        <v>5726067.12248105</v>
      </c>
      <c r="C77" s="0" t="n">
        <v>4264341.99376556</v>
      </c>
      <c r="D77" s="0" t="n">
        <v>719374.133593098</v>
      </c>
      <c r="E77" s="0" t="n">
        <v>503491.231723973</v>
      </c>
      <c r="F77" s="0" t="n">
        <v>0</v>
      </c>
      <c r="G77" s="0" t="n">
        <v>16095.7647105198</v>
      </c>
      <c r="H77" s="0" t="n">
        <v>162549.746086634</v>
      </c>
      <c r="I77" s="0" t="n">
        <v>33957.6692417383</v>
      </c>
      <c r="J77" s="0" t="n">
        <v>23204.7059826804</v>
      </c>
    </row>
    <row r="78" customFormat="false" ht="12.8" hidden="false" customHeight="false" outlineLevel="0" collapsed="false">
      <c r="A78" s="0" t="n">
        <v>125</v>
      </c>
      <c r="B78" s="0" t="n">
        <v>7089760.58742671</v>
      </c>
      <c r="C78" s="0" t="n">
        <v>4304160.92608137</v>
      </c>
      <c r="D78" s="0" t="n">
        <v>801305.701642951</v>
      </c>
      <c r="E78" s="0" t="n">
        <v>507979.870991677</v>
      </c>
      <c r="F78" s="0" t="n">
        <v>1224714.94052802</v>
      </c>
      <c r="G78" s="0" t="n">
        <v>28489.290606418</v>
      </c>
      <c r="H78" s="0" t="n">
        <v>161649.363113539</v>
      </c>
      <c r="I78" s="0" t="n">
        <v>38061.360863131</v>
      </c>
      <c r="J78" s="0" t="n">
        <v>21618.1186042303</v>
      </c>
    </row>
    <row r="79" customFormat="false" ht="12.8" hidden="false" customHeight="false" outlineLevel="0" collapsed="false">
      <c r="A79" s="0" t="n">
        <v>126</v>
      </c>
      <c r="B79" s="0" t="n">
        <v>5871357.00556703</v>
      </c>
      <c r="C79" s="0" t="n">
        <v>4254048.20184332</v>
      </c>
      <c r="D79" s="0" t="n">
        <v>840199.160619726</v>
      </c>
      <c r="E79" s="0" t="n">
        <v>509923.850567862</v>
      </c>
      <c r="F79" s="0" t="n">
        <v>0</v>
      </c>
      <c r="G79" s="0" t="n">
        <v>20319.9432435199</v>
      </c>
      <c r="H79" s="0" t="n">
        <v>194478.610258704</v>
      </c>
      <c r="I79" s="0" t="n">
        <v>19107.1580950574</v>
      </c>
      <c r="J79" s="0" t="n">
        <v>27497.0478709549</v>
      </c>
    </row>
    <row r="80" customFormat="false" ht="12.8" hidden="false" customHeight="false" outlineLevel="0" collapsed="false">
      <c r="A80" s="0" t="n">
        <v>127</v>
      </c>
      <c r="B80" s="0" t="n">
        <v>5838731.5558378</v>
      </c>
      <c r="C80" s="0" t="n">
        <v>4254066.49769441</v>
      </c>
      <c r="D80" s="0" t="n">
        <v>845885.015761941</v>
      </c>
      <c r="E80" s="0" t="n">
        <v>512764.44973769</v>
      </c>
      <c r="F80" s="0" t="n">
        <v>0</v>
      </c>
      <c r="G80" s="0" t="n">
        <v>22420.4202351252</v>
      </c>
      <c r="H80" s="0" t="n">
        <v>149593.395823731</v>
      </c>
      <c r="I80" s="0" t="n">
        <v>32920.3550606749</v>
      </c>
      <c r="J80" s="0" t="n">
        <v>20865.0933411891</v>
      </c>
    </row>
    <row r="81" customFormat="false" ht="12.8" hidden="false" customHeight="false" outlineLevel="0" collapsed="false">
      <c r="A81" s="0" t="n">
        <v>128</v>
      </c>
      <c r="B81" s="0" t="n">
        <v>5894093.0045631</v>
      </c>
      <c r="C81" s="0" t="n">
        <v>4267919.71663971</v>
      </c>
      <c r="D81" s="0" t="n">
        <v>878139.950694544</v>
      </c>
      <c r="E81" s="0" t="n">
        <v>519651.218022764</v>
      </c>
      <c r="F81" s="0" t="n">
        <v>0</v>
      </c>
      <c r="G81" s="0" t="n">
        <v>22689.5536502578</v>
      </c>
      <c r="H81" s="0" t="n">
        <v>151612.213247463</v>
      </c>
      <c r="I81" s="0" t="n">
        <v>29378.6022948762</v>
      </c>
      <c r="J81" s="0" t="n">
        <v>19808.9442520529</v>
      </c>
    </row>
    <row r="82" customFormat="false" ht="12.8" hidden="false" customHeight="false" outlineLevel="0" collapsed="false">
      <c r="A82" s="0" t="n">
        <v>129</v>
      </c>
      <c r="B82" s="0" t="n">
        <v>7265609.71599018</v>
      </c>
      <c r="C82" s="0" t="n">
        <v>4546334.17088863</v>
      </c>
      <c r="D82" s="0" t="n">
        <v>700418.712379224</v>
      </c>
      <c r="E82" s="0" t="n">
        <v>522488.795706075</v>
      </c>
      <c r="F82" s="0" t="n">
        <v>1237300.51045446</v>
      </c>
      <c r="G82" s="0" t="n">
        <v>25833.9479106359</v>
      </c>
      <c r="H82" s="0" t="n">
        <v>186418.09286617</v>
      </c>
      <c r="I82" s="0" t="n">
        <v>18919.25635028</v>
      </c>
      <c r="J82" s="0" t="n">
        <v>25302.9525494598</v>
      </c>
    </row>
    <row r="83" customFormat="false" ht="12.8" hidden="false" customHeight="false" outlineLevel="0" collapsed="false">
      <c r="A83" s="0" t="n">
        <v>130</v>
      </c>
      <c r="B83" s="0" t="n">
        <v>6040339.32481292</v>
      </c>
      <c r="C83" s="0" t="n">
        <v>4528522.77209795</v>
      </c>
      <c r="D83" s="0" t="n">
        <v>746932.248541109</v>
      </c>
      <c r="E83" s="0" t="n">
        <v>533479.24911282</v>
      </c>
      <c r="F83" s="0" t="n">
        <v>0</v>
      </c>
      <c r="G83" s="0" t="n">
        <v>20965.5824244654</v>
      </c>
      <c r="H83" s="0" t="n">
        <v>156276.25647172</v>
      </c>
      <c r="I83" s="0" t="n">
        <v>25936.6063053846</v>
      </c>
      <c r="J83" s="0" t="n">
        <v>24203.683909738</v>
      </c>
    </row>
    <row r="84" customFormat="false" ht="12.8" hidden="false" customHeight="false" outlineLevel="0" collapsed="false">
      <c r="A84" s="0" t="n">
        <v>131</v>
      </c>
      <c r="B84" s="0" t="n">
        <v>6043738.93120637</v>
      </c>
      <c r="C84" s="0" t="n">
        <v>4480060.69215132</v>
      </c>
      <c r="D84" s="0" t="n">
        <v>775035.363797487</v>
      </c>
      <c r="E84" s="0" t="n">
        <v>538689.621991166</v>
      </c>
      <c r="F84" s="0" t="n">
        <v>0</v>
      </c>
      <c r="G84" s="0" t="n">
        <v>24322.5994400971</v>
      </c>
      <c r="H84" s="0" t="n">
        <v>162138.720121666</v>
      </c>
      <c r="I84" s="0" t="n">
        <v>35107.7633080609</v>
      </c>
      <c r="J84" s="0" t="n">
        <v>25250.853936787</v>
      </c>
    </row>
    <row r="85" customFormat="false" ht="12.8" hidden="false" customHeight="false" outlineLevel="0" collapsed="false">
      <c r="A85" s="0" t="n">
        <v>132</v>
      </c>
      <c r="B85" s="0" t="n">
        <v>6103535.80261292</v>
      </c>
      <c r="C85" s="0" t="n">
        <v>4492869.05693172</v>
      </c>
      <c r="D85" s="0" t="n">
        <v>835692.661376485</v>
      </c>
      <c r="E85" s="0" t="n">
        <v>542093.092381472</v>
      </c>
      <c r="F85" s="0" t="n">
        <v>0</v>
      </c>
      <c r="G85" s="0" t="n">
        <v>26716.8966730704</v>
      </c>
      <c r="H85" s="0" t="n">
        <v>157899.738286299</v>
      </c>
      <c r="I85" s="0" t="n">
        <v>19684.3687613092</v>
      </c>
      <c r="J85" s="0" t="n">
        <v>23715.9763015385</v>
      </c>
    </row>
    <row r="86" customFormat="false" ht="12.8" hidden="false" customHeight="false" outlineLevel="0" collapsed="false">
      <c r="A86" s="0" t="n">
        <v>133</v>
      </c>
      <c r="B86" s="0" t="n">
        <v>7397340.42297444</v>
      </c>
      <c r="C86" s="0" t="n">
        <v>4438133.42348383</v>
      </c>
      <c r="D86" s="0" t="n">
        <v>848216.481780757</v>
      </c>
      <c r="E86" s="0" t="n">
        <v>543672.27103032</v>
      </c>
      <c r="F86" s="0" t="n">
        <v>1270052.50341964</v>
      </c>
      <c r="G86" s="0" t="n">
        <v>32067.7265013284</v>
      </c>
      <c r="H86" s="0" t="n">
        <v>176810.327789961</v>
      </c>
      <c r="I86" s="0" t="n">
        <v>27135.8379709599</v>
      </c>
      <c r="J86" s="0" t="n">
        <v>29536.4845222203</v>
      </c>
    </row>
    <row r="87" customFormat="false" ht="12.8" hidden="false" customHeight="false" outlineLevel="0" collapsed="false">
      <c r="A87" s="0" t="n">
        <v>134</v>
      </c>
      <c r="B87" s="0" t="n">
        <v>6193874.48130136</v>
      </c>
      <c r="C87" s="0" t="n">
        <v>4525255.4807167</v>
      </c>
      <c r="D87" s="0" t="n">
        <v>816439.949830176</v>
      </c>
      <c r="E87" s="0" t="n">
        <v>552064.054335488</v>
      </c>
      <c r="F87" s="0" t="n">
        <v>0</v>
      </c>
      <c r="G87" s="0" t="n">
        <v>33548.0487786463</v>
      </c>
      <c r="H87" s="0" t="n">
        <v>184800.168156778</v>
      </c>
      <c r="I87" s="0" t="n">
        <v>43632.4763666703</v>
      </c>
      <c r="J87" s="0" t="n">
        <v>26076.4489295683</v>
      </c>
    </row>
    <row r="88" customFormat="false" ht="12.8" hidden="false" customHeight="false" outlineLevel="0" collapsed="false">
      <c r="A88" s="0" t="n">
        <v>135</v>
      </c>
      <c r="B88" s="0" t="n">
        <v>6229919.2879934</v>
      </c>
      <c r="C88" s="0" t="n">
        <v>4521370.33408193</v>
      </c>
      <c r="D88" s="0" t="n">
        <v>837524.10125737</v>
      </c>
      <c r="E88" s="0" t="n">
        <v>555390.00703173</v>
      </c>
      <c r="F88" s="0" t="n">
        <v>0</v>
      </c>
      <c r="G88" s="0" t="n">
        <v>40205.1387464636</v>
      </c>
      <c r="H88" s="0" t="n">
        <v>194262.455919616</v>
      </c>
      <c r="I88" s="0" t="n">
        <v>28715.7369095424</v>
      </c>
      <c r="J88" s="0" t="n">
        <v>31083.7382754883</v>
      </c>
    </row>
    <row r="89" customFormat="false" ht="12.8" hidden="false" customHeight="false" outlineLevel="0" collapsed="false">
      <c r="A89" s="0" t="n">
        <v>136</v>
      </c>
      <c r="B89" s="0" t="n">
        <v>6216129.78254726</v>
      </c>
      <c r="C89" s="0" t="n">
        <v>4671979.99383241</v>
      </c>
      <c r="D89" s="0" t="n">
        <v>707263.698784937</v>
      </c>
      <c r="E89" s="0" t="n">
        <v>560604.846857412</v>
      </c>
      <c r="F89" s="0" t="n">
        <v>0</v>
      </c>
      <c r="G89" s="0" t="n">
        <v>36257.3453409539</v>
      </c>
      <c r="H89" s="0" t="n">
        <v>203060.843566172</v>
      </c>
      <c r="I89" s="0" t="n">
        <v>12354.8054032631</v>
      </c>
      <c r="J89" s="0" t="n">
        <v>26545.7574929651</v>
      </c>
    </row>
    <row r="90" customFormat="false" ht="12.8" hidden="false" customHeight="false" outlineLevel="0" collapsed="false">
      <c r="A90" s="0" t="n">
        <v>137</v>
      </c>
      <c r="B90" s="0" t="n">
        <v>7536565.17808867</v>
      </c>
      <c r="C90" s="0" t="n">
        <v>4696718.02665263</v>
      </c>
      <c r="D90" s="0" t="n">
        <v>728800.124938098</v>
      </c>
      <c r="E90" s="0" t="n">
        <v>561960.568595505</v>
      </c>
      <c r="F90" s="0" t="n">
        <v>1290572.64315161</v>
      </c>
      <c r="G90" s="0" t="n">
        <v>25939.2334063548</v>
      </c>
      <c r="H90" s="0" t="n">
        <v>151860.797555189</v>
      </c>
      <c r="I90" s="0" t="n">
        <v>40780.9899439927</v>
      </c>
      <c r="J90" s="0" t="n">
        <v>23228.0449884385</v>
      </c>
    </row>
    <row r="91" customFormat="false" ht="12.8" hidden="false" customHeight="false" outlineLevel="0" collapsed="false">
      <c r="A91" s="0" t="n">
        <v>138</v>
      </c>
      <c r="B91" s="0" t="n">
        <v>6347497.85090626</v>
      </c>
      <c r="C91" s="0" t="n">
        <v>4834481.58221433</v>
      </c>
      <c r="D91" s="0" t="n">
        <v>677294.073883291</v>
      </c>
      <c r="E91" s="0" t="n">
        <v>572663.592058174</v>
      </c>
      <c r="F91" s="0" t="n">
        <v>0</v>
      </c>
      <c r="G91" s="0" t="n">
        <v>32875.6930165695</v>
      </c>
      <c r="H91" s="0" t="n">
        <v>159610.343363838</v>
      </c>
      <c r="I91" s="0" t="n">
        <v>48644.3477568136</v>
      </c>
      <c r="J91" s="0" t="n">
        <v>22880.4523865911</v>
      </c>
    </row>
    <row r="92" customFormat="false" ht="12.8" hidden="false" customHeight="false" outlineLevel="0" collapsed="false">
      <c r="A92" s="0" t="n">
        <v>139</v>
      </c>
      <c r="B92" s="0" t="n">
        <v>6388532.81143785</v>
      </c>
      <c r="C92" s="0" t="n">
        <v>4791940.44303665</v>
      </c>
      <c r="D92" s="0" t="n">
        <v>737496.279039253</v>
      </c>
      <c r="E92" s="0" t="n">
        <v>575716.077162438</v>
      </c>
      <c r="F92" s="0" t="n">
        <v>0</v>
      </c>
      <c r="G92" s="0" t="n">
        <v>31474.0305717582</v>
      </c>
      <c r="H92" s="0" t="n">
        <v>189213.35595558</v>
      </c>
      <c r="I92" s="0" t="n">
        <v>31098.7364685251</v>
      </c>
      <c r="J92" s="0" t="n">
        <v>29959.9317148341</v>
      </c>
    </row>
    <row r="93" customFormat="false" ht="12.8" hidden="false" customHeight="false" outlineLevel="0" collapsed="false">
      <c r="A93" s="0" t="n">
        <v>140</v>
      </c>
      <c r="B93" s="0" t="n">
        <v>6374405.34424325</v>
      </c>
      <c r="C93" s="0" t="n">
        <v>4880859.20513484</v>
      </c>
      <c r="D93" s="0" t="n">
        <v>635974.044160114</v>
      </c>
      <c r="E93" s="0" t="n">
        <v>577278.310791809</v>
      </c>
      <c r="F93" s="0" t="n">
        <v>0</v>
      </c>
      <c r="G93" s="0" t="n">
        <v>44962.214716653</v>
      </c>
      <c r="H93" s="0" t="n">
        <v>177660.74535943</v>
      </c>
      <c r="I93" s="0" t="n">
        <v>28080.3086205375</v>
      </c>
      <c r="J93" s="0" t="n">
        <v>30465.6069110234</v>
      </c>
    </row>
    <row r="94" customFormat="false" ht="12.8" hidden="false" customHeight="false" outlineLevel="0" collapsed="false">
      <c r="A94" s="0" t="n">
        <v>141</v>
      </c>
      <c r="B94" s="0" t="n">
        <v>7811688.84377837</v>
      </c>
      <c r="C94" s="0" t="n">
        <v>4874981.90503421</v>
      </c>
      <c r="D94" s="0" t="n">
        <v>710456.943635022</v>
      </c>
      <c r="E94" s="0" t="n">
        <v>581543.075937803</v>
      </c>
      <c r="F94" s="0" t="n">
        <v>1329608.39480099</v>
      </c>
      <c r="G94" s="0" t="n">
        <v>31028.2514890848</v>
      </c>
      <c r="H94" s="0" t="n">
        <v>204112.293064754</v>
      </c>
      <c r="I94" s="0" t="n">
        <v>38853.6478872046</v>
      </c>
      <c r="J94" s="0" t="n">
        <v>30732.4156849559</v>
      </c>
    </row>
    <row r="95" customFormat="false" ht="12.8" hidden="false" customHeight="false" outlineLevel="0" collapsed="false">
      <c r="A95" s="0" t="n">
        <v>142</v>
      </c>
      <c r="B95" s="0" t="n">
        <v>6449671.16477039</v>
      </c>
      <c r="C95" s="0" t="n">
        <v>4879515.01168805</v>
      </c>
      <c r="D95" s="0" t="n">
        <v>696877.921800857</v>
      </c>
      <c r="E95" s="0" t="n">
        <v>581691.335685908</v>
      </c>
      <c r="F95" s="0" t="n">
        <v>0</v>
      </c>
      <c r="G95" s="0" t="n">
        <v>37710.613414665</v>
      </c>
      <c r="H95" s="0" t="n">
        <v>198675.315964113</v>
      </c>
      <c r="I95" s="0" t="n">
        <v>23326.5907714922</v>
      </c>
      <c r="J95" s="0" t="n">
        <v>31779.0344593494</v>
      </c>
    </row>
    <row r="96" customFormat="false" ht="12.8" hidden="false" customHeight="false" outlineLevel="0" collapsed="false">
      <c r="A96" s="0" t="n">
        <v>143</v>
      </c>
      <c r="B96" s="0" t="n">
        <v>6376450.57443938</v>
      </c>
      <c r="C96" s="0" t="n">
        <v>4859792.49534887</v>
      </c>
      <c r="D96" s="0" t="n">
        <v>692570.046512054</v>
      </c>
      <c r="E96" s="0" t="n">
        <v>587581.979963281</v>
      </c>
      <c r="F96" s="0" t="n">
        <v>0</v>
      </c>
      <c r="G96" s="0" t="n">
        <v>32109.8773626438</v>
      </c>
      <c r="H96" s="0" t="n">
        <v>169268.655205243</v>
      </c>
      <c r="I96" s="0" t="n">
        <v>20277.9546977504</v>
      </c>
      <c r="J96" s="0" t="n">
        <v>29245.9055111025</v>
      </c>
    </row>
    <row r="97" customFormat="false" ht="12.8" hidden="false" customHeight="false" outlineLevel="0" collapsed="false">
      <c r="A97" s="0" t="n">
        <v>144</v>
      </c>
      <c r="B97" s="0" t="n">
        <v>6476356.56272889</v>
      </c>
      <c r="C97" s="0" t="n">
        <v>4831336.88125973</v>
      </c>
      <c r="D97" s="0" t="n">
        <v>738646.061768796</v>
      </c>
      <c r="E97" s="0" t="n">
        <v>598779.349681938</v>
      </c>
      <c r="F97" s="0" t="n">
        <v>0</v>
      </c>
      <c r="G97" s="0" t="n">
        <v>53216.829535726</v>
      </c>
      <c r="H97" s="0" t="n">
        <v>187852.220143266</v>
      </c>
      <c r="I97" s="0" t="n">
        <v>34719.8473468202</v>
      </c>
      <c r="J97" s="0" t="n">
        <v>28452.059453199</v>
      </c>
    </row>
    <row r="98" customFormat="false" ht="12.8" hidden="false" customHeight="false" outlineLevel="0" collapsed="false">
      <c r="A98" s="0" t="n">
        <v>145</v>
      </c>
      <c r="B98" s="0" t="n">
        <v>7867384.43926423</v>
      </c>
      <c r="C98" s="0" t="n">
        <v>4907915.14567513</v>
      </c>
      <c r="D98" s="0" t="n">
        <v>709393.930412523</v>
      </c>
      <c r="E98" s="0" t="n">
        <v>608319.02355002</v>
      </c>
      <c r="F98" s="0" t="n">
        <v>1333765.3599304</v>
      </c>
      <c r="G98" s="0" t="n">
        <v>41111.7640695879</v>
      </c>
      <c r="H98" s="0" t="n">
        <v>176255.476899723</v>
      </c>
      <c r="I98" s="0" t="n">
        <v>74047.5774152632</v>
      </c>
      <c r="J98" s="0" t="n">
        <v>28878.6460304432</v>
      </c>
    </row>
    <row r="99" customFormat="false" ht="12.8" hidden="false" customHeight="false" outlineLevel="0" collapsed="false">
      <c r="A99" s="0" t="n">
        <v>146</v>
      </c>
      <c r="B99" s="0" t="n">
        <v>6528198.42386607</v>
      </c>
      <c r="C99" s="0" t="n">
        <v>5047785.59022711</v>
      </c>
      <c r="D99" s="0" t="n">
        <v>572461.957547299</v>
      </c>
      <c r="E99" s="0" t="n">
        <v>610119.043717944</v>
      </c>
      <c r="F99" s="0" t="n">
        <v>0</v>
      </c>
      <c r="G99" s="0" t="n">
        <v>46103.3786185439</v>
      </c>
      <c r="H99" s="0" t="n">
        <v>186671.986449438</v>
      </c>
      <c r="I99" s="0" t="n">
        <v>22739.9815613548</v>
      </c>
      <c r="J99" s="0" t="n">
        <v>29822.7691504323</v>
      </c>
    </row>
    <row r="100" customFormat="false" ht="12.8" hidden="false" customHeight="false" outlineLevel="0" collapsed="false">
      <c r="A100" s="0" t="n">
        <v>147</v>
      </c>
      <c r="B100" s="0" t="n">
        <v>6682469.7949857</v>
      </c>
      <c r="C100" s="0" t="n">
        <v>5114907.75442564</v>
      </c>
      <c r="D100" s="0" t="n">
        <v>659419.280948476</v>
      </c>
      <c r="E100" s="0" t="n">
        <v>615256.523625341</v>
      </c>
      <c r="F100" s="0" t="n">
        <v>0</v>
      </c>
      <c r="G100" s="0" t="n">
        <v>27433.5463797823</v>
      </c>
      <c r="H100" s="0" t="n">
        <v>188737.417003949</v>
      </c>
      <c r="I100" s="0" t="n">
        <v>25723.241173253</v>
      </c>
      <c r="J100" s="0" t="n">
        <v>28887.8709543008</v>
      </c>
    </row>
    <row r="101" customFormat="false" ht="12.8" hidden="false" customHeight="false" outlineLevel="0" collapsed="false">
      <c r="A101" s="0" t="n">
        <v>148</v>
      </c>
      <c r="B101" s="0" t="n">
        <v>6656021.29149103</v>
      </c>
      <c r="C101" s="0" t="n">
        <v>5079796.55414601</v>
      </c>
      <c r="D101" s="0" t="n">
        <v>669627.758966707</v>
      </c>
      <c r="E101" s="0" t="n">
        <v>619258.972094896</v>
      </c>
      <c r="F101" s="0" t="n">
        <v>0</v>
      </c>
      <c r="G101" s="0" t="n">
        <v>35407.0698961473</v>
      </c>
      <c r="H101" s="0" t="n">
        <v>170962.927222666</v>
      </c>
      <c r="I101" s="0" t="n">
        <v>41253.5825652773</v>
      </c>
      <c r="J101" s="0" t="n">
        <v>28328.4196516525</v>
      </c>
    </row>
    <row r="102" customFormat="false" ht="12.8" hidden="false" customHeight="false" outlineLevel="0" collapsed="false">
      <c r="A102" s="0" t="n">
        <v>149</v>
      </c>
      <c r="B102" s="0" t="n">
        <v>8143795.96905856</v>
      </c>
      <c r="C102" s="0" t="n">
        <v>5215031.81184377</v>
      </c>
      <c r="D102" s="0" t="n">
        <v>619686.01024655</v>
      </c>
      <c r="E102" s="0" t="n">
        <v>624127.370199419</v>
      </c>
      <c r="F102" s="0" t="n">
        <v>1380251.57638649</v>
      </c>
      <c r="G102" s="0" t="n">
        <v>32567.6183209601</v>
      </c>
      <c r="H102" s="0" t="n">
        <v>202962.15976492</v>
      </c>
      <c r="I102" s="0" t="n">
        <v>28677.1060862545</v>
      </c>
      <c r="J102" s="0" t="n">
        <v>28959.2934521853</v>
      </c>
    </row>
    <row r="103" customFormat="false" ht="12.8" hidden="false" customHeight="false" outlineLevel="0" collapsed="false">
      <c r="A103" s="0" t="n">
        <v>150</v>
      </c>
      <c r="B103" s="0" t="n">
        <v>6743580.31923884</v>
      </c>
      <c r="C103" s="0" t="n">
        <v>5282275.62517565</v>
      </c>
      <c r="D103" s="0" t="n">
        <v>566141.147978097</v>
      </c>
      <c r="E103" s="0" t="n">
        <v>631947.857160211</v>
      </c>
      <c r="F103" s="0" t="n">
        <v>0</v>
      </c>
      <c r="G103" s="0" t="n">
        <v>33684.7753493597</v>
      </c>
      <c r="H103" s="0" t="n">
        <v>194977.411666906</v>
      </c>
      <c r="I103" s="0" t="n">
        <v>8429.03050166521</v>
      </c>
      <c r="J103" s="0" t="n">
        <v>29674.5703911241</v>
      </c>
    </row>
    <row r="104" customFormat="false" ht="12.8" hidden="false" customHeight="false" outlineLevel="0" collapsed="false">
      <c r="A104" s="0" t="n">
        <v>151</v>
      </c>
      <c r="B104" s="0" t="n">
        <v>6768417.23709841</v>
      </c>
      <c r="C104" s="0" t="n">
        <v>5222201.4011696</v>
      </c>
      <c r="D104" s="0" t="n">
        <v>661231.572847719</v>
      </c>
      <c r="E104" s="0" t="n">
        <v>638210.025087119</v>
      </c>
      <c r="F104" s="0" t="n">
        <v>0</v>
      </c>
      <c r="G104" s="0" t="n">
        <v>33397.5014783737</v>
      </c>
      <c r="H104" s="0" t="n">
        <v>162123.044155651</v>
      </c>
      <c r="I104" s="0" t="n">
        <v>27291.7594190015</v>
      </c>
      <c r="J104" s="0" t="n">
        <v>22919.4266730075</v>
      </c>
    </row>
    <row r="105" customFormat="false" ht="12.8" hidden="false" customHeight="false" outlineLevel="0" collapsed="false">
      <c r="A105" s="0" t="n">
        <v>152</v>
      </c>
      <c r="B105" s="0" t="n">
        <v>6760491.54086262</v>
      </c>
      <c r="C105" s="0" t="n">
        <v>5202431.0093793</v>
      </c>
      <c r="D105" s="0" t="n">
        <v>627825.134947426</v>
      </c>
      <c r="E105" s="0" t="n">
        <v>648052.635277337</v>
      </c>
      <c r="F105" s="0" t="n">
        <v>0</v>
      </c>
      <c r="G105" s="0" t="n">
        <v>43924.7123119856</v>
      </c>
      <c r="H105" s="0" t="n">
        <v>202239.150593263</v>
      </c>
      <c r="I105" s="0" t="n">
        <v>23359.8845720505</v>
      </c>
      <c r="J105" s="0" t="n">
        <v>29899.8956141753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6" t="n">
        <v>49</v>
      </c>
      <c r="B2" s="166" t="n">
        <v>18043144.0904716</v>
      </c>
      <c r="C2" s="166" t="n">
        <v>17405506.2854731</v>
      </c>
      <c r="D2" s="166" t="n">
        <v>61542304.1459164</v>
      </c>
      <c r="E2" s="166" t="n">
        <v>61542304.1459164</v>
      </c>
      <c r="F2" s="166" t="n">
        <v>0</v>
      </c>
      <c r="G2" s="166" t="n">
        <v>364695.460487578</v>
      </c>
      <c r="H2" s="166" t="n">
        <v>179810.780266655</v>
      </c>
      <c r="I2" s="166" t="n">
        <v>133045.091777586</v>
      </c>
    </row>
    <row r="3" customFormat="false" ht="12.8" hidden="false" customHeight="false" outlineLevel="0" collapsed="false">
      <c r="A3" s="166" t="n">
        <v>50</v>
      </c>
      <c r="B3" s="166" t="n">
        <v>22277539.8995703</v>
      </c>
      <c r="C3" s="166" t="n">
        <v>21584807.9443124</v>
      </c>
      <c r="D3" s="166" t="n">
        <v>76314324.9548439</v>
      </c>
      <c r="E3" s="166" t="n">
        <v>65412278.5327233</v>
      </c>
      <c r="F3" s="166" t="n">
        <v>10902046.4221206</v>
      </c>
      <c r="G3" s="166" t="n">
        <v>421602.260497036</v>
      </c>
      <c r="H3" s="166" t="n">
        <v>173537.254977465</v>
      </c>
      <c r="I3" s="166" t="n">
        <v>139417.771119178</v>
      </c>
    </row>
    <row r="4" customFormat="false" ht="12.8" hidden="false" customHeight="false" outlineLevel="0" collapsed="false">
      <c r="A4" s="166" t="n">
        <v>51</v>
      </c>
      <c r="B4" s="166" t="n">
        <v>20171412.2166204</v>
      </c>
      <c r="C4" s="166" t="n">
        <v>19514908.9400945</v>
      </c>
      <c r="D4" s="166" t="n">
        <v>68983481.7043661</v>
      </c>
      <c r="E4" s="166" t="n">
        <v>68983481.7043661</v>
      </c>
      <c r="F4" s="166" t="n">
        <v>0</v>
      </c>
      <c r="G4" s="166" t="n">
        <v>384609.217745639</v>
      </c>
      <c r="H4" s="166" t="n">
        <v>170548.660329114</v>
      </c>
      <c r="I4" s="166" t="n">
        <v>144779.140644521</v>
      </c>
    </row>
    <row r="5" customFormat="false" ht="12.8" hidden="false" customHeight="false" outlineLevel="0" collapsed="false">
      <c r="A5" s="166" t="n">
        <v>52</v>
      </c>
      <c r="B5" s="166" t="n">
        <v>23528444.5402758</v>
      </c>
      <c r="C5" s="166" t="n">
        <v>22852455.6495537</v>
      </c>
      <c r="D5" s="166" t="n">
        <v>80791205.6838664</v>
      </c>
      <c r="E5" s="166" t="n">
        <v>69249604.8718855</v>
      </c>
      <c r="F5" s="166" t="n">
        <v>11541600.8119809</v>
      </c>
      <c r="G5" s="166" t="n">
        <v>411868.751808264</v>
      </c>
      <c r="H5" s="166" t="n">
        <v>162868.753854648</v>
      </c>
      <c r="I5" s="166" t="n">
        <v>144644.835798782</v>
      </c>
    </row>
    <row r="6" customFormat="false" ht="12.8" hidden="false" customHeight="false" outlineLevel="0" collapsed="false">
      <c r="A6" s="166" t="n">
        <v>53</v>
      </c>
      <c r="B6" s="166" t="n">
        <v>19153281.0629158</v>
      </c>
      <c r="C6" s="166" t="n">
        <v>18535204.4503069</v>
      </c>
      <c r="D6" s="166" t="n">
        <v>65547035.8377368</v>
      </c>
      <c r="E6" s="166" t="n">
        <v>65547035.8377368</v>
      </c>
      <c r="F6" s="166" t="n">
        <v>0</v>
      </c>
      <c r="G6" s="166" t="n">
        <v>379107.181250302</v>
      </c>
      <c r="H6" s="166" t="n">
        <v>141448.488340624</v>
      </c>
      <c r="I6" s="166" t="n">
        <v>139315.632882832</v>
      </c>
    </row>
    <row r="7" customFormat="false" ht="12.8" hidden="false" customHeight="false" outlineLevel="0" collapsed="false">
      <c r="A7" s="166" t="n">
        <v>54</v>
      </c>
      <c r="B7" s="166" t="n">
        <v>21857213.2641064</v>
      </c>
      <c r="C7" s="166" t="n">
        <v>21254973.6813816</v>
      </c>
      <c r="D7" s="166" t="n">
        <v>75103390.7153397</v>
      </c>
      <c r="E7" s="166" t="n">
        <v>64374334.8988626</v>
      </c>
      <c r="F7" s="166" t="n">
        <v>10729055.8164771</v>
      </c>
      <c r="G7" s="166" t="n">
        <v>384130.413372021</v>
      </c>
      <c r="H7" s="166" t="n">
        <v>123317.249522824</v>
      </c>
      <c r="I7" s="166" t="n">
        <v>135417.02832844</v>
      </c>
    </row>
    <row r="8" customFormat="false" ht="12.8" hidden="false" customHeight="false" outlineLevel="0" collapsed="false">
      <c r="A8" s="166" t="n">
        <v>55</v>
      </c>
      <c r="B8" s="166" t="n">
        <v>19215169.9458099</v>
      </c>
      <c r="C8" s="166" t="n">
        <v>18628180.2423709</v>
      </c>
      <c r="D8" s="166" t="n">
        <v>65830840.2204289</v>
      </c>
      <c r="E8" s="166" t="n">
        <v>65830840.2204289</v>
      </c>
      <c r="F8" s="166" t="n">
        <v>0</v>
      </c>
      <c r="G8" s="166" t="n">
        <v>370054.163794967</v>
      </c>
      <c r="H8" s="166" t="n">
        <v>116388.261381319</v>
      </c>
      <c r="I8" s="166" t="n">
        <v>143638.968946757</v>
      </c>
    </row>
    <row r="9" customFormat="false" ht="12.8" hidden="false" customHeight="false" outlineLevel="0" collapsed="false">
      <c r="A9" s="166" t="n">
        <v>56</v>
      </c>
      <c r="B9" s="166" t="n">
        <v>22585007.4703965</v>
      </c>
      <c r="C9" s="166" t="n">
        <v>21952588.5080313</v>
      </c>
      <c r="D9" s="166" t="n">
        <v>77594762.9305608</v>
      </c>
      <c r="E9" s="166" t="n">
        <v>66509796.7976235</v>
      </c>
      <c r="F9" s="166" t="n">
        <v>11084966.1329373</v>
      </c>
      <c r="G9" s="166" t="n">
        <v>418867.570650581</v>
      </c>
      <c r="H9" s="166" t="n">
        <v>112379.676577497</v>
      </c>
      <c r="I9" s="166" t="n">
        <v>144531.021624542</v>
      </c>
    </row>
    <row r="10" customFormat="false" ht="12.8" hidden="false" customHeight="false" outlineLevel="0" collapsed="false">
      <c r="A10" s="166" t="n">
        <v>57</v>
      </c>
      <c r="B10" s="166" t="n">
        <v>19533783.8584636</v>
      </c>
      <c r="C10" s="166" t="n">
        <v>18856350.4870442</v>
      </c>
      <c r="D10" s="166" t="n">
        <v>66663600.8016685</v>
      </c>
      <c r="E10" s="166" t="n">
        <v>66663600.8016685</v>
      </c>
      <c r="F10" s="166" t="n">
        <v>0</v>
      </c>
      <c r="G10" s="166" t="n">
        <v>352470.356320033</v>
      </c>
      <c r="H10" s="166" t="n">
        <v>239320.285491821</v>
      </c>
      <c r="I10" s="166" t="n">
        <v>122346.756582245</v>
      </c>
    </row>
    <row r="11" customFormat="false" ht="12.8" hidden="false" customHeight="false" outlineLevel="0" collapsed="false">
      <c r="A11" s="166" t="n">
        <v>58</v>
      </c>
      <c r="B11" s="166" t="n">
        <v>23184198.0928763</v>
      </c>
      <c r="C11" s="166" t="n">
        <v>22502728.8694427</v>
      </c>
      <c r="D11" s="166" t="n">
        <v>79568763.1096815</v>
      </c>
      <c r="E11" s="166" t="n">
        <v>68201796.9511556</v>
      </c>
      <c r="F11" s="166" t="n">
        <v>11366966.1585259</v>
      </c>
      <c r="G11" s="166" t="n">
        <v>357180.114727404</v>
      </c>
      <c r="H11" s="166" t="n">
        <v>233537.954811137</v>
      </c>
      <c r="I11" s="166" t="n">
        <v>129644.505564317</v>
      </c>
    </row>
    <row r="12" customFormat="false" ht="12.8" hidden="false" customHeight="false" outlineLevel="0" collapsed="false">
      <c r="A12" s="166" t="n">
        <v>59</v>
      </c>
      <c r="B12" s="166" t="n">
        <v>20542851.5621216</v>
      </c>
      <c r="C12" s="166" t="n">
        <v>19859905.1784969</v>
      </c>
      <c r="D12" s="166" t="n">
        <v>70211018.8174341</v>
      </c>
      <c r="E12" s="166" t="n">
        <v>70211018.8174341</v>
      </c>
      <c r="F12" s="166" t="n">
        <v>0</v>
      </c>
      <c r="G12" s="166" t="n">
        <v>351626.063081105</v>
      </c>
      <c r="H12" s="166" t="n">
        <v>234302.016710924</v>
      </c>
      <c r="I12" s="166" t="n">
        <v>138597.576903819</v>
      </c>
    </row>
    <row r="13" customFormat="false" ht="12.8" hidden="false" customHeight="false" outlineLevel="0" collapsed="false">
      <c r="A13" s="166" t="n">
        <v>60</v>
      </c>
      <c r="B13" s="166" t="n">
        <v>24252373.7599014</v>
      </c>
      <c r="C13" s="166" t="n">
        <v>23556085.1764092</v>
      </c>
      <c r="D13" s="166" t="n">
        <v>83167858.0389435</v>
      </c>
      <c r="E13" s="166" t="n">
        <v>71286735.4619515</v>
      </c>
      <c r="F13" s="166" t="n">
        <v>11881122.5769919</v>
      </c>
      <c r="G13" s="166" t="n">
        <v>372696.411100762</v>
      </c>
      <c r="H13" s="166" t="n">
        <v>225492.026773178</v>
      </c>
      <c r="I13" s="166" t="n">
        <v>140143.065168911</v>
      </c>
    </row>
    <row r="14" customFormat="false" ht="12.8" hidden="false" customHeight="false" outlineLevel="0" collapsed="false">
      <c r="A14" s="166" t="n">
        <v>61</v>
      </c>
      <c r="B14" s="166" t="n">
        <v>19363802.8731975</v>
      </c>
      <c r="C14" s="166" t="n">
        <v>18670841.0166333</v>
      </c>
      <c r="D14" s="166" t="n">
        <v>62590802.6432059</v>
      </c>
      <c r="E14" s="166" t="n">
        <v>70820906.7970745</v>
      </c>
      <c r="F14" s="166" t="n">
        <v>0</v>
      </c>
      <c r="G14" s="166" t="n">
        <v>350440.335628768</v>
      </c>
      <c r="H14" s="166" t="n">
        <v>255764.752266503</v>
      </c>
      <c r="I14" s="166" t="n">
        <v>123938.240955641</v>
      </c>
    </row>
    <row r="15" customFormat="false" ht="12.8" hidden="false" customHeight="false" outlineLevel="0" collapsed="false">
      <c r="A15" s="166" t="n">
        <v>62</v>
      </c>
      <c r="B15" s="166" t="n">
        <v>21991144.8761269</v>
      </c>
      <c r="C15" s="166" t="n">
        <v>21312057.4176784</v>
      </c>
      <c r="D15" s="166" t="n">
        <v>71418574.8103526</v>
      </c>
      <c r="E15" s="166" t="n">
        <v>69295066.1870075</v>
      </c>
      <c r="F15" s="166" t="n">
        <v>11549177.6978346</v>
      </c>
      <c r="G15" s="166" t="n">
        <v>349684.230180864</v>
      </c>
      <c r="H15" s="166" t="n">
        <v>239666.738849377</v>
      </c>
      <c r="I15" s="166" t="n">
        <v>128194.98488325</v>
      </c>
    </row>
    <row r="16" customFormat="false" ht="12.8" hidden="false" customHeight="false" outlineLevel="0" collapsed="false">
      <c r="A16" s="166" t="n">
        <v>63</v>
      </c>
      <c r="B16" s="166" t="n">
        <v>18235645.224442</v>
      </c>
      <c r="C16" s="166" t="n">
        <v>17614504.667947</v>
      </c>
      <c r="D16" s="166" t="n">
        <v>59281129.9217306</v>
      </c>
      <c r="E16" s="166" t="n">
        <v>66350999.5900199</v>
      </c>
      <c r="F16" s="166" t="n">
        <v>0</v>
      </c>
      <c r="G16" s="166" t="n">
        <v>324246.403842558</v>
      </c>
      <c r="H16" s="166" t="n">
        <v>216427.814889664</v>
      </c>
      <c r="I16" s="166" t="n">
        <v>114951.911089814</v>
      </c>
    </row>
    <row r="17" customFormat="false" ht="12.8" hidden="false" customHeight="false" outlineLevel="0" collapsed="false">
      <c r="A17" s="166" t="n">
        <v>64</v>
      </c>
      <c r="B17" s="166" t="n">
        <v>20080887.7929642</v>
      </c>
      <c r="C17" s="166" t="n">
        <v>19501748.0655984</v>
      </c>
      <c r="D17" s="166" t="n">
        <v>65645556.2071453</v>
      </c>
      <c r="E17" s="166" t="n">
        <v>63033393.5080475</v>
      </c>
      <c r="F17" s="166" t="n">
        <v>10505565.5846746</v>
      </c>
      <c r="G17" s="166" t="n">
        <v>295359.784554806</v>
      </c>
      <c r="H17" s="166" t="n">
        <v>204078.725928555</v>
      </c>
      <c r="I17" s="166" t="n">
        <v>113858.881260517</v>
      </c>
    </row>
    <row r="18" customFormat="false" ht="12.8" hidden="false" customHeight="false" outlineLevel="0" collapsed="false">
      <c r="A18" s="166" t="n">
        <v>65</v>
      </c>
      <c r="B18" s="166" t="n">
        <v>15939455.3253429</v>
      </c>
      <c r="C18" s="166" t="n">
        <v>15357245.5663204</v>
      </c>
      <c r="D18" s="166" t="n">
        <v>49080278.7911712</v>
      </c>
      <c r="E18" s="166" t="n">
        <v>62188419.3050693</v>
      </c>
      <c r="F18" s="166" t="n">
        <v>0</v>
      </c>
      <c r="G18" s="166" t="n">
        <v>305464.811761156</v>
      </c>
      <c r="H18" s="166" t="n">
        <v>200028.435130685</v>
      </c>
      <c r="I18" s="166" t="n">
        <v>109595.017329619</v>
      </c>
    </row>
    <row r="19" customFormat="false" ht="12.8" hidden="false" customHeight="false" outlineLevel="0" collapsed="false">
      <c r="A19" s="166" t="n">
        <v>66</v>
      </c>
      <c r="B19" s="166" t="n">
        <v>18843330.2723496</v>
      </c>
      <c r="C19" s="166" t="n">
        <v>18269428.3617258</v>
      </c>
      <c r="D19" s="166" t="n">
        <v>59036784.4281593</v>
      </c>
      <c r="E19" s="166" t="n">
        <v>62493873.9685375</v>
      </c>
      <c r="F19" s="166" t="n">
        <v>10415645.6614229</v>
      </c>
      <c r="G19" s="166" t="n">
        <v>299865.937763691</v>
      </c>
      <c r="H19" s="166" t="n">
        <v>198568.503396831</v>
      </c>
      <c r="I19" s="166" t="n">
        <v>107810.670661791</v>
      </c>
    </row>
    <row r="20" customFormat="false" ht="12.8" hidden="false" customHeight="false" outlineLevel="0" collapsed="false">
      <c r="A20" s="166" t="n">
        <v>67</v>
      </c>
      <c r="B20" s="166" t="n">
        <v>15786819.5136424</v>
      </c>
      <c r="C20" s="166" t="n">
        <v>15165167.767607</v>
      </c>
      <c r="D20" s="166" t="n">
        <v>49205364.942853</v>
      </c>
      <c r="E20" s="166" t="n">
        <v>60159533.455584</v>
      </c>
      <c r="F20" s="166" t="n">
        <v>0</v>
      </c>
      <c r="G20" s="166" t="n">
        <v>335910.235010654</v>
      </c>
      <c r="H20" s="166" t="n">
        <v>208209.967682039</v>
      </c>
      <c r="I20" s="166" t="n">
        <v>110759.347632462</v>
      </c>
    </row>
    <row r="21" customFormat="false" ht="12.8" hidden="false" customHeight="false" outlineLevel="0" collapsed="false">
      <c r="A21" s="166" t="n">
        <v>68</v>
      </c>
      <c r="B21" s="166" t="n">
        <v>17918399.3318476</v>
      </c>
      <c r="C21" s="166" t="n">
        <v>17277306.8016746</v>
      </c>
      <c r="D21" s="166" t="n">
        <v>56556860.8841599</v>
      </c>
      <c r="E21" s="166" t="n">
        <v>58136644.9832002</v>
      </c>
      <c r="F21" s="166" t="n">
        <v>9689440.83053337</v>
      </c>
      <c r="G21" s="166" t="n">
        <v>361949.54355787</v>
      </c>
      <c r="H21" s="166" t="n">
        <v>203390.01237938</v>
      </c>
      <c r="I21" s="166" t="n">
        <v>108218.534622524</v>
      </c>
    </row>
    <row r="22" customFormat="false" ht="12.8" hidden="false" customHeight="false" outlineLevel="0" collapsed="false">
      <c r="A22" s="166" t="n">
        <v>69</v>
      </c>
      <c r="B22" s="166" t="n">
        <v>16434641.4004198</v>
      </c>
      <c r="C22" s="166" t="n">
        <v>15807385.658089</v>
      </c>
      <c r="D22" s="166" t="n">
        <v>51729296.5598978</v>
      </c>
      <c r="E22" s="166" t="n">
        <v>61104655.1626774</v>
      </c>
      <c r="F22" s="166" t="n">
        <v>0</v>
      </c>
      <c r="G22" s="166" t="n">
        <v>339999.517263008</v>
      </c>
      <c r="H22" s="166" t="n">
        <v>207299.45260985</v>
      </c>
      <c r="I22" s="166" t="n">
        <v>114223.960654247</v>
      </c>
    </row>
    <row r="23" customFormat="false" ht="12.8" hidden="false" customHeight="false" outlineLevel="0" collapsed="false">
      <c r="A23" s="166" t="n">
        <v>70</v>
      </c>
      <c r="B23" s="166" t="n">
        <v>18373368.2973328</v>
      </c>
      <c r="C23" s="166" t="n">
        <v>17779890.3012971</v>
      </c>
      <c r="D23" s="166" t="n">
        <v>58340675.6598262</v>
      </c>
      <c r="E23" s="166" t="n">
        <v>58668905.4925863</v>
      </c>
      <c r="F23" s="166" t="n">
        <v>9778150.91543105</v>
      </c>
      <c r="G23" s="166" t="n">
        <v>336067.791509229</v>
      </c>
      <c r="H23" s="166" t="n">
        <v>199159.097992466</v>
      </c>
      <c r="I23" s="166" t="n">
        <v>83215.8664771378</v>
      </c>
    </row>
    <row r="24" customFormat="false" ht="12.8" hidden="false" customHeight="false" outlineLevel="0" collapsed="false">
      <c r="A24" s="166" t="n">
        <v>71</v>
      </c>
      <c r="B24" s="166" t="n">
        <v>15655197.28434</v>
      </c>
      <c r="C24" s="166" t="n">
        <v>15030155.9050472</v>
      </c>
      <c r="D24" s="166" t="n">
        <v>49461118.423773</v>
      </c>
      <c r="E24" s="166" t="n">
        <v>57480211.9009685</v>
      </c>
      <c r="F24" s="166" t="n">
        <v>0</v>
      </c>
      <c r="G24" s="166" t="n">
        <v>362817.265601396</v>
      </c>
      <c r="H24" s="166" t="n">
        <v>203015.358322382</v>
      </c>
      <c r="I24" s="166" t="n">
        <v>84583.9362415246</v>
      </c>
    </row>
    <row r="25" customFormat="false" ht="12.8" hidden="false" customHeight="false" outlineLevel="0" collapsed="false">
      <c r="A25" s="166" t="n">
        <v>72</v>
      </c>
      <c r="B25" s="166" t="n">
        <v>18865848.6248469</v>
      </c>
      <c r="C25" s="166" t="n">
        <v>18253959.7698214</v>
      </c>
      <c r="D25" s="166" t="n">
        <v>60220429.9231741</v>
      </c>
      <c r="E25" s="166" t="n">
        <v>59649638.4611279</v>
      </c>
      <c r="F25" s="166" t="n">
        <v>9941606.41018797</v>
      </c>
      <c r="G25" s="166" t="n">
        <v>346399.372417592</v>
      </c>
      <c r="H25" s="166" t="n">
        <v>201429.118770191</v>
      </c>
      <c r="I25" s="166" t="n">
        <v>91514.8054824357</v>
      </c>
    </row>
    <row r="26" customFormat="false" ht="12.8" hidden="false" customHeight="false" outlineLevel="0" collapsed="false">
      <c r="A26" s="166" t="n">
        <v>73</v>
      </c>
      <c r="B26" s="166" t="n">
        <v>16677285.6017937</v>
      </c>
      <c r="C26" s="166" t="n">
        <v>16076962.8297725</v>
      </c>
      <c r="D26" s="166" t="n">
        <v>53301132.3527088</v>
      </c>
      <c r="E26" s="166" t="n">
        <v>60867619.6991625</v>
      </c>
      <c r="F26" s="166" t="n">
        <v>0</v>
      </c>
      <c r="G26" s="166" t="n">
        <v>325748.29106757</v>
      </c>
      <c r="H26" s="166" t="n">
        <v>205034.868688732</v>
      </c>
      <c r="I26" s="166" t="n">
        <v>99342.3032356052</v>
      </c>
    </row>
    <row r="27" customFormat="false" ht="12.8" hidden="false" customHeight="false" outlineLevel="0" collapsed="false">
      <c r="A27" s="166" t="n">
        <v>74</v>
      </c>
      <c r="B27" s="166" t="n">
        <v>19675486.3878425</v>
      </c>
      <c r="C27" s="166" t="n">
        <v>19087255.1217284</v>
      </c>
      <c r="D27" s="166" t="n">
        <v>63336411.9626698</v>
      </c>
      <c r="E27" s="166" t="n">
        <v>61896936.9704276</v>
      </c>
      <c r="F27" s="166" t="n">
        <v>10316156.1617379</v>
      </c>
      <c r="G27" s="166" t="n">
        <v>321548.458548371</v>
      </c>
      <c r="H27" s="166" t="n">
        <v>198315.112391525</v>
      </c>
      <c r="I27" s="166" t="n">
        <v>97668.1359631525</v>
      </c>
    </row>
    <row r="28" customFormat="false" ht="12.8" hidden="false" customHeight="false" outlineLevel="0" collapsed="false">
      <c r="A28" s="166" t="n">
        <v>75</v>
      </c>
      <c r="B28" s="166" t="n">
        <v>17362620.5033657</v>
      </c>
      <c r="C28" s="166" t="n">
        <v>16755999.4076235</v>
      </c>
      <c r="D28" s="166" t="n">
        <v>55847724.9023529</v>
      </c>
      <c r="E28" s="166" t="n">
        <v>62881452.3794815</v>
      </c>
      <c r="F28" s="166" t="n">
        <v>0</v>
      </c>
      <c r="G28" s="166" t="n">
        <v>334281.736931702</v>
      </c>
      <c r="H28" s="166" t="n">
        <v>204029.608622119</v>
      </c>
      <c r="I28" s="166" t="n">
        <v>97585.3574120301</v>
      </c>
    </row>
    <row r="29" customFormat="false" ht="12.8" hidden="false" customHeight="false" outlineLevel="0" collapsed="false">
      <c r="A29" s="166" t="n">
        <v>76</v>
      </c>
      <c r="B29" s="166" t="n">
        <v>20476343.4123324</v>
      </c>
      <c r="C29" s="166" t="n">
        <v>19813204.1924448</v>
      </c>
      <c r="D29" s="166" t="n">
        <v>66005235.2718984</v>
      </c>
      <c r="E29" s="166" t="n">
        <v>63794884.5569556</v>
      </c>
      <c r="F29" s="166" t="n">
        <v>10632480.7594926</v>
      </c>
      <c r="G29" s="166" t="n">
        <v>381603.051473526</v>
      </c>
      <c r="H29" s="166" t="n">
        <v>212688.079698776</v>
      </c>
      <c r="I29" s="166" t="n">
        <v>98354.4124504689</v>
      </c>
    </row>
    <row r="30" customFormat="false" ht="12.8" hidden="false" customHeight="false" outlineLevel="0" collapsed="false">
      <c r="A30" s="166" t="n">
        <v>77</v>
      </c>
      <c r="B30" s="166" t="n">
        <v>17914345.4582363</v>
      </c>
      <c r="C30" s="166" t="n">
        <v>17225323.8720223</v>
      </c>
      <c r="D30" s="166" t="n">
        <v>57695092.2958283</v>
      </c>
      <c r="E30" s="166" t="n">
        <v>64173188.0953728</v>
      </c>
      <c r="F30" s="166" t="n">
        <v>0</v>
      </c>
      <c r="G30" s="166" t="n">
        <v>398730.283839928</v>
      </c>
      <c r="H30" s="166" t="n">
        <v>221301.690980973</v>
      </c>
      <c r="I30" s="166" t="n">
        <v>98556.5877044557</v>
      </c>
    </row>
    <row r="31" customFormat="false" ht="12.8" hidden="false" customHeight="false" outlineLevel="0" collapsed="false">
      <c r="A31" s="166" t="n">
        <v>78</v>
      </c>
      <c r="B31" s="166" t="n">
        <v>21079496.8385536</v>
      </c>
      <c r="C31" s="166" t="n">
        <v>20367326.837529</v>
      </c>
      <c r="D31" s="166" t="n">
        <v>68128927.0976275</v>
      </c>
      <c r="E31" s="166" t="n">
        <v>65220267.8512023</v>
      </c>
      <c r="F31" s="166" t="n">
        <v>10870044.6418671</v>
      </c>
      <c r="G31" s="166" t="n">
        <v>418382.610436222</v>
      </c>
      <c r="H31" s="166" t="n">
        <v>224791.292046561</v>
      </c>
      <c r="I31" s="166" t="n">
        <v>98565.8550596668</v>
      </c>
    </row>
    <row r="32" customFormat="false" ht="12.8" hidden="false" customHeight="false" outlineLevel="0" collapsed="false">
      <c r="A32" s="166" t="n">
        <v>79</v>
      </c>
      <c r="B32" s="166" t="n">
        <v>18439379.5487511</v>
      </c>
      <c r="C32" s="166" t="n">
        <v>17718396.8090648</v>
      </c>
      <c r="D32" s="166" t="n">
        <v>59606249.5921256</v>
      </c>
      <c r="E32" s="166" t="n">
        <v>65617818.5268488</v>
      </c>
      <c r="F32" s="166" t="n">
        <v>0</v>
      </c>
      <c r="G32" s="166" t="n">
        <v>427500.203426296</v>
      </c>
      <c r="H32" s="166" t="n">
        <v>224853.141629999</v>
      </c>
      <c r="I32" s="166" t="n">
        <v>98041.9923286155</v>
      </c>
    </row>
    <row r="33" customFormat="false" ht="12.8" hidden="false" customHeight="false" outlineLevel="0" collapsed="false">
      <c r="A33" s="166" t="n">
        <v>80</v>
      </c>
      <c r="B33" s="166" t="n">
        <v>21365444.2199392</v>
      </c>
      <c r="C33" s="166" t="n">
        <v>20643714.6254981</v>
      </c>
      <c r="D33" s="166" t="n">
        <v>69272322.018722</v>
      </c>
      <c r="E33" s="166" t="n">
        <v>65826713.3999223</v>
      </c>
      <c r="F33" s="166" t="n">
        <v>10971118.899987</v>
      </c>
      <c r="G33" s="166" t="n">
        <v>418983.122878498</v>
      </c>
      <c r="H33" s="166" t="n">
        <v>232636.219574552</v>
      </c>
      <c r="I33" s="166" t="n">
        <v>100157.502840039</v>
      </c>
    </row>
    <row r="34" customFormat="false" ht="12.8" hidden="false" customHeight="false" outlineLevel="0" collapsed="false">
      <c r="A34" s="166" t="n">
        <v>81</v>
      </c>
      <c r="B34" s="166" t="n">
        <v>18824099.477609</v>
      </c>
      <c r="C34" s="166" t="n">
        <v>18066177.8832337</v>
      </c>
      <c r="D34" s="166" t="n">
        <v>60954641.6975307</v>
      </c>
      <c r="E34" s="166" t="n">
        <v>66651813.6960669</v>
      </c>
      <c r="F34" s="166" t="n">
        <v>0</v>
      </c>
      <c r="G34" s="166" t="n">
        <v>445127.221948751</v>
      </c>
      <c r="H34" s="166" t="n">
        <v>241078.106246254</v>
      </c>
      <c r="I34" s="166" t="n">
        <v>102451.808828952</v>
      </c>
    </row>
    <row r="35" customFormat="false" ht="12.8" hidden="false" customHeight="false" outlineLevel="0" collapsed="false">
      <c r="A35" s="166" t="n">
        <v>82</v>
      </c>
      <c r="B35" s="166" t="n">
        <v>21876559.7670502</v>
      </c>
      <c r="C35" s="166" t="n">
        <v>21117549.5353095</v>
      </c>
      <c r="D35" s="166" t="n">
        <v>71055247.1136165</v>
      </c>
      <c r="E35" s="166" t="n">
        <v>67133768.5914602</v>
      </c>
      <c r="F35" s="166" t="n">
        <v>11188961.43191</v>
      </c>
      <c r="G35" s="166" t="n">
        <v>437490.213320285</v>
      </c>
      <c r="H35" s="166" t="n">
        <v>247965.846984845</v>
      </c>
      <c r="I35" s="166" t="n">
        <v>105077.387765102</v>
      </c>
    </row>
    <row r="36" customFormat="false" ht="12.8" hidden="false" customHeight="false" outlineLevel="0" collapsed="false">
      <c r="A36" s="166" t="n">
        <v>83</v>
      </c>
      <c r="B36" s="166" t="n">
        <v>19285990.9035537</v>
      </c>
      <c r="C36" s="166" t="n">
        <v>18527066.7317387</v>
      </c>
      <c r="D36" s="166" t="n">
        <v>62661462.5519017</v>
      </c>
      <c r="E36" s="166" t="n">
        <v>68108964.895635</v>
      </c>
      <c r="F36" s="166" t="n">
        <v>0</v>
      </c>
      <c r="G36" s="166" t="n">
        <v>435251.114848676</v>
      </c>
      <c r="H36" s="166" t="n">
        <v>250930.721104195</v>
      </c>
      <c r="I36" s="166" t="n">
        <v>103917.622660169</v>
      </c>
    </row>
    <row r="37" customFormat="false" ht="12.8" hidden="false" customHeight="false" outlineLevel="0" collapsed="false">
      <c r="A37" s="166" t="n">
        <v>84</v>
      </c>
      <c r="B37" s="166" t="n">
        <v>22595699.8033256</v>
      </c>
      <c r="C37" s="166" t="n">
        <v>21846674.5934437</v>
      </c>
      <c r="D37" s="166" t="n">
        <v>73640010.942346</v>
      </c>
      <c r="E37" s="166" t="n">
        <v>69234873.0379553</v>
      </c>
      <c r="F37" s="166" t="n">
        <v>11539145.5063259</v>
      </c>
      <c r="G37" s="166" t="n">
        <v>429061.821829113</v>
      </c>
      <c r="H37" s="166" t="n">
        <v>247744.013383849</v>
      </c>
      <c r="I37" s="166" t="n">
        <v>103170.535241383</v>
      </c>
    </row>
    <row r="38" customFormat="false" ht="12.8" hidden="false" customHeight="false" outlineLevel="0" collapsed="false">
      <c r="A38" s="166" t="n">
        <v>85</v>
      </c>
      <c r="B38" s="166" t="n">
        <v>19920043.0340756</v>
      </c>
      <c r="C38" s="166" t="n">
        <v>19166761.9788338</v>
      </c>
      <c r="D38" s="166" t="n">
        <v>64966826.8248249</v>
      </c>
      <c r="E38" s="166" t="n">
        <v>70234641.9106644</v>
      </c>
      <c r="F38" s="166" t="n">
        <v>0</v>
      </c>
      <c r="G38" s="166" t="n">
        <v>433683.027003806</v>
      </c>
      <c r="H38" s="166" t="n">
        <v>248295.708892633</v>
      </c>
      <c r="I38" s="166" t="n">
        <v>101860.4562077</v>
      </c>
    </row>
    <row r="39" customFormat="false" ht="12.8" hidden="false" customHeight="false" outlineLevel="0" collapsed="false">
      <c r="A39" s="166" t="n">
        <v>86</v>
      </c>
      <c r="B39" s="166" t="n">
        <v>23214831.6434218</v>
      </c>
      <c r="C39" s="166" t="n">
        <v>22452609.5070612</v>
      </c>
      <c r="D39" s="166" t="n">
        <v>75783634.8103711</v>
      </c>
      <c r="E39" s="166" t="n">
        <v>70942108.8411794</v>
      </c>
      <c r="F39" s="166" t="n">
        <v>11823684.8068632</v>
      </c>
      <c r="G39" s="166" t="n">
        <v>433745.516969421</v>
      </c>
      <c r="H39" s="166" t="n">
        <v>256056.110881332</v>
      </c>
      <c r="I39" s="166" t="n">
        <v>103457.869299751</v>
      </c>
    </row>
    <row r="40" customFormat="false" ht="12.8" hidden="false" customHeight="false" outlineLevel="0" collapsed="false">
      <c r="A40" s="166" t="n">
        <v>87</v>
      </c>
      <c r="B40" s="166" t="n">
        <v>20522831.6963757</v>
      </c>
      <c r="C40" s="166" t="n">
        <v>19732215.5871799</v>
      </c>
      <c r="D40" s="166" t="n">
        <v>67021094.9404461</v>
      </c>
      <c r="E40" s="166" t="n">
        <v>72103768.2261432</v>
      </c>
      <c r="F40" s="166" t="n">
        <v>0</v>
      </c>
      <c r="G40" s="166" t="n">
        <v>457552.398522038</v>
      </c>
      <c r="H40" s="166" t="n">
        <v>260541.75032183</v>
      </c>
      <c r="I40" s="166" t="n">
        <v>103602.800502827</v>
      </c>
    </row>
    <row r="41" customFormat="false" ht="12.8" hidden="false" customHeight="false" outlineLevel="0" collapsed="false">
      <c r="A41" s="166" t="n">
        <v>88</v>
      </c>
      <c r="B41" s="166" t="n">
        <v>23881775.7892953</v>
      </c>
      <c r="C41" s="166" t="n">
        <v>23105044.147649</v>
      </c>
      <c r="D41" s="166" t="n">
        <v>78166801.4490684</v>
      </c>
      <c r="E41" s="166" t="n">
        <v>72890715.9171115</v>
      </c>
      <c r="F41" s="166" t="n">
        <v>12148452.6528519</v>
      </c>
      <c r="G41" s="166" t="n">
        <v>440286.684009343</v>
      </c>
      <c r="H41" s="166" t="n">
        <v>264278.828771141</v>
      </c>
      <c r="I41" s="166" t="n">
        <v>103094.469808309</v>
      </c>
    </row>
    <row r="42" customFormat="false" ht="12.8" hidden="false" customHeight="false" outlineLevel="0" collapsed="false">
      <c r="A42" s="166" t="n">
        <v>89</v>
      </c>
      <c r="B42" s="166" t="n">
        <v>20891810.2549669</v>
      </c>
      <c r="C42" s="166" t="n">
        <v>20104551.6818973</v>
      </c>
      <c r="D42" s="166" t="n">
        <v>68399969.4287966</v>
      </c>
      <c r="E42" s="166" t="n">
        <v>73287961.0030852</v>
      </c>
      <c r="F42" s="166" t="n">
        <v>0</v>
      </c>
      <c r="G42" s="166" t="n">
        <v>450820.06489062</v>
      </c>
      <c r="H42" s="166" t="n">
        <v>264058.269900664</v>
      </c>
      <c r="I42" s="166" t="n">
        <v>103400.340397628</v>
      </c>
    </row>
    <row r="43" customFormat="false" ht="12.8" hidden="false" customHeight="false" outlineLevel="0" collapsed="false">
      <c r="A43" s="166" t="n">
        <v>90</v>
      </c>
      <c r="B43" s="166" t="n">
        <v>24228223.2496575</v>
      </c>
      <c r="C43" s="166" t="n">
        <v>23469506.3728007</v>
      </c>
      <c r="D43" s="166" t="n">
        <v>79510480.4530009</v>
      </c>
      <c r="E43" s="166" t="n">
        <v>73869409.8989048</v>
      </c>
      <c r="F43" s="166" t="n">
        <v>12311568.3164841</v>
      </c>
      <c r="G43" s="166" t="n">
        <v>425773.922863727</v>
      </c>
      <c r="H43" s="166" t="n">
        <v>259918.875744005</v>
      </c>
      <c r="I43" s="166" t="n">
        <v>104320.111784303</v>
      </c>
    </row>
    <row r="44" customFormat="false" ht="12.8" hidden="false" customHeight="false" outlineLevel="0" collapsed="false">
      <c r="A44" s="166" t="n">
        <v>91</v>
      </c>
      <c r="B44" s="166" t="n">
        <v>21335527.1719364</v>
      </c>
      <c r="C44" s="166" t="n">
        <v>20574109.9434757</v>
      </c>
      <c r="D44" s="166" t="n">
        <v>70111135.9412492</v>
      </c>
      <c r="E44" s="166" t="n">
        <v>74825296.7349201</v>
      </c>
      <c r="F44" s="166" t="n">
        <v>0</v>
      </c>
      <c r="G44" s="166" t="n">
        <v>423780.528214064</v>
      </c>
      <c r="H44" s="166" t="n">
        <v>264471.027723596</v>
      </c>
      <c r="I44" s="166" t="n">
        <v>104522.389318541</v>
      </c>
    </row>
    <row r="45" customFormat="false" ht="12.8" hidden="false" customHeight="false" outlineLevel="0" collapsed="false">
      <c r="A45" s="166" t="n">
        <v>92</v>
      </c>
      <c r="B45" s="166" t="n">
        <v>25022661.6764999</v>
      </c>
      <c r="C45" s="166" t="n">
        <v>24275431.8123162</v>
      </c>
      <c r="D45" s="166" t="n">
        <v>82324799.3190413</v>
      </c>
      <c r="E45" s="166" t="n">
        <v>76273701.11183</v>
      </c>
      <c r="F45" s="166" t="n">
        <v>12712283.5186383</v>
      </c>
      <c r="G45" s="166" t="n">
        <v>401632.457539338</v>
      </c>
      <c r="H45" s="166" t="n">
        <v>270600.599322466</v>
      </c>
      <c r="I45" s="166" t="n">
        <v>107138.296174088</v>
      </c>
    </row>
    <row r="46" customFormat="false" ht="12.8" hidden="false" customHeight="false" outlineLevel="0" collapsed="false">
      <c r="A46" s="166" t="n">
        <v>93</v>
      </c>
      <c r="B46" s="166" t="n">
        <v>21903761.2705806</v>
      </c>
      <c r="C46" s="166" t="n">
        <v>21124042.2816301</v>
      </c>
      <c r="D46" s="166" t="n">
        <v>72073025.2786558</v>
      </c>
      <c r="E46" s="166" t="n">
        <v>76722968.4594165</v>
      </c>
      <c r="F46" s="166" t="n">
        <v>0</v>
      </c>
      <c r="G46" s="166" t="n">
        <v>427106.508270377</v>
      </c>
      <c r="H46" s="166" t="n">
        <v>276945.661198641</v>
      </c>
      <c r="I46" s="166" t="n">
        <v>108095.456402202</v>
      </c>
    </row>
    <row r="47" customFormat="false" ht="12.8" hidden="false" customHeight="false" outlineLevel="0" collapsed="false">
      <c r="A47" s="166" t="n">
        <v>94</v>
      </c>
      <c r="B47" s="166" t="n">
        <v>25530322.0798308</v>
      </c>
      <c r="C47" s="166" t="n">
        <v>24709358.0178164</v>
      </c>
      <c r="D47" s="166" t="n">
        <v>83866856.93867</v>
      </c>
      <c r="E47" s="166" t="n">
        <v>77545809.8040623</v>
      </c>
      <c r="F47" s="166" t="n">
        <v>12924301.6340104</v>
      </c>
      <c r="G47" s="166" t="n">
        <v>456066.915352573</v>
      </c>
      <c r="H47" s="166" t="n">
        <v>288012.523976484</v>
      </c>
      <c r="I47" s="166" t="n">
        <v>109835.175264784</v>
      </c>
    </row>
    <row r="48" customFormat="false" ht="12.8" hidden="false" customHeight="false" outlineLevel="0" collapsed="false">
      <c r="A48" s="166" t="n">
        <v>95</v>
      </c>
      <c r="B48" s="166" t="n">
        <v>22300906.1308324</v>
      </c>
      <c r="C48" s="166" t="n">
        <v>21472273.7494644</v>
      </c>
      <c r="D48" s="166" t="n">
        <v>73335084.4167416</v>
      </c>
      <c r="E48" s="166" t="n">
        <v>77853707.9613202</v>
      </c>
      <c r="F48" s="166" t="n">
        <v>0</v>
      </c>
      <c r="G48" s="166" t="n">
        <v>454313.380401044</v>
      </c>
      <c r="H48" s="166" t="n">
        <v>295346.480878623</v>
      </c>
      <c r="I48" s="166" t="n">
        <v>112817.885840525</v>
      </c>
    </row>
    <row r="49" customFormat="false" ht="12.8" hidden="false" customHeight="false" outlineLevel="0" collapsed="false">
      <c r="A49" s="166" t="n">
        <v>96</v>
      </c>
      <c r="B49" s="166" t="n">
        <v>25954997.3122993</v>
      </c>
      <c r="C49" s="166" t="n">
        <v>25061159.2363688</v>
      </c>
      <c r="D49" s="166" t="n">
        <v>85154238.8353517</v>
      </c>
      <c r="E49" s="166" t="n">
        <v>78600604.2873858</v>
      </c>
      <c r="F49" s="166" t="n">
        <v>13100100.7145643</v>
      </c>
      <c r="G49" s="166" t="n">
        <v>504698.637720507</v>
      </c>
      <c r="H49" s="166" t="n">
        <v>307255.173807251</v>
      </c>
      <c r="I49" s="166" t="n">
        <v>116977.520575274</v>
      </c>
    </row>
    <row r="50" customFormat="false" ht="12.8" hidden="false" customHeight="false" outlineLevel="0" collapsed="false">
      <c r="A50" s="166" t="n">
        <v>97</v>
      </c>
      <c r="B50" s="166" t="n">
        <v>22834681.697491</v>
      </c>
      <c r="C50" s="166" t="n">
        <v>21981636.49324</v>
      </c>
      <c r="D50" s="166" t="n">
        <v>75147298.8085621</v>
      </c>
      <c r="E50" s="166" t="n">
        <v>79621214.1179872</v>
      </c>
      <c r="F50" s="166" t="n">
        <v>0</v>
      </c>
      <c r="G50" s="166" t="n">
        <v>476763.261107792</v>
      </c>
      <c r="H50" s="166" t="n">
        <v>296468.115329243</v>
      </c>
      <c r="I50" s="166" t="n">
        <v>114019.754019844</v>
      </c>
    </row>
    <row r="51" customFormat="false" ht="12.8" hidden="false" customHeight="false" outlineLevel="0" collapsed="false">
      <c r="A51" s="166" t="n">
        <v>98</v>
      </c>
      <c r="B51" s="166" t="n">
        <v>26572089.8151244</v>
      </c>
      <c r="C51" s="166" t="n">
        <v>25700036.3052469</v>
      </c>
      <c r="D51" s="166" t="n">
        <v>87406419.2510814</v>
      </c>
      <c r="E51" s="166" t="n">
        <v>80558529.0936103</v>
      </c>
      <c r="F51" s="166" t="n">
        <v>13426421.5156017</v>
      </c>
      <c r="G51" s="166" t="n">
        <v>488895.977279475</v>
      </c>
      <c r="H51" s="166" t="n">
        <v>302696.157313688</v>
      </c>
      <c r="I51" s="166" t="n">
        <v>114944.821834745</v>
      </c>
    </row>
    <row r="52" customFormat="false" ht="12.8" hidden="false" customHeight="false" outlineLevel="0" collapsed="false">
      <c r="A52" s="166" t="n">
        <v>99</v>
      </c>
      <c r="B52" s="166" t="n">
        <v>23309189.254223</v>
      </c>
      <c r="C52" s="166" t="n">
        <v>22415227.1859611</v>
      </c>
      <c r="D52" s="166" t="n">
        <v>76676476.2856214</v>
      </c>
      <c r="E52" s="166" t="n">
        <v>81137537.9325829</v>
      </c>
      <c r="F52" s="166" t="n">
        <v>0</v>
      </c>
      <c r="G52" s="166" t="n">
        <v>502230.674758317</v>
      </c>
      <c r="H52" s="166" t="n">
        <v>308971.775287453</v>
      </c>
      <c r="I52" s="166" t="n">
        <v>118228.026023011</v>
      </c>
    </row>
    <row r="53" customFormat="false" ht="12.8" hidden="false" customHeight="false" outlineLevel="0" collapsed="false">
      <c r="A53" s="166" t="n">
        <v>100</v>
      </c>
      <c r="B53" s="166" t="n">
        <v>27136776.0550229</v>
      </c>
      <c r="C53" s="166" t="n">
        <v>26247328.5123115</v>
      </c>
      <c r="D53" s="166" t="n">
        <v>89272471.091571</v>
      </c>
      <c r="E53" s="166" t="n">
        <v>82160606.9694415</v>
      </c>
      <c r="F53" s="166" t="n">
        <v>13693434.4949069</v>
      </c>
      <c r="G53" s="166" t="n">
        <v>516689.179190998</v>
      </c>
      <c r="H53" s="166" t="n">
        <v>294660.799601856</v>
      </c>
      <c r="I53" s="166" t="n">
        <v>111567.948455106</v>
      </c>
    </row>
    <row r="54" customFormat="false" ht="12.8" hidden="false" customHeight="false" outlineLevel="0" collapsed="false">
      <c r="A54" s="166" t="n">
        <v>101</v>
      </c>
      <c r="B54" s="166" t="n">
        <v>23983343.4708863</v>
      </c>
      <c r="C54" s="166" t="n">
        <v>23098326.1780718</v>
      </c>
      <c r="D54" s="166" t="n">
        <v>79053280.7453271</v>
      </c>
      <c r="E54" s="166" t="n">
        <v>83453222.6513927</v>
      </c>
      <c r="F54" s="166" t="n">
        <v>0</v>
      </c>
      <c r="G54" s="166" t="n">
        <v>510725.235101659</v>
      </c>
      <c r="H54" s="166" t="n">
        <v>297929.456373115</v>
      </c>
      <c r="I54" s="166" t="n">
        <v>109089.430485365</v>
      </c>
    </row>
    <row r="55" customFormat="false" ht="12.8" hidden="false" customHeight="false" outlineLevel="0" collapsed="false">
      <c r="A55" s="166" t="n">
        <v>102</v>
      </c>
      <c r="B55" s="166" t="n">
        <v>27841866.2675717</v>
      </c>
      <c r="C55" s="166" t="n">
        <v>26966379.5134213</v>
      </c>
      <c r="D55" s="166" t="n">
        <v>91771826.0177301</v>
      </c>
      <c r="E55" s="166" t="n">
        <v>84284868.8001282</v>
      </c>
      <c r="F55" s="166" t="n">
        <v>14047478.1333547</v>
      </c>
      <c r="G55" s="166" t="n">
        <v>497950.099830904</v>
      </c>
      <c r="H55" s="166" t="n">
        <v>300401.377365202</v>
      </c>
      <c r="I55" s="166" t="n">
        <v>110193.252791748</v>
      </c>
    </row>
    <row r="56" customFormat="false" ht="12.8" hidden="false" customHeight="false" outlineLevel="0" collapsed="false">
      <c r="A56" s="166" t="n">
        <v>103</v>
      </c>
      <c r="B56" s="166" t="n">
        <v>24420292.7755049</v>
      </c>
      <c r="C56" s="166" t="n">
        <v>23540363.521178</v>
      </c>
      <c r="D56" s="166" t="n">
        <v>80599041.4093423</v>
      </c>
      <c r="E56" s="166" t="n">
        <v>84928983.5032226</v>
      </c>
      <c r="F56" s="166" t="n">
        <v>0</v>
      </c>
      <c r="G56" s="166" t="n">
        <v>498604.895979965</v>
      </c>
      <c r="H56" s="166" t="n">
        <v>303669.376325517</v>
      </c>
      <c r="I56" s="166" t="n">
        <v>110935.688602088</v>
      </c>
    </row>
    <row r="57" customFormat="false" ht="12.8" hidden="false" customHeight="false" outlineLevel="0" collapsed="false">
      <c r="A57" s="166" t="n">
        <v>104</v>
      </c>
      <c r="B57" s="166" t="n">
        <v>28458048.6317575</v>
      </c>
      <c r="C57" s="166" t="n">
        <v>27575099.6213745</v>
      </c>
      <c r="D57" s="166" t="n">
        <v>93849211.9957752</v>
      </c>
      <c r="E57" s="166" t="n">
        <v>86092558.7544786</v>
      </c>
      <c r="F57" s="166" t="n">
        <v>14348759.7924131</v>
      </c>
      <c r="G57" s="166" t="n">
        <v>508320.403370189</v>
      </c>
      <c r="H57" s="166" t="n">
        <v>298563.272386325</v>
      </c>
      <c r="I57" s="166" t="n">
        <v>108664.763752207</v>
      </c>
    </row>
    <row r="58" customFormat="false" ht="12.8" hidden="false" customHeight="false" outlineLevel="0" collapsed="false">
      <c r="A58" s="166" t="n">
        <v>105</v>
      </c>
      <c r="B58" s="166" t="n">
        <v>24818932.5567918</v>
      </c>
      <c r="C58" s="166" t="n">
        <v>23935330.9236225</v>
      </c>
      <c r="D58" s="166" t="n">
        <v>81972026.74155</v>
      </c>
      <c r="E58" s="166" t="n">
        <v>86329156.9454191</v>
      </c>
      <c r="F58" s="166" t="n">
        <v>0</v>
      </c>
      <c r="G58" s="166" t="n">
        <v>505074.412421721</v>
      </c>
      <c r="H58" s="166" t="n">
        <v>301596.606424511</v>
      </c>
      <c r="I58" s="166" t="n">
        <v>109900.877604497</v>
      </c>
    </row>
    <row r="59" customFormat="false" ht="12.8" hidden="false" customHeight="false" outlineLevel="0" collapsed="false">
      <c r="A59" s="166" t="n">
        <v>106</v>
      </c>
      <c r="B59" s="166" t="n">
        <v>28606185.1574718</v>
      </c>
      <c r="C59" s="166" t="n">
        <v>27665812.2712081</v>
      </c>
      <c r="D59" s="166" t="n">
        <v>94184228.5918134</v>
      </c>
      <c r="E59" s="166" t="n">
        <v>86335557.6283699</v>
      </c>
      <c r="F59" s="166" t="n">
        <v>14389259.6047283</v>
      </c>
      <c r="G59" s="166" t="n">
        <v>544632.831025745</v>
      </c>
      <c r="H59" s="166" t="n">
        <v>314556.910929466</v>
      </c>
      <c r="I59" s="166" t="n">
        <v>115975.920440761</v>
      </c>
    </row>
    <row r="60" customFormat="false" ht="12.8" hidden="false" customHeight="false" outlineLevel="0" collapsed="false">
      <c r="A60" s="166" t="n">
        <v>107</v>
      </c>
      <c r="B60" s="166" t="n">
        <v>24980849.7918222</v>
      </c>
      <c r="C60" s="166" t="n">
        <v>24007859.3152321</v>
      </c>
      <c r="D60" s="166" t="n">
        <v>82249890.2256211</v>
      </c>
      <c r="E60" s="166" t="n">
        <v>86423516.1558263</v>
      </c>
      <c r="F60" s="166" t="n">
        <v>0</v>
      </c>
      <c r="G60" s="166" t="n">
        <v>576653.774923946</v>
      </c>
      <c r="H60" s="166" t="n">
        <v>316067.833017836</v>
      </c>
      <c r="I60" s="166" t="n">
        <v>114669.812354717</v>
      </c>
    </row>
    <row r="61" customFormat="false" ht="12.8" hidden="false" customHeight="false" outlineLevel="0" collapsed="false">
      <c r="A61" s="166" t="n">
        <v>108</v>
      </c>
      <c r="B61" s="166" t="n">
        <v>28826490.3738315</v>
      </c>
      <c r="C61" s="166" t="n">
        <v>27851324.4335006</v>
      </c>
      <c r="D61" s="166" t="n">
        <v>94828995.2159358</v>
      </c>
      <c r="E61" s="166" t="n">
        <v>86801836.5221896</v>
      </c>
      <c r="F61" s="166" t="n">
        <v>14466972.7536983</v>
      </c>
      <c r="G61" s="166" t="n">
        <v>572735.416775997</v>
      </c>
      <c r="H61" s="166" t="n">
        <v>319728.963011975</v>
      </c>
      <c r="I61" s="166" t="n">
        <v>118145.08648997</v>
      </c>
    </row>
    <row r="62" customFormat="false" ht="12.8" hidden="false" customHeight="false" outlineLevel="0" collapsed="false">
      <c r="A62" s="166" t="n">
        <v>109</v>
      </c>
      <c r="B62" s="166" t="n">
        <v>25153676.2003242</v>
      </c>
      <c r="C62" s="166" t="n">
        <v>24166641.4462005</v>
      </c>
      <c r="D62" s="166" t="n">
        <v>82779078.0718493</v>
      </c>
      <c r="E62" s="166" t="n">
        <v>86972015.188613</v>
      </c>
      <c r="F62" s="166" t="n">
        <v>0</v>
      </c>
      <c r="G62" s="166" t="n">
        <v>584783.294563729</v>
      </c>
      <c r="H62" s="166" t="n">
        <v>319590.292796795</v>
      </c>
      <c r="I62" s="166" t="n">
        <v>118087.381090219</v>
      </c>
    </row>
    <row r="63" customFormat="false" ht="12.8" hidden="false" customHeight="false" outlineLevel="0" collapsed="false">
      <c r="A63" s="166" t="n">
        <v>110</v>
      </c>
      <c r="B63" s="166" t="n">
        <v>29147264.8895273</v>
      </c>
      <c r="C63" s="166" t="n">
        <v>28212007.1851171</v>
      </c>
      <c r="D63" s="166" t="n">
        <v>96121750.1000576</v>
      </c>
      <c r="E63" s="166" t="n">
        <v>87964425.0179515</v>
      </c>
      <c r="F63" s="166" t="n">
        <v>14660737.5029919</v>
      </c>
      <c r="G63" s="166" t="n">
        <v>539324.728265102</v>
      </c>
      <c r="H63" s="166" t="n">
        <v>314180.366554118</v>
      </c>
      <c r="I63" s="166" t="n">
        <v>116789.442272875</v>
      </c>
    </row>
    <row r="64" customFormat="false" ht="12.8" hidden="false" customHeight="false" outlineLevel="0" collapsed="false">
      <c r="A64" s="166" t="n">
        <v>111</v>
      </c>
      <c r="B64" s="166" t="n">
        <v>25578899.5498394</v>
      </c>
      <c r="C64" s="166" t="n">
        <v>24645754.4351052</v>
      </c>
      <c r="D64" s="166" t="n">
        <v>84509080.0031588</v>
      </c>
      <c r="E64" s="166" t="n">
        <v>88720775.5596151</v>
      </c>
      <c r="F64" s="166" t="n">
        <v>0</v>
      </c>
      <c r="G64" s="166" t="n">
        <v>529093.609037714</v>
      </c>
      <c r="H64" s="166" t="n">
        <v>321514.838175636</v>
      </c>
      <c r="I64" s="166" t="n">
        <v>117909.525029799</v>
      </c>
    </row>
    <row r="65" customFormat="false" ht="12.8" hidden="false" customHeight="false" outlineLevel="0" collapsed="false">
      <c r="A65" s="166" t="n">
        <v>112</v>
      </c>
      <c r="B65" s="166" t="n">
        <v>29488454.1531181</v>
      </c>
      <c r="C65" s="166" t="n">
        <v>28577117.5675948</v>
      </c>
      <c r="D65" s="166" t="n">
        <v>97402284.5354128</v>
      </c>
      <c r="E65" s="166" t="n">
        <v>89084730.3535442</v>
      </c>
      <c r="F65" s="166" t="n">
        <v>14847455.058924</v>
      </c>
      <c r="G65" s="166" t="n">
        <v>512338.423382986</v>
      </c>
      <c r="H65" s="166" t="n">
        <v>317395.663911117</v>
      </c>
      <c r="I65" s="166" t="n">
        <v>116574.997470194</v>
      </c>
    </row>
    <row r="66" customFormat="false" ht="12.8" hidden="false" customHeight="false" outlineLevel="0" collapsed="false">
      <c r="A66" s="166" t="n">
        <v>113</v>
      </c>
      <c r="B66" s="166" t="n">
        <v>25915134.4722479</v>
      </c>
      <c r="C66" s="166" t="n">
        <v>24978165.075345</v>
      </c>
      <c r="D66" s="166" t="n">
        <v>85672556.992656</v>
      </c>
      <c r="E66" s="166" t="n">
        <v>89838612.7304743</v>
      </c>
      <c r="F66" s="166" t="n">
        <v>0</v>
      </c>
      <c r="G66" s="166" t="n">
        <v>534242.493220889</v>
      </c>
      <c r="H66" s="166" t="n">
        <v>321070.998437877</v>
      </c>
      <c r="I66" s="166" t="n">
        <v>116651.293205932</v>
      </c>
    </row>
    <row r="67" customFormat="false" ht="12.8" hidden="false" customHeight="false" outlineLevel="0" collapsed="false">
      <c r="A67" s="166" t="n">
        <v>114</v>
      </c>
      <c r="B67" s="166" t="n">
        <v>29951534.9647653</v>
      </c>
      <c r="C67" s="166" t="n">
        <v>28972292.9214889</v>
      </c>
      <c r="D67" s="166" t="n">
        <v>98783161.7822986</v>
      </c>
      <c r="E67" s="166" t="n">
        <v>90204813.6150254</v>
      </c>
      <c r="F67" s="166" t="n">
        <v>15034135.6025042</v>
      </c>
      <c r="G67" s="166" t="n">
        <v>570293.870589722</v>
      </c>
      <c r="H67" s="166" t="n">
        <v>325357.889233639</v>
      </c>
      <c r="I67" s="166" t="n">
        <v>119414.690647154</v>
      </c>
    </row>
    <row r="68" customFormat="false" ht="12.8" hidden="false" customHeight="false" outlineLevel="0" collapsed="false">
      <c r="A68" s="166" t="n">
        <v>115</v>
      </c>
      <c r="B68" s="166" t="n">
        <v>26288071.8849016</v>
      </c>
      <c r="C68" s="166" t="n">
        <v>25318632.3686755</v>
      </c>
      <c r="D68" s="166" t="n">
        <v>86892836.8409549</v>
      </c>
      <c r="E68" s="166" t="n">
        <v>90973809.7438173</v>
      </c>
      <c r="F68" s="166" t="n">
        <v>0</v>
      </c>
      <c r="G68" s="166" t="n">
        <v>558929.41945473</v>
      </c>
      <c r="H68" s="166" t="n">
        <v>325821.780427882</v>
      </c>
      <c r="I68" s="166" t="n">
        <v>120983.309062138</v>
      </c>
    </row>
    <row r="69" customFormat="false" ht="12.8" hidden="false" customHeight="false" outlineLevel="0" collapsed="false">
      <c r="A69" s="166" t="n">
        <v>116</v>
      </c>
      <c r="B69" s="166" t="n">
        <v>30417011.1780772</v>
      </c>
      <c r="C69" s="166" t="n">
        <v>29447893.8732464</v>
      </c>
      <c r="D69" s="166" t="n">
        <v>100437904.903295</v>
      </c>
      <c r="E69" s="166" t="n">
        <v>91654256.4291619</v>
      </c>
      <c r="F69" s="166" t="n">
        <v>15275709.4048603</v>
      </c>
      <c r="G69" s="166" t="n">
        <v>564615.462205605</v>
      </c>
      <c r="H69" s="166" t="n">
        <v>320926.379066805</v>
      </c>
      <c r="I69" s="166" t="n">
        <v>119393.519369061</v>
      </c>
    </row>
    <row r="70" customFormat="false" ht="12.8" hidden="false" customHeight="false" outlineLevel="0" collapsed="false">
      <c r="A70" s="166" t="n">
        <v>117</v>
      </c>
      <c r="B70" s="166" t="n">
        <v>26566969.0351157</v>
      </c>
      <c r="C70" s="166" t="n">
        <v>25635339.403755</v>
      </c>
      <c r="D70" s="166" t="n">
        <v>87981985.5827756</v>
      </c>
      <c r="E70" s="166" t="n">
        <v>92085608.0904342</v>
      </c>
      <c r="F70" s="166" t="n">
        <v>0</v>
      </c>
      <c r="G70" s="166" t="n">
        <v>520702.872130859</v>
      </c>
      <c r="H70" s="166" t="n">
        <v>325969.068985157</v>
      </c>
      <c r="I70" s="166" t="n">
        <v>121368.128920971</v>
      </c>
    </row>
    <row r="71" customFormat="false" ht="12.8" hidden="false" customHeight="false" outlineLevel="0" collapsed="false">
      <c r="A71" s="166" t="n">
        <v>118</v>
      </c>
      <c r="B71" s="166" t="n">
        <v>30652211.8011575</v>
      </c>
      <c r="C71" s="166" t="n">
        <v>29682144.0224432</v>
      </c>
      <c r="D71" s="166" t="n">
        <v>101256134.70278</v>
      </c>
      <c r="E71" s="166" t="n">
        <v>92347688.5386547</v>
      </c>
      <c r="F71" s="166" t="n">
        <v>15391281.4231091</v>
      </c>
      <c r="G71" s="166" t="n">
        <v>549165.26601447</v>
      </c>
      <c r="H71" s="166" t="n">
        <v>333449.008132659</v>
      </c>
      <c r="I71" s="166" t="n">
        <v>124933.577953104</v>
      </c>
    </row>
    <row r="72" customFormat="false" ht="12.8" hidden="false" customHeight="false" outlineLevel="0" collapsed="false">
      <c r="A72" s="166" t="n">
        <v>119</v>
      </c>
      <c r="B72" s="166" t="n">
        <v>26820457.3282402</v>
      </c>
      <c r="C72" s="166" t="n">
        <v>25821463.7062531</v>
      </c>
      <c r="D72" s="166" t="n">
        <v>88684952.0489714</v>
      </c>
      <c r="E72" s="166" t="n">
        <v>92697384.7709735</v>
      </c>
      <c r="F72" s="166" t="n">
        <v>0</v>
      </c>
      <c r="G72" s="166" t="n">
        <v>578018.261447866</v>
      </c>
      <c r="H72" s="166" t="n">
        <v>334646.560740237</v>
      </c>
      <c r="I72" s="166" t="n">
        <v>123326.856855714</v>
      </c>
    </row>
    <row r="73" customFormat="false" ht="12.8" hidden="false" customHeight="false" outlineLevel="0" collapsed="false">
      <c r="A73" s="166" t="n">
        <v>120</v>
      </c>
      <c r="B73" s="166" t="n">
        <v>31183547.8536104</v>
      </c>
      <c r="C73" s="166" t="n">
        <v>30196001.5742825</v>
      </c>
      <c r="D73" s="166" t="n">
        <v>103095895.458167</v>
      </c>
      <c r="E73" s="166" t="n">
        <v>93915668.0929002</v>
      </c>
      <c r="F73" s="166" t="n">
        <v>15652611.3488167</v>
      </c>
      <c r="G73" s="166" t="n">
        <v>569552.749678087</v>
      </c>
      <c r="H73" s="166" t="n">
        <v>332375.944783215</v>
      </c>
      <c r="I73" s="166" t="n">
        <v>122310.835523765</v>
      </c>
    </row>
    <row r="74" customFormat="false" ht="12.8" hidden="false" customHeight="false" outlineLevel="0" collapsed="false">
      <c r="A74" s="166" t="n">
        <v>121</v>
      </c>
      <c r="B74" s="166" t="n">
        <v>27359074.7989641</v>
      </c>
      <c r="C74" s="166" t="n">
        <v>26373021.9187902</v>
      </c>
      <c r="D74" s="166" t="n">
        <v>90660389.3424493</v>
      </c>
      <c r="E74" s="166" t="n">
        <v>94633194.0918203</v>
      </c>
      <c r="F74" s="166" t="n">
        <v>0</v>
      </c>
      <c r="G74" s="166" t="n">
        <v>568820.699589284</v>
      </c>
      <c r="H74" s="166" t="n">
        <v>332139.911956456</v>
      </c>
      <c r="I74" s="166" t="n">
        <v>121560.383754561</v>
      </c>
    </row>
    <row r="75" customFormat="false" ht="12.8" hidden="false" customHeight="false" outlineLevel="0" collapsed="false">
      <c r="A75" s="166" t="n">
        <v>122</v>
      </c>
      <c r="B75" s="166" t="n">
        <v>31537590.1573704</v>
      </c>
      <c r="C75" s="166" t="n">
        <v>30511076.5167163</v>
      </c>
      <c r="D75" s="166" t="n">
        <v>104205784.136947</v>
      </c>
      <c r="E75" s="166" t="n">
        <v>94893608.015739</v>
      </c>
      <c r="F75" s="166" t="n">
        <v>15815601.3359565</v>
      </c>
      <c r="G75" s="166" t="n">
        <v>604076.575729985</v>
      </c>
      <c r="H75" s="166" t="n">
        <v>335462.028175541</v>
      </c>
      <c r="I75" s="166" t="n">
        <v>124250.052497985</v>
      </c>
    </row>
    <row r="76" customFormat="false" ht="12.8" hidden="false" customHeight="false" outlineLevel="0" collapsed="false">
      <c r="A76" s="166" t="n">
        <v>123</v>
      </c>
      <c r="B76" s="166" t="n">
        <v>27560917.8829986</v>
      </c>
      <c r="C76" s="166" t="n">
        <v>26556946.4537084</v>
      </c>
      <c r="D76" s="166" t="n">
        <v>91363799.5022171</v>
      </c>
      <c r="E76" s="166" t="n">
        <v>95245983.8657339</v>
      </c>
      <c r="F76" s="166" t="n">
        <v>0</v>
      </c>
      <c r="G76" s="166" t="n">
        <v>581237.05442045</v>
      </c>
      <c r="H76" s="166" t="n">
        <v>336515.699654682</v>
      </c>
      <c r="I76" s="166" t="n">
        <v>123169.536021525</v>
      </c>
    </row>
    <row r="77" customFormat="false" ht="12.8" hidden="false" customHeight="false" outlineLevel="0" collapsed="false">
      <c r="A77" s="166" t="n">
        <v>124</v>
      </c>
      <c r="B77" s="166" t="n">
        <v>31749000.7200715</v>
      </c>
      <c r="C77" s="166" t="n">
        <v>30743903.4607541</v>
      </c>
      <c r="D77" s="166" t="n">
        <v>105075484.895567</v>
      </c>
      <c r="E77" s="166" t="n">
        <v>95553767.0980657</v>
      </c>
      <c r="F77" s="166" t="n">
        <v>15925627.8496776</v>
      </c>
      <c r="G77" s="166" t="n">
        <v>579482.891078097</v>
      </c>
      <c r="H77" s="166" t="n">
        <v>338881.792497435</v>
      </c>
      <c r="I77" s="166" t="n">
        <v>123903.679631265</v>
      </c>
    </row>
    <row r="78" customFormat="false" ht="12.8" hidden="false" customHeight="false" outlineLevel="0" collapsed="false">
      <c r="A78" s="166" t="n">
        <v>125</v>
      </c>
      <c r="B78" s="166" t="n">
        <v>27837569.6246094</v>
      </c>
      <c r="C78" s="166" t="n">
        <v>26880480.3870053</v>
      </c>
      <c r="D78" s="166" t="n">
        <v>92508495.1155031</v>
      </c>
      <c r="E78" s="166" t="n">
        <v>96380329.8406365</v>
      </c>
      <c r="F78" s="166" t="n">
        <v>0</v>
      </c>
      <c r="G78" s="166" t="n">
        <v>539598.103719285</v>
      </c>
      <c r="H78" s="166" t="n">
        <v>331873.830865192</v>
      </c>
      <c r="I78" s="166" t="n">
        <v>122310.432885239</v>
      </c>
    </row>
    <row r="79" customFormat="false" ht="12.8" hidden="false" customHeight="false" outlineLevel="0" collapsed="false">
      <c r="A79" s="166" t="n">
        <v>126</v>
      </c>
      <c r="B79" s="166" t="n">
        <v>32181371.6756918</v>
      </c>
      <c r="C79" s="166" t="n">
        <v>31198825.1302872</v>
      </c>
      <c r="D79" s="166" t="n">
        <v>106684145.498151</v>
      </c>
      <c r="E79" s="166" t="n">
        <v>96939130.9994015</v>
      </c>
      <c r="F79" s="166" t="n">
        <v>16156521.8332336</v>
      </c>
      <c r="G79" s="166" t="n">
        <v>561955.999070429</v>
      </c>
      <c r="H79" s="166" t="n">
        <v>334557.690319442</v>
      </c>
      <c r="I79" s="166" t="n">
        <v>122904.080020991</v>
      </c>
    </row>
    <row r="80" customFormat="false" ht="12.8" hidden="false" customHeight="false" outlineLevel="0" collapsed="false">
      <c r="A80" s="166" t="n">
        <v>127</v>
      </c>
      <c r="B80" s="166" t="n">
        <v>28016213.4205125</v>
      </c>
      <c r="C80" s="166" t="n">
        <v>27000202.6339015</v>
      </c>
      <c r="D80" s="166" t="n">
        <v>92941489.2312285</v>
      </c>
      <c r="E80" s="166" t="n">
        <v>96791544.2580186</v>
      </c>
      <c r="F80" s="166" t="n">
        <v>0</v>
      </c>
      <c r="G80" s="166" t="n">
        <v>591673.583625899</v>
      </c>
      <c r="H80" s="166" t="n">
        <v>337508.289751577</v>
      </c>
      <c r="I80" s="166" t="n">
        <v>124041.304619307</v>
      </c>
    </row>
    <row r="81" customFormat="false" ht="12.8" hidden="false" customHeight="false" outlineLevel="0" collapsed="false">
      <c r="A81" s="166" t="n">
        <v>128</v>
      </c>
      <c r="B81" s="166" t="n">
        <v>32522418.0318983</v>
      </c>
      <c r="C81" s="166" t="n">
        <v>31501618.7746841</v>
      </c>
      <c r="D81" s="166" t="n">
        <v>107726484.903979</v>
      </c>
      <c r="E81" s="166" t="n">
        <v>97845666.9596115</v>
      </c>
      <c r="F81" s="166" t="n">
        <v>16307611.1599352</v>
      </c>
      <c r="G81" s="166" t="n">
        <v>597209.921257664</v>
      </c>
      <c r="H81" s="166" t="n">
        <v>337353.564643536</v>
      </c>
      <c r="I81" s="166" t="n">
        <v>123193.959018521</v>
      </c>
    </row>
    <row r="82" customFormat="false" ht="12.8" hidden="false" customHeight="false" outlineLevel="0" collapsed="false">
      <c r="A82" s="166" t="n">
        <v>129</v>
      </c>
      <c r="B82" s="166" t="n">
        <v>28653946.6803363</v>
      </c>
      <c r="C82" s="166" t="n">
        <v>27633637.9912301</v>
      </c>
      <c r="D82" s="166" t="n">
        <v>95122122.924884</v>
      </c>
      <c r="E82" s="166" t="n">
        <v>99043107.962334</v>
      </c>
      <c r="F82" s="166" t="n">
        <v>0</v>
      </c>
      <c r="G82" s="166" t="n">
        <v>589434.434964137</v>
      </c>
      <c r="H82" s="166" t="n">
        <v>342469.661601709</v>
      </c>
      <c r="I82" s="166" t="n">
        <v>126292.275057764</v>
      </c>
    </row>
    <row r="83" customFormat="false" ht="12.8" hidden="false" customHeight="false" outlineLevel="0" collapsed="false">
      <c r="A83" s="166" t="n">
        <v>130</v>
      </c>
      <c r="B83" s="166" t="n">
        <v>32932537.890575</v>
      </c>
      <c r="C83" s="166" t="n">
        <v>31869960.9890591</v>
      </c>
      <c r="D83" s="166" t="n">
        <v>108988355.235885</v>
      </c>
      <c r="E83" s="166" t="n">
        <v>98960980.3742623</v>
      </c>
      <c r="F83" s="166" t="n">
        <v>16493496.7290437</v>
      </c>
      <c r="G83" s="166" t="n">
        <v>625360.64905337</v>
      </c>
      <c r="H83" s="166" t="n">
        <v>347789.26861742</v>
      </c>
      <c r="I83" s="166" t="n">
        <v>127752.834064447</v>
      </c>
    </row>
    <row r="84" customFormat="false" ht="12.8" hidden="false" customHeight="false" outlineLevel="0" collapsed="false">
      <c r="A84" s="166" t="n">
        <v>131</v>
      </c>
      <c r="B84" s="166" t="n">
        <v>28698853.5926746</v>
      </c>
      <c r="C84" s="166" t="n">
        <v>27697918.7488751</v>
      </c>
      <c r="D84" s="166" t="n">
        <v>95364978.5577618</v>
      </c>
      <c r="E84" s="166" t="n">
        <v>99240713.1493532</v>
      </c>
      <c r="F84" s="166" t="n">
        <v>0</v>
      </c>
      <c r="G84" s="166" t="n">
        <v>568254.113015005</v>
      </c>
      <c r="H84" s="166" t="n">
        <v>346435.412264205</v>
      </c>
      <c r="I84" s="166" t="n">
        <v>123207.597886164</v>
      </c>
    </row>
    <row r="85" customFormat="false" ht="12.8" hidden="false" customHeight="false" outlineLevel="0" collapsed="false">
      <c r="A85" s="166" t="n">
        <v>132</v>
      </c>
      <c r="B85" s="166" t="n">
        <v>33128198.9286527</v>
      </c>
      <c r="C85" s="166" t="n">
        <v>32107022.5706288</v>
      </c>
      <c r="D85" s="166" t="n">
        <v>109836075.21595</v>
      </c>
      <c r="E85" s="166" t="n">
        <v>99677453.3712237</v>
      </c>
      <c r="F85" s="166" t="n">
        <v>16612908.895204</v>
      </c>
      <c r="G85" s="166" t="n">
        <v>591000.18883754</v>
      </c>
      <c r="H85" s="166" t="n">
        <v>343435.07841594</v>
      </c>
      <c r="I85" s="166" t="n">
        <v>123915.843957678</v>
      </c>
    </row>
    <row r="86" customFormat="false" ht="12.8" hidden="false" customHeight="false" outlineLevel="0" collapsed="false">
      <c r="A86" s="166" t="n">
        <v>133</v>
      </c>
      <c r="B86" s="166" t="n">
        <v>29260485.1124444</v>
      </c>
      <c r="C86" s="166" t="n">
        <v>28223032.2687442</v>
      </c>
      <c r="D86" s="166" t="n">
        <v>97226526.843606</v>
      </c>
      <c r="E86" s="166" t="n">
        <v>101136213.073511</v>
      </c>
      <c r="F86" s="166" t="n">
        <v>0</v>
      </c>
      <c r="G86" s="166" t="n">
        <v>609942.622966489</v>
      </c>
      <c r="H86" s="166" t="n">
        <v>343190.430411132</v>
      </c>
      <c r="I86" s="166" t="n">
        <v>120456.843318007</v>
      </c>
    </row>
    <row r="87" customFormat="false" ht="12.8" hidden="false" customHeight="false" outlineLevel="0" collapsed="false">
      <c r="A87" s="166" t="n">
        <v>134</v>
      </c>
      <c r="B87" s="166" t="n">
        <v>33613721.6886026</v>
      </c>
      <c r="C87" s="166" t="n">
        <v>32537040.0801884</v>
      </c>
      <c r="D87" s="166" t="n">
        <v>111350383.75312</v>
      </c>
      <c r="E87" s="166" t="n">
        <v>101038325.542203</v>
      </c>
      <c r="F87" s="166" t="n">
        <v>16839720.9237006</v>
      </c>
      <c r="G87" s="166" t="n">
        <v>636615.644954911</v>
      </c>
      <c r="H87" s="166" t="n">
        <v>353414.408455468</v>
      </c>
      <c r="I87" s="166" t="n">
        <v>123787.935719795</v>
      </c>
    </row>
    <row r="88" customFormat="false" ht="12.8" hidden="false" customHeight="false" outlineLevel="0" collapsed="false">
      <c r="A88" s="166" t="n">
        <v>135</v>
      </c>
      <c r="B88" s="166" t="n">
        <v>29353452.9373312</v>
      </c>
      <c r="C88" s="166" t="n">
        <v>28267827.0748981</v>
      </c>
      <c r="D88" s="166" t="n">
        <v>97378178.2480766</v>
      </c>
      <c r="E88" s="166" t="n">
        <v>101250721.854287</v>
      </c>
      <c r="F88" s="166" t="n">
        <v>0</v>
      </c>
      <c r="G88" s="166" t="n">
        <v>646432.463688617</v>
      </c>
      <c r="H88" s="166" t="n">
        <v>350660.728567727</v>
      </c>
      <c r="I88" s="166" t="n">
        <v>126475.243109599</v>
      </c>
    </row>
    <row r="89" customFormat="false" ht="12.8" hidden="false" customHeight="false" outlineLevel="0" collapsed="false">
      <c r="A89" s="166" t="n">
        <v>136</v>
      </c>
      <c r="B89" s="166" t="n">
        <v>33971234.2044063</v>
      </c>
      <c r="C89" s="166" t="n">
        <v>32891700.0897969</v>
      </c>
      <c r="D89" s="166" t="n">
        <v>112558225.51734</v>
      </c>
      <c r="E89" s="166" t="n">
        <v>102053646.748964</v>
      </c>
      <c r="F89" s="166" t="n">
        <v>17008941.1248274</v>
      </c>
      <c r="G89" s="166" t="n">
        <v>634000.131398318</v>
      </c>
      <c r="H89" s="166" t="n">
        <v>356474.523230913</v>
      </c>
      <c r="I89" s="166" t="n">
        <v>127227.799971554</v>
      </c>
    </row>
    <row r="90" customFormat="false" ht="12.8" hidden="false" customHeight="false" outlineLevel="0" collapsed="false">
      <c r="A90" s="166" t="n">
        <v>137</v>
      </c>
      <c r="B90" s="166" t="n">
        <v>29934798.1610603</v>
      </c>
      <c r="C90" s="166" t="n">
        <v>28827964.3337501</v>
      </c>
      <c r="D90" s="166" t="n">
        <v>99282779.701732</v>
      </c>
      <c r="E90" s="166" t="n">
        <v>103167433.382164</v>
      </c>
      <c r="F90" s="166" t="n">
        <v>0</v>
      </c>
      <c r="G90" s="166" t="n">
        <v>686881.052018486</v>
      </c>
      <c r="H90" s="166" t="n">
        <v>336282.409442072</v>
      </c>
      <c r="I90" s="166" t="n">
        <v>119529.094070878</v>
      </c>
    </row>
    <row r="91" customFormat="false" ht="12.8" hidden="false" customHeight="false" outlineLevel="0" collapsed="false">
      <c r="A91" s="166" t="n">
        <v>138</v>
      </c>
      <c r="B91" s="166" t="n">
        <v>34491206.5944006</v>
      </c>
      <c r="C91" s="166" t="n">
        <v>33416054.2723614</v>
      </c>
      <c r="D91" s="166" t="n">
        <v>114342768.71949</v>
      </c>
      <c r="E91" s="166" t="n">
        <v>103602551.883426</v>
      </c>
      <c r="F91" s="166" t="n">
        <v>17267091.980571</v>
      </c>
      <c r="G91" s="166" t="n">
        <v>640650.503638434</v>
      </c>
      <c r="H91" s="166" t="n">
        <v>348222.236066702</v>
      </c>
      <c r="I91" s="166" t="n">
        <v>123256.546191621</v>
      </c>
    </row>
    <row r="92" customFormat="false" ht="12.8" hidden="false" customHeight="false" outlineLevel="0" collapsed="false">
      <c r="A92" s="166" t="n">
        <v>139</v>
      </c>
      <c r="B92" s="166" t="n">
        <v>30263733.7262435</v>
      </c>
      <c r="C92" s="166" t="n">
        <v>29184332.0311175</v>
      </c>
      <c r="D92" s="166" t="n">
        <v>100556396.496837</v>
      </c>
      <c r="E92" s="166" t="n">
        <v>104360751.923343</v>
      </c>
      <c r="F92" s="166" t="n">
        <v>0</v>
      </c>
      <c r="G92" s="166" t="n">
        <v>642153.372693652</v>
      </c>
      <c r="H92" s="166" t="n">
        <v>351644.141061419</v>
      </c>
      <c r="I92" s="166" t="n">
        <v>122291.687672763</v>
      </c>
    </row>
    <row r="93" customFormat="false" ht="12.8" hidden="false" customHeight="false" outlineLevel="0" collapsed="false">
      <c r="A93" s="166" t="n">
        <v>140</v>
      </c>
      <c r="B93" s="166" t="n">
        <v>34872109.18682</v>
      </c>
      <c r="C93" s="166" t="n">
        <v>33792094.4837058</v>
      </c>
      <c r="D93" s="166" t="n">
        <v>115665845.717504</v>
      </c>
      <c r="E93" s="166" t="n">
        <v>104735899.120057</v>
      </c>
      <c r="F93" s="166" t="n">
        <v>17455983.1866762</v>
      </c>
      <c r="G93" s="166" t="n">
        <v>642790.126793304</v>
      </c>
      <c r="H93" s="166" t="n">
        <v>350763.78613728</v>
      </c>
      <c r="I93" s="166" t="n">
        <v>123515.414548015</v>
      </c>
    </row>
    <row r="94" customFormat="false" ht="12.8" hidden="false" customHeight="false" outlineLevel="0" collapsed="false">
      <c r="A94" s="166" t="n">
        <v>141</v>
      </c>
      <c r="B94" s="166" t="n">
        <v>30626218.8021972</v>
      </c>
      <c r="C94" s="166" t="n">
        <v>29530158.1139318</v>
      </c>
      <c r="D94" s="166" t="n">
        <v>101794081.622995</v>
      </c>
      <c r="E94" s="166" t="n">
        <v>105531310.5316</v>
      </c>
      <c r="F94" s="166" t="n">
        <v>0</v>
      </c>
      <c r="G94" s="166" t="n">
        <v>661712.209427317</v>
      </c>
      <c r="H94" s="166" t="n">
        <v>348372.73131987</v>
      </c>
      <c r="I94" s="166" t="n">
        <v>122822.496454576</v>
      </c>
    </row>
    <row r="95" customFormat="false" ht="12.8" hidden="false" customHeight="false" outlineLevel="0" collapsed="false">
      <c r="A95" s="166" t="n">
        <v>142</v>
      </c>
      <c r="B95" s="166" t="n">
        <v>35182636.317971</v>
      </c>
      <c r="C95" s="166" t="n">
        <v>34125639.2853732</v>
      </c>
      <c r="D95" s="166" t="n">
        <v>116884009.948514</v>
      </c>
      <c r="E95" s="166" t="n">
        <v>105787385.061369</v>
      </c>
      <c r="F95" s="166" t="n">
        <v>17631230.8435614</v>
      </c>
      <c r="G95" s="166" t="n">
        <v>626962.866666372</v>
      </c>
      <c r="H95" s="166" t="n">
        <v>346175.01857443</v>
      </c>
      <c r="I95" s="166" t="n">
        <v>119798.781938492</v>
      </c>
    </row>
    <row r="96" customFormat="false" ht="12.8" hidden="false" customHeight="false" outlineLevel="0" collapsed="false">
      <c r="A96" s="166" t="n">
        <v>143</v>
      </c>
      <c r="B96" s="166" t="n">
        <v>30659596.8513196</v>
      </c>
      <c r="C96" s="166" t="n">
        <v>29636361.8394362</v>
      </c>
      <c r="D96" s="166" t="n">
        <v>102162666.082148</v>
      </c>
      <c r="E96" s="166" t="n">
        <v>105991491.268508</v>
      </c>
      <c r="F96" s="166" t="n">
        <v>0</v>
      </c>
      <c r="G96" s="166" t="n">
        <v>578201.639076225</v>
      </c>
      <c r="H96" s="166" t="n">
        <v>356998.633511139</v>
      </c>
      <c r="I96" s="166" t="n">
        <v>125763.913279992</v>
      </c>
    </row>
    <row r="97" customFormat="false" ht="12.8" hidden="false" customHeight="false" outlineLevel="0" collapsed="false">
      <c r="A97" s="166" t="n">
        <v>144</v>
      </c>
      <c r="B97" s="166" t="n">
        <v>35664833.2879347</v>
      </c>
      <c r="C97" s="166" t="n">
        <v>34609757.4788502</v>
      </c>
      <c r="D97" s="166" t="n">
        <v>118518587.232056</v>
      </c>
      <c r="E97" s="166" t="n">
        <v>107259012.312209</v>
      </c>
      <c r="F97" s="166" t="n">
        <v>17876502.0520348</v>
      </c>
      <c r="G97" s="166" t="n">
        <v>606312.839348775</v>
      </c>
      <c r="H97" s="166" t="n">
        <v>360898.573150382</v>
      </c>
      <c r="I97" s="166" t="n">
        <v>125520.566550474</v>
      </c>
    </row>
    <row r="98" customFormat="false" ht="12.8" hidden="false" customHeight="false" outlineLevel="0" collapsed="false">
      <c r="A98" s="166" t="n">
        <v>145</v>
      </c>
      <c r="B98" s="166" t="n">
        <v>31229911.884275</v>
      </c>
      <c r="C98" s="166" t="n">
        <v>30196493.4809614</v>
      </c>
      <c r="D98" s="166" t="n">
        <v>104116978.970719</v>
      </c>
      <c r="E98" s="166" t="n">
        <v>107884895.325489</v>
      </c>
      <c r="F98" s="166" t="n">
        <v>0</v>
      </c>
      <c r="G98" s="166" t="n">
        <v>598243.915403565</v>
      </c>
      <c r="H98" s="166" t="n">
        <v>349251.823020332</v>
      </c>
      <c r="I98" s="166" t="n">
        <v>122746.664128149</v>
      </c>
    </row>
    <row r="99" customFormat="false" ht="12.8" hidden="false" customHeight="false" outlineLevel="0" collapsed="false">
      <c r="A99" s="166" t="n">
        <v>146</v>
      </c>
      <c r="B99" s="166" t="n">
        <v>36000389.5240165</v>
      </c>
      <c r="C99" s="166" t="n">
        <v>34920182.6631627</v>
      </c>
      <c r="D99" s="166" t="n">
        <v>119547819.945076</v>
      </c>
      <c r="E99" s="166" t="n">
        <v>108142220.318201</v>
      </c>
      <c r="F99" s="166" t="n">
        <v>18023703.3863669</v>
      </c>
      <c r="G99" s="166" t="n">
        <v>637471.553501206</v>
      </c>
      <c r="H99" s="166" t="n">
        <v>355288.711697202</v>
      </c>
      <c r="I99" s="166" t="n">
        <v>124923.708079058</v>
      </c>
    </row>
    <row r="100" customFormat="false" ht="12.8" hidden="false" customHeight="false" outlineLevel="0" collapsed="false">
      <c r="A100" s="166" t="n">
        <v>147</v>
      </c>
      <c r="B100" s="166" t="n">
        <v>31373557.8321356</v>
      </c>
      <c r="C100" s="166" t="n">
        <v>30322965.3310649</v>
      </c>
      <c r="D100" s="166" t="n">
        <v>104551490.713321</v>
      </c>
      <c r="E100" s="166" t="n">
        <v>108267443.235105</v>
      </c>
      <c r="F100" s="166" t="n">
        <v>0</v>
      </c>
      <c r="G100" s="166" t="n">
        <v>604618.073187228</v>
      </c>
      <c r="H100" s="166" t="n">
        <v>358123.289752394</v>
      </c>
      <c r="I100" s="166" t="n">
        <v>125501.625901487</v>
      </c>
    </row>
    <row r="101" customFormat="false" ht="12.8" hidden="false" customHeight="false" outlineLevel="0" collapsed="false">
      <c r="A101" s="166" t="n">
        <v>148</v>
      </c>
      <c r="B101" s="166" t="n">
        <v>36256952.0360129</v>
      </c>
      <c r="C101" s="166" t="n">
        <v>35166095.2131402</v>
      </c>
      <c r="D101" s="166" t="n">
        <v>120428586.062259</v>
      </c>
      <c r="E101" s="166" t="n">
        <v>108900172.045012</v>
      </c>
      <c r="F101" s="166" t="n">
        <v>18150028.6741686</v>
      </c>
      <c r="G101" s="166" t="n">
        <v>641927.821139808</v>
      </c>
      <c r="H101" s="166" t="n">
        <v>361176.632055019</v>
      </c>
      <c r="I101" s="166" t="n">
        <v>125360.528111128</v>
      </c>
    </row>
    <row r="102" customFormat="false" ht="12.8" hidden="false" customHeight="false" outlineLevel="0" collapsed="false">
      <c r="A102" s="166" t="n">
        <v>149</v>
      </c>
      <c r="B102" s="166" t="n">
        <v>31815371.9960486</v>
      </c>
      <c r="C102" s="166" t="n">
        <v>30722547.4260234</v>
      </c>
      <c r="D102" s="166" t="n">
        <v>105990459.46392</v>
      </c>
      <c r="E102" s="166" t="n">
        <v>109774158.004019</v>
      </c>
      <c r="F102" s="166" t="n">
        <v>0</v>
      </c>
      <c r="G102" s="166" t="n">
        <v>645709.012689101</v>
      </c>
      <c r="H102" s="166" t="n">
        <v>359463.569571931</v>
      </c>
      <c r="I102" s="166" t="n">
        <v>125217.125377473</v>
      </c>
    </row>
    <row r="103" customFormat="false" ht="12.8" hidden="false" customHeight="false" outlineLevel="0" collapsed="false">
      <c r="A103" s="166" t="n">
        <v>150</v>
      </c>
      <c r="B103" s="166" t="n">
        <v>36581534.803346</v>
      </c>
      <c r="C103" s="166" t="n">
        <v>35537401.3268829</v>
      </c>
      <c r="D103" s="166" t="n">
        <v>121752282.272434</v>
      </c>
      <c r="E103" s="166" t="n">
        <v>110085649.602658</v>
      </c>
      <c r="F103" s="166" t="n">
        <v>18347608.2671097</v>
      </c>
      <c r="G103" s="166" t="n">
        <v>592288.197510039</v>
      </c>
      <c r="H103" s="166" t="n">
        <v>363424.592722819</v>
      </c>
      <c r="I103" s="166" t="n">
        <v>126315.266043186</v>
      </c>
    </row>
    <row r="104" customFormat="false" ht="12.8" hidden="false" customHeight="false" outlineLevel="0" collapsed="false">
      <c r="A104" s="166" t="n">
        <v>151</v>
      </c>
      <c r="B104" s="166" t="n">
        <v>32093113.9438177</v>
      </c>
      <c r="C104" s="166" t="n">
        <v>31007586.4324414</v>
      </c>
      <c r="D104" s="166" t="n">
        <v>106980347.589553</v>
      </c>
      <c r="E104" s="166" t="n">
        <v>110785931.384252</v>
      </c>
      <c r="F104" s="166" t="n">
        <v>0</v>
      </c>
      <c r="G104" s="166" t="n">
        <v>635103.602874318</v>
      </c>
      <c r="H104" s="166" t="n">
        <v>362520.38903171</v>
      </c>
      <c r="I104" s="166" t="n">
        <v>125576.45638611</v>
      </c>
    </row>
    <row r="105" customFormat="false" ht="12.8" hidden="false" customHeight="false" outlineLevel="0" collapsed="false">
      <c r="A105" s="166" t="n">
        <v>152</v>
      </c>
      <c r="B105" s="166" t="n">
        <v>36931921.5765456</v>
      </c>
      <c r="C105" s="166" t="n">
        <v>35895566.0928249</v>
      </c>
      <c r="D105" s="166" t="n">
        <v>123030119.701243</v>
      </c>
      <c r="E105" s="166" t="n">
        <v>111187865.589705</v>
      </c>
      <c r="F105" s="166" t="n">
        <v>18531310.9316174</v>
      </c>
      <c r="G105" s="166" t="n">
        <v>592212.823265037</v>
      </c>
      <c r="H105" s="166" t="n">
        <v>355983.204020187</v>
      </c>
      <c r="I105" s="166" t="n">
        <v>125942.080622264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18043144.0904716</v>
      </c>
      <c r="C2" s="0" t="n">
        <v>17405506.2854731</v>
      </c>
      <c r="D2" s="0" t="n">
        <v>61542304.1459164</v>
      </c>
      <c r="E2" s="0" t="n">
        <v>61542304.1459164</v>
      </c>
      <c r="F2" s="0" t="n">
        <v>0</v>
      </c>
      <c r="G2" s="0" t="n">
        <v>364695.460487578</v>
      </c>
      <c r="H2" s="0" t="n">
        <v>179810.780266655</v>
      </c>
      <c r="I2" s="0" t="n">
        <v>133045.091777586</v>
      </c>
    </row>
    <row r="3" customFormat="false" ht="12.8" hidden="false" customHeight="false" outlineLevel="0" collapsed="false">
      <c r="A3" s="0" t="n">
        <v>50</v>
      </c>
      <c r="B3" s="0" t="n">
        <v>22277539.8995703</v>
      </c>
      <c r="C3" s="0" t="n">
        <v>21584807.9443124</v>
      </c>
      <c r="D3" s="0" t="n">
        <v>76314324.9548439</v>
      </c>
      <c r="E3" s="0" t="n">
        <v>65412278.5327233</v>
      </c>
      <c r="F3" s="0" t="n">
        <v>10902046.4221206</v>
      </c>
      <c r="G3" s="0" t="n">
        <v>421602.260497036</v>
      </c>
      <c r="H3" s="0" t="n">
        <v>173537.254977465</v>
      </c>
      <c r="I3" s="0" t="n">
        <v>139417.771119178</v>
      </c>
    </row>
    <row r="4" customFormat="false" ht="12.8" hidden="false" customHeight="false" outlineLevel="0" collapsed="false">
      <c r="A4" s="0" t="n">
        <v>51</v>
      </c>
      <c r="B4" s="0" t="n">
        <v>20171412.2166204</v>
      </c>
      <c r="C4" s="0" t="n">
        <v>19514908.9400945</v>
      </c>
      <c r="D4" s="0" t="n">
        <v>68983481.7043661</v>
      </c>
      <c r="E4" s="0" t="n">
        <v>68983481.7043661</v>
      </c>
      <c r="F4" s="0" t="n">
        <v>0</v>
      </c>
      <c r="G4" s="0" t="n">
        <v>384609.217745639</v>
      </c>
      <c r="H4" s="0" t="n">
        <v>170548.660329114</v>
      </c>
      <c r="I4" s="0" t="n">
        <v>144779.140644521</v>
      </c>
    </row>
    <row r="5" customFormat="false" ht="12.8" hidden="false" customHeight="false" outlineLevel="0" collapsed="false">
      <c r="A5" s="0" t="n">
        <v>52</v>
      </c>
      <c r="B5" s="0" t="n">
        <v>23528444.5402758</v>
      </c>
      <c r="C5" s="0" t="n">
        <v>22852455.6495537</v>
      </c>
      <c r="D5" s="0" t="n">
        <v>80791205.6838664</v>
      </c>
      <c r="E5" s="0" t="n">
        <v>69249604.8718855</v>
      </c>
      <c r="F5" s="0" t="n">
        <v>11541600.8119809</v>
      </c>
      <c r="G5" s="0" t="n">
        <v>411868.751808264</v>
      </c>
      <c r="H5" s="0" t="n">
        <v>162868.753854648</v>
      </c>
      <c r="I5" s="0" t="n">
        <v>144644.835798782</v>
      </c>
    </row>
    <row r="6" customFormat="false" ht="12.8" hidden="false" customHeight="false" outlineLevel="0" collapsed="false">
      <c r="A6" s="0" t="n">
        <v>53</v>
      </c>
      <c r="B6" s="0" t="n">
        <v>19153281.0629158</v>
      </c>
      <c r="C6" s="0" t="n">
        <v>18535204.4503069</v>
      </c>
      <c r="D6" s="0" t="n">
        <v>65547035.8377368</v>
      </c>
      <c r="E6" s="0" t="n">
        <v>65547035.8377368</v>
      </c>
      <c r="F6" s="0" t="n">
        <v>0</v>
      </c>
      <c r="G6" s="0" t="n">
        <v>379107.181250302</v>
      </c>
      <c r="H6" s="0" t="n">
        <v>141448.488340624</v>
      </c>
      <c r="I6" s="0" t="n">
        <v>139315.632882832</v>
      </c>
    </row>
    <row r="7" customFormat="false" ht="12.8" hidden="false" customHeight="false" outlineLevel="0" collapsed="false">
      <c r="A7" s="0" t="n">
        <v>54</v>
      </c>
      <c r="B7" s="0" t="n">
        <v>21857213.2641064</v>
      </c>
      <c r="C7" s="0" t="n">
        <v>21254973.6813816</v>
      </c>
      <c r="D7" s="0" t="n">
        <v>75103390.7153397</v>
      </c>
      <c r="E7" s="0" t="n">
        <v>64374334.8988626</v>
      </c>
      <c r="F7" s="0" t="n">
        <v>10729055.8164771</v>
      </c>
      <c r="G7" s="0" t="n">
        <v>384130.413372021</v>
      </c>
      <c r="H7" s="0" t="n">
        <v>123317.249522824</v>
      </c>
      <c r="I7" s="0" t="n">
        <v>135417.02832844</v>
      </c>
    </row>
    <row r="8" customFormat="false" ht="12.8" hidden="false" customHeight="false" outlineLevel="0" collapsed="false">
      <c r="A8" s="0" t="n">
        <v>55</v>
      </c>
      <c r="B8" s="0" t="n">
        <v>19215169.9458099</v>
      </c>
      <c r="C8" s="0" t="n">
        <v>18628180.2423709</v>
      </c>
      <c r="D8" s="0" t="n">
        <v>65830840.2204289</v>
      </c>
      <c r="E8" s="0" t="n">
        <v>65830840.2204289</v>
      </c>
      <c r="F8" s="0" t="n">
        <v>0</v>
      </c>
      <c r="G8" s="0" t="n">
        <v>370054.163794967</v>
      </c>
      <c r="H8" s="0" t="n">
        <v>116388.261381319</v>
      </c>
      <c r="I8" s="0" t="n">
        <v>143638.968946757</v>
      </c>
    </row>
    <row r="9" customFormat="false" ht="12.8" hidden="false" customHeight="false" outlineLevel="0" collapsed="false">
      <c r="A9" s="0" t="n">
        <v>56</v>
      </c>
      <c r="B9" s="0" t="n">
        <v>22585007.4703965</v>
      </c>
      <c r="C9" s="0" t="n">
        <v>21952588.5080313</v>
      </c>
      <c r="D9" s="0" t="n">
        <v>77594762.9305608</v>
      </c>
      <c r="E9" s="0" t="n">
        <v>66509796.7976235</v>
      </c>
      <c r="F9" s="0" t="n">
        <v>11084966.1329373</v>
      </c>
      <c r="G9" s="0" t="n">
        <v>418867.570650581</v>
      </c>
      <c r="H9" s="0" t="n">
        <v>112379.676577497</v>
      </c>
      <c r="I9" s="0" t="n">
        <v>144531.021624542</v>
      </c>
    </row>
    <row r="10" customFormat="false" ht="12.8" hidden="false" customHeight="false" outlineLevel="0" collapsed="false">
      <c r="A10" s="0" t="n">
        <v>57</v>
      </c>
      <c r="B10" s="0" t="n">
        <v>19533783.8584636</v>
      </c>
      <c r="C10" s="0" t="n">
        <v>18856350.4870442</v>
      </c>
      <c r="D10" s="0" t="n">
        <v>66663600.8016685</v>
      </c>
      <c r="E10" s="0" t="n">
        <v>66663600.8016685</v>
      </c>
      <c r="F10" s="0" t="n">
        <v>0</v>
      </c>
      <c r="G10" s="0" t="n">
        <v>352470.356320033</v>
      </c>
      <c r="H10" s="0" t="n">
        <v>239320.285491821</v>
      </c>
      <c r="I10" s="0" t="n">
        <v>122346.756582245</v>
      </c>
    </row>
    <row r="11" customFormat="false" ht="12.8" hidden="false" customHeight="false" outlineLevel="0" collapsed="false">
      <c r="A11" s="0" t="n">
        <v>58</v>
      </c>
      <c r="B11" s="0" t="n">
        <v>23184198.0928763</v>
      </c>
      <c r="C11" s="0" t="n">
        <v>22502728.8694427</v>
      </c>
      <c r="D11" s="0" t="n">
        <v>79568763.1096815</v>
      </c>
      <c r="E11" s="0" t="n">
        <v>68201796.9511556</v>
      </c>
      <c r="F11" s="0" t="n">
        <v>11366966.1585259</v>
      </c>
      <c r="G11" s="0" t="n">
        <v>357180.114727404</v>
      </c>
      <c r="H11" s="0" t="n">
        <v>233537.954811137</v>
      </c>
      <c r="I11" s="0" t="n">
        <v>129644.505564317</v>
      </c>
    </row>
    <row r="12" customFormat="false" ht="12.8" hidden="false" customHeight="false" outlineLevel="0" collapsed="false">
      <c r="A12" s="0" t="n">
        <v>59</v>
      </c>
      <c r="B12" s="0" t="n">
        <v>20542851.5621216</v>
      </c>
      <c r="C12" s="0" t="n">
        <v>19859905.1784969</v>
      </c>
      <c r="D12" s="0" t="n">
        <v>70211018.8174341</v>
      </c>
      <c r="E12" s="0" t="n">
        <v>70211018.8174341</v>
      </c>
      <c r="F12" s="0" t="n">
        <v>0</v>
      </c>
      <c r="G12" s="0" t="n">
        <v>351626.063081105</v>
      </c>
      <c r="H12" s="0" t="n">
        <v>234302.016710924</v>
      </c>
      <c r="I12" s="0" t="n">
        <v>138597.576903819</v>
      </c>
    </row>
    <row r="13" customFormat="false" ht="12.8" hidden="false" customHeight="false" outlineLevel="0" collapsed="false">
      <c r="A13" s="0" t="n">
        <v>60</v>
      </c>
      <c r="B13" s="0" t="n">
        <v>24252373.7599014</v>
      </c>
      <c r="C13" s="0" t="n">
        <v>23556085.1764092</v>
      </c>
      <c r="D13" s="0" t="n">
        <v>83167858.0389435</v>
      </c>
      <c r="E13" s="0" t="n">
        <v>71286735.4619515</v>
      </c>
      <c r="F13" s="0" t="n">
        <v>11881122.5769919</v>
      </c>
      <c r="G13" s="0" t="n">
        <v>372696.411100762</v>
      </c>
      <c r="H13" s="0" t="n">
        <v>225492.026773178</v>
      </c>
      <c r="I13" s="0" t="n">
        <v>140143.065168911</v>
      </c>
    </row>
    <row r="14" customFormat="false" ht="12.8" hidden="false" customHeight="false" outlineLevel="0" collapsed="false">
      <c r="A14" s="0" t="n">
        <v>61</v>
      </c>
      <c r="B14" s="0" t="n">
        <v>19363802.8731975</v>
      </c>
      <c r="C14" s="0" t="n">
        <v>18670841.0166333</v>
      </c>
      <c r="D14" s="0" t="n">
        <v>62590802.6432059</v>
      </c>
      <c r="E14" s="0" t="n">
        <v>70820906.7970745</v>
      </c>
      <c r="F14" s="0" t="n">
        <v>0</v>
      </c>
      <c r="G14" s="0" t="n">
        <v>350440.335628768</v>
      </c>
      <c r="H14" s="0" t="n">
        <v>255764.752266503</v>
      </c>
      <c r="I14" s="0" t="n">
        <v>123938.240955641</v>
      </c>
    </row>
    <row r="15" customFormat="false" ht="12.8" hidden="false" customHeight="false" outlineLevel="0" collapsed="false">
      <c r="A15" s="0" t="n">
        <v>62</v>
      </c>
      <c r="B15" s="0" t="n">
        <v>21991144.8761269</v>
      </c>
      <c r="C15" s="0" t="n">
        <v>21312057.4176784</v>
      </c>
      <c r="D15" s="0" t="n">
        <v>71418574.8103526</v>
      </c>
      <c r="E15" s="0" t="n">
        <v>69295066.1870075</v>
      </c>
      <c r="F15" s="0" t="n">
        <v>11549177.6978346</v>
      </c>
      <c r="G15" s="0" t="n">
        <v>349684.230180864</v>
      </c>
      <c r="H15" s="0" t="n">
        <v>239666.738849377</v>
      </c>
      <c r="I15" s="0" t="n">
        <v>128194.98488325</v>
      </c>
    </row>
    <row r="16" customFormat="false" ht="12.8" hidden="false" customHeight="false" outlineLevel="0" collapsed="false">
      <c r="A16" s="0" t="n">
        <v>63</v>
      </c>
      <c r="B16" s="0" t="n">
        <v>18235645.224442</v>
      </c>
      <c r="C16" s="0" t="n">
        <v>17614504.667947</v>
      </c>
      <c r="D16" s="0" t="n">
        <v>59281129.9217306</v>
      </c>
      <c r="E16" s="0" t="n">
        <v>66350999.5900199</v>
      </c>
      <c r="F16" s="0" t="n">
        <v>0</v>
      </c>
      <c r="G16" s="0" t="n">
        <v>324246.403842558</v>
      </c>
      <c r="H16" s="0" t="n">
        <v>216427.814889664</v>
      </c>
      <c r="I16" s="0" t="n">
        <v>114951.911089814</v>
      </c>
    </row>
    <row r="17" customFormat="false" ht="12.8" hidden="false" customHeight="false" outlineLevel="0" collapsed="false">
      <c r="A17" s="0" t="n">
        <v>64</v>
      </c>
      <c r="B17" s="0" t="n">
        <v>20080887.7929642</v>
      </c>
      <c r="C17" s="0" t="n">
        <v>19501748.0655984</v>
      </c>
      <c r="D17" s="0" t="n">
        <v>65645556.2071453</v>
      </c>
      <c r="E17" s="0" t="n">
        <v>63033393.5080475</v>
      </c>
      <c r="F17" s="0" t="n">
        <v>10505565.5846746</v>
      </c>
      <c r="G17" s="0" t="n">
        <v>295359.784554806</v>
      </c>
      <c r="H17" s="0" t="n">
        <v>204078.725928555</v>
      </c>
      <c r="I17" s="0" t="n">
        <v>113858.881260517</v>
      </c>
    </row>
    <row r="18" customFormat="false" ht="12.8" hidden="false" customHeight="false" outlineLevel="0" collapsed="false">
      <c r="A18" s="0" t="n">
        <v>65</v>
      </c>
      <c r="B18" s="0" t="n">
        <v>15939455.3253429</v>
      </c>
      <c r="C18" s="0" t="n">
        <v>15357245.5663204</v>
      </c>
      <c r="D18" s="0" t="n">
        <v>49080278.7911712</v>
      </c>
      <c r="E18" s="0" t="n">
        <v>62188419.3050693</v>
      </c>
      <c r="F18" s="0" t="n">
        <v>0</v>
      </c>
      <c r="G18" s="0" t="n">
        <v>305464.811761156</v>
      </c>
      <c r="H18" s="0" t="n">
        <v>200028.435130685</v>
      </c>
      <c r="I18" s="0" t="n">
        <v>109595.017329619</v>
      </c>
    </row>
    <row r="19" customFormat="false" ht="12.8" hidden="false" customHeight="false" outlineLevel="0" collapsed="false">
      <c r="A19" s="0" t="n">
        <v>66</v>
      </c>
      <c r="B19" s="0" t="n">
        <v>18843330.2723496</v>
      </c>
      <c r="C19" s="0" t="n">
        <v>18269428.3617258</v>
      </c>
      <c r="D19" s="0" t="n">
        <v>59036784.4281593</v>
      </c>
      <c r="E19" s="0" t="n">
        <v>62493873.9685375</v>
      </c>
      <c r="F19" s="0" t="n">
        <v>10415645.6614229</v>
      </c>
      <c r="G19" s="0" t="n">
        <v>299865.937763691</v>
      </c>
      <c r="H19" s="0" t="n">
        <v>198568.503396831</v>
      </c>
      <c r="I19" s="0" t="n">
        <v>107810.670661791</v>
      </c>
    </row>
    <row r="20" customFormat="false" ht="12.8" hidden="false" customHeight="false" outlineLevel="0" collapsed="false">
      <c r="A20" s="0" t="n">
        <v>67</v>
      </c>
      <c r="B20" s="0" t="n">
        <v>15786819.5136424</v>
      </c>
      <c r="C20" s="0" t="n">
        <v>15165167.767607</v>
      </c>
      <c r="D20" s="0" t="n">
        <v>49205364.942853</v>
      </c>
      <c r="E20" s="0" t="n">
        <v>60159533.455584</v>
      </c>
      <c r="F20" s="0" t="n">
        <v>0</v>
      </c>
      <c r="G20" s="0" t="n">
        <v>335910.235010654</v>
      </c>
      <c r="H20" s="0" t="n">
        <v>208209.967682039</v>
      </c>
      <c r="I20" s="0" t="n">
        <v>110759.347632462</v>
      </c>
    </row>
    <row r="21" customFormat="false" ht="12.8" hidden="false" customHeight="false" outlineLevel="0" collapsed="false">
      <c r="A21" s="0" t="n">
        <v>68</v>
      </c>
      <c r="B21" s="0" t="n">
        <v>17918583.0811978</v>
      </c>
      <c r="C21" s="0" t="n">
        <v>17277306.8016746</v>
      </c>
      <c r="D21" s="0" t="n">
        <v>56556860.8841599</v>
      </c>
      <c r="E21" s="0" t="n">
        <v>58136644.9832002</v>
      </c>
      <c r="F21" s="0" t="n">
        <v>9689440.83053337</v>
      </c>
      <c r="G21" s="0" t="n">
        <v>362133.292908064</v>
      </c>
      <c r="H21" s="0" t="n">
        <v>203390.01237938</v>
      </c>
      <c r="I21" s="0" t="n">
        <v>108218.534622524</v>
      </c>
    </row>
    <row r="22" customFormat="false" ht="12.8" hidden="false" customHeight="false" outlineLevel="0" collapsed="false">
      <c r="A22" s="0" t="n">
        <v>69</v>
      </c>
      <c r="B22" s="0" t="n">
        <v>16434811.9879364</v>
      </c>
      <c r="C22" s="0" t="n">
        <v>15807385.658089</v>
      </c>
      <c r="D22" s="0" t="n">
        <v>51729296.5598978</v>
      </c>
      <c r="E22" s="0" t="n">
        <v>61104655.1626774</v>
      </c>
      <c r="F22" s="0" t="n">
        <v>0</v>
      </c>
      <c r="G22" s="0" t="n">
        <v>340170.104779575</v>
      </c>
      <c r="H22" s="0" t="n">
        <v>207299.45260985</v>
      </c>
      <c r="I22" s="0" t="n">
        <v>114223.960654247</v>
      </c>
    </row>
    <row r="23" customFormat="false" ht="12.8" hidden="false" customHeight="false" outlineLevel="0" collapsed="false">
      <c r="A23" s="0" t="n">
        <v>70</v>
      </c>
      <c r="B23" s="0" t="n">
        <v>18374985.7051183</v>
      </c>
      <c r="C23" s="0" t="n">
        <v>17780232.0956408</v>
      </c>
      <c r="D23" s="0" t="n">
        <v>58340675.6598262</v>
      </c>
      <c r="E23" s="0" t="n">
        <v>58668905.4925863</v>
      </c>
      <c r="F23" s="0" t="n">
        <v>9778150.91543105</v>
      </c>
      <c r="G23" s="0" t="n">
        <v>337475.085374517</v>
      </c>
      <c r="H23" s="0" t="n">
        <v>199056.379234398</v>
      </c>
      <c r="I23" s="0" t="n">
        <v>83174.492669337</v>
      </c>
    </row>
    <row r="24" customFormat="false" ht="12.8" hidden="false" customHeight="false" outlineLevel="0" collapsed="false">
      <c r="A24" s="0" t="n">
        <v>71</v>
      </c>
      <c r="B24" s="0" t="n">
        <v>15656859.5786606</v>
      </c>
      <c r="C24" s="0" t="n">
        <v>15030155.9050472</v>
      </c>
      <c r="D24" s="0" t="n">
        <v>49461118.423773</v>
      </c>
      <c r="E24" s="0" t="n">
        <v>57480211.9009685</v>
      </c>
      <c r="F24" s="0" t="n">
        <v>0</v>
      </c>
      <c r="G24" s="0" t="n">
        <v>365139.337188018</v>
      </c>
      <c r="H24" s="0" t="n">
        <v>202485.292995255</v>
      </c>
      <c r="I24" s="0" t="n">
        <v>84398.6334716862</v>
      </c>
    </row>
    <row r="25" customFormat="false" ht="12.8" hidden="false" customHeight="false" outlineLevel="0" collapsed="false">
      <c r="A25" s="0" t="n">
        <v>72</v>
      </c>
      <c r="B25" s="0" t="n">
        <v>18574933.3254642</v>
      </c>
      <c r="C25" s="0" t="n">
        <v>17964870.2471359</v>
      </c>
      <c r="D25" s="0" t="n">
        <v>59234688.0715284</v>
      </c>
      <c r="E25" s="0" t="n">
        <v>58744676.2795093</v>
      </c>
      <c r="F25" s="0" t="n">
        <v>9790779.37991822</v>
      </c>
      <c r="G25" s="0" t="n">
        <v>346917.979491938</v>
      </c>
      <c r="H25" s="0" t="n">
        <v>200618.130168489</v>
      </c>
      <c r="I25" s="0" t="n">
        <v>89324.2409541212</v>
      </c>
    </row>
    <row r="26" customFormat="false" ht="12.8" hidden="false" customHeight="false" outlineLevel="0" collapsed="false">
      <c r="A26" s="0" t="n">
        <v>73</v>
      </c>
      <c r="B26" s="0" t="n">
        <v>16246421.6690229</v>
      </c>
      <c r="C26" s="0" t="n">
        <v>15651628.5138686</v>
      </c>
      <c r="D26" s="0" t="n">
        <v>51857010.3360761</v>
      </c>
      <c r="E26" s="0" t="n">
        <v>59299600.519838</v>
      </c>
      <c r="F26" s="0" t="n">
        <v>0</v>
      </c>
      <c r="G26" s="0" t="n">
        <v>324895.635733543</v>
      </c>
      <c r="H26" s="0" t="n">
        <v>202357.021017905</v>
      </c>
      <c r="I26" s="0" t="n">
        <v>96486.4262896837</v>
      </c>
    </row>
    <row r="27" customFormat="false" ht="12.8" hidden="false" customHeight="false" outlineLevel="0" collapsed="false">
      <c r="A27" s="0" t="n">
        <v>74</v>
      </c>
      <c r="B27" s="0" t="n">
        <v>19218320.8809681</v>
      </c>
      <c r="C27" s="0" t="n">
        <v>18642922.1477638</v>
      </c>
      <c r="D27" s="0" t="n">
        <v>61833034.9397367</v>
      </c>
      <c r="E27" s="0" t="n">
        <v>60490234.139694</v>
      </c>
      <c r="F27" s="0" t="n">
        <v>10081705.689949</v>
      </c>
      <c r="G27" s="0" t="n">
        <v>315245.673592944</v>
      </c>
      <c r="H27" s="0" t="n">
        <v>193271.49020706</v>
      </c>
      <c r="I27" s="0" t="n">
        <v>95545.0991489735</v>
      </c>
    </row>
    <row r="28" customFormat="false" ht="12.8" hidden="false" customHeight="false" outlineLevel="0" collapsed="false">
      <c r="A28" s="0" t="n">
        <v>75</v>
      </c>
      <c r="B28" s="0" t="n">
        <v>16986411.7529806</v>
      </c>
      <c r="C28" s="0" t="n">
        <v>16396426.5963962</v>
      </c>
      <c r="D28" s="0" t="n">
        <v>54625823.8832237</v>
      </c>
      <c r="E28" s="0" t="n">
        <v>61566030.2830545</v>
      </c>
      <c r="F28" s="0" t="n">
        <v>0</v>
      </c>
      <c r="G28" s="0" t="n">
        <v>324461.201227039</v>
      </c>
      <c r="H28" s="0" t="n">
        <v>198142.220481563</v>
      </c>
      <c r="I28" s="0" t="n">
        <v>96259.6212510636</v>
      </c>
    </row>
    <row r="29" customFormat="false" ht="12.8" hidden="false" customHeight="false" outlineLevel="0" collapsed="false">
      <c r="A29" s="0" t="n">
        <v>76</v>
      </c>
      <c r="B29" s="0" t="n">
        <v>20026858.7789673</v>
      </c>
      <c r="C29" s="0" t="n">
        <v>19393618.5809285</v>
      </c>
      <c r="D29" s="0" t="n">
        <v>64589851.9188975</v>
      </c>
      <c r="E29" s="0" t="n">
        <v>62465674.4785615</v>
      </c>
      <c r="F29" s="0" t="n">
        <v>10410945.7464269</v>
      </c>
      <c r="G29" s="0" t="n">
        <v>361263.196642838</v>
      </c>
      <c r="H29" s="0" t="n">
        <v>204358.564445825</v>
      </c>
      <c r="I29" s="0" t="n">
        <v>96597.7670715382</v>
      </c>
    </row>
    <row r="30" customFormat="false" ht="12.8" hidden="false" customHeight="false" outlineLevel="0" collapsed="false">
      <c r="A30" s="0" t="n">
        <v>77</v>
      </c>
      <c r="B30" s="0" t="n">
        <v>17436565.0097054</v>
      </c>
      <c r="C30" s="0" t="n">
        <v>16786575.1127635</v>
      </c>
      <c r="D30" s="0" t="n">
        <v>56212201.6135896</v>
      </c>
      <c r="E30" s="0" t="n">
        <v>62566955.6754423</v>
      </c>
      <c r="F30" s="0" t="n">
        <v>0</v>
      </c>
      <c r="G30" s="0" t="n">
        <v>374355.747537729</v>
      </c>
      <c r="H30" s="0" t="n">
        <v>207800.188315422</v>
      </c>
      <c r="I30" s="0" t="n">
        <v>96905.6586981352</v>
      </c>
    </row>
    <row r="31" customFormat="false" ht="12.8" hidden="false" customHeight="false" outlineLevel="0" collapsed="false">
      <c r="A31" s="0" t="n">
        <v>78</v>
      </c>
      <c r="B31" s="0" t="n">
        <v>20489708.5109537</v>
      </c>
      <c r="C31" s="0" t="n">
        <v>19802205.0301176</v>
      </c>
      <c r="D31" s="0" t="n">
        <v>66233119.1558248</v>
      </c>
      <c r="E31" s="0" t="n">
        <v>63425287.9496629</v>
      </c>
      <c r="F31" s="0" t="n">
        <v>10570881.3249438</v>
      </c>
      <c r="G31" s="0" t="n">
        <v>401226.50182733</v>
      </c>
      <c r="H31" s="0" t="n">
        <v>217596.977743486</v>
      </c>
      <c r="I31" s="0" t="n">
        <v>98114.2875218922</v>
      </c>
    </row>
    <row r="32" customFormat="false" ht="12.8" hidden="false" customHeight="false" outlineLevel="0" collapsed="false">
      <c r="A32" s="0" t="n">
        <v>79</v>
      </c>
      <c r="B32" s="0" t="n">
        <v>17819948.2611863</v>
      </c>
      <c r="C32" s="0" t="n">
        <v>17143934.7022615</v>
      </c>
      <c r="D32" s="0" t="n">
        <v>57667124.7471942</v>
      </c>
      <c r="E32" s="0" t="n">
        <v>63513981.6191383</v>
      </c>
      <c r="F32" s="0" t="n">
        <v>0</v>
      </c>
      <c r="G32" s="0" t="n">
        <v>391733.666579514</v>
      </c>
      <c r="H32" s="0" t="n">
        <v>216226.444931047</v>
      </c>
      <c r="I32" s="0" t="n">
        <v>97219.2105918348</v>
      </c>
    </row>
    <row r="33" customFormat="false" ht="12.8" hidden="false" customHeight="false" outlineLevel="0" collapsed="false">
      <c r="A33" s="0" t="n">
        <v>80</v>
      </c>
      <c r="B33" s="0" t="n">
        <v>20589647.1392441</v>
      </c>
      <c r="C33" s="0" t="n">
        <v>19899698.0830604</v>
      </c>
      <c r="D33" s="0" t="n">
        <v>66777380.9284485</v>
      </c>
      <c r="E33" s="0" t="n">
        <v>63459978.6846055</v>
      </c>
      <c r="F33" s="0" t="n">
        <v>10576663.1141009</v>
      </c>
      <c r="G33" s="0" t="n">
        <v>396590.414179827</v>
      </c>
      <c r="H33" s="0" t="n">
        <v>224033.471455209</v>
      </c>
      <c r="I33" s="0" t="n">
        <v>99035.9579266854</v>
      </c>
    </row>
    <row r="34" customFormat="false" ht="12.8" hidden="false" customHeight="false" outlineLevel="0" collapsed="false">
      <c r="A34" s="0" t="n">
        <v>81</v>
      </c>
      <c r="B34" s="0" t="n">
        <v>18053974.45595</v>
      </c>
      <c r="C34" s="0" t="n">
        <v>17349604.0503532</v>
      </c>
      <c r="D34" s="0" t="n">
        <v>58532515.3880435</v>
      </c>
      <c r="E34" s="0" t="n">
        <v>64020908.3782323</v>
      </c>
      <c r="F34" s="0" t="n">
        <v>0</v>
      </c>
      <c r="G34" s="0" t="n">
        <v>404942.948968067</v>
      </c>
      <c r="H34" s="0" t="n">
        <v>229187.28517977</v>
      </c>
      <c r="I34" s="0" t="n">
        <v>100343.102070056</v>
      </c>
    </row>
    <row r="35" customFormat="false" ht="12.8" hidden="false" customHeight="false" outlineLevel="0" collapsed="false">
      <c r="A35" s="0" t="n">
        <v>82</v>
      </c>
      <c r="B35" s="0" t="n">
        <v>20951816.4321102</v>
      </c>
      <c r="C35" s="0" t="n">
        <v>20230045.1611653</v>
      </c>
      <c r="D35" s="0" t="n">
        <v>68069151.9128664</v>
      </c>
      <c r="E35" s="0" t="n">
        <v>64310789.0328526</v>
      </c>
      <c r="F35" s="0" t="n">
        <v>10718464.8388088</v>
      </c>
      <c r="G35" s="0" t="n">
        <v>415892.00232606</v>
      </c>
      <c r="H35" s="0" t="n">
        <v>234347.461914157</v>
      </c>
      <c r="I35" s="0" t="n">
        <v>102188.295292387</v>
      </c>
    </row>
    <row r="36" customFormat="false" ht="12.8" hidden="false" customHeight="false" outlineLevel="0" collapsed="false">
      <c r="A36" s="0" t="n">
        <v>83</v>
      </c>
      <c r="B36" s="0" t="n">
        <v>18348954.7635332</v>
      </c>
      <c r="C36" s="0" t="n">
        <v>17602840.6563116</v>
      </c>
      <c r="D36" s="0" t="n">
        <v>59529061.3703203</v>
      </c>
      <c r="E36" s="0" t="n">
        <v>64712482.7210973</v>
      </c>
      <c r="F36" s="0" t="n">
        <v>0</v>
      </c>
      <c r="G36" s="0" t="n">
        <v>433657.715690203</v>
      </c>
      <c r="H36" s="0" t="n">
        <v>240642.852698298</v>
      </c>
      <c r="I36" s="0" t="n">
        <v>102590.769761618</v>
      </c>
    </row>
    <row r="37" customFormat="false" ht="12.8" hidden="false" customHeight="false" outlineLevel="0" collapsed="false">
      <c r="A37" s="0" t="n">
        <v>84</v>
      </c>
      <c r="B37" s="0" t="n">
        <v>21288724.3563356</v>
      </c>
      <c r="C37" s="0" t="n">
        <v>20549456.1345062</v>
      </c>
      <c r="D37" s="0" t="n">
        <v>69263256.5237539</v>
      </c>
      <c r="E37" s="0" t="n">
        <v>65116861.7917685</v>
      </c>
      <c r="F37" s="0" t="n">
        <v>10852810.2986281</v>
      </c>
      <c r="G37" s="0" t="n">
        <v>423600.190281186</v>
      </c>
      <c r="H37" s="0" t="n">
        <v>242655.467766684</v>
      </c>
      <c r="I37" s="0" t="n">
        <v>104303.66254503</v>
      </c>
    </row>
    <row r="38" customFormat="false" ht="12.8" hidden="false" customHeight="false" outlineLevel="0" collapsed="false">
      <c r="A38" s="0" t="n">
        <v>85</v>
      </c>
      <c r="B38" s="0" t="n">
        <v>18855530.1048522</v>
      </c>
      <c r="C38" s="0" t="n">
        <v>18136442.0698887</v>
      </c>
      <c r="D38" s="0" t="n">
        <v>61484180.6476529</v>
      </c>
      <c r="E38" s="0" t="n">
        <v>66459466.6821636</v>
      </c>
      <c r="F38" s="0" t="n">
        <v>0</v>
      </c>
      <c r="G38" s="0" t="n">
        <v>404850.578329545</v>
      </c>
      <c r="H38" s="0" t="n">
        <v>242533.588676482</v>
      </c>
      <c r="I38" s="0" t="n">
        <v>102434.097082181</v>
      </c>
    </row>
    <row r="39" customFormat="false" ht="12.8" hidden="false" customHeight="false" outlineLevel="0" collapsed="false">
      <c r="A39" s="0" t="n">
        <v>86</v>
      </c>
      <c r="B39" s="0" t="n">
        <v>21613157.46131</v>
      </c>
      <c r="C39" s="0" t="n">
        <v>20866230.8896856</v>
      </c>
      <c r="D39" s="0" t="n">
        <v>70459033.5077279</v>
      </c>
      <c r="E39" s="0" t="n">
        <v>65966812.4631352</v>
      </c>
      <c r="F39" s="0" t="n">
        <v>10994468.7438559</v>
      </c>
      <c r="G39" s="0" t="n">
        <v>432393.146406324</v>
      </c>
      <c r="H39" s="0" t="n">
        <v>243521.325617044</v>
      </c>
      <c r="I39" s="0" t="n">
        <v>101445.856572845</v>
      </c>
    </row>
    <row r="40" customFormat="false" ht="12.8" hidden="false" customHeight="false" outlineLevel="0" collapsed="false">
      <c r="A40" s="0" t="n">
        <v>87</v>
      </c>
      <c r="B40" s="0" t="n">
        <v>18920065.0212951</v>
      </c>
      <c r="C40" s="0" t="n">
        <v>18191972.2640795</v>
      </c>
      <c r="D40" s="0" t="n">
        <v>61777363.12923</v>
      </c>
      <c r="E40" s="0" t="n">
        <v>66476101.4374183</v>
      </c>
      <c r="F40" s="0" t="n">
        <v>0</v>
      </c>
      <c r="G40" s="0" t="n">
        <v>422999.977502531</v>
      </c>
      <c r="H40" s="0" t="n">
        <v>235673.118862342</v>
      </c>
      <c r="I40" s="0" t="n">
        <v>99170.9440724677</v>
      </c>
    </row>
    <row r="41" customFormat="false" ht="12.8" hidden="false" customHeight="false" outlineLevel="0" collapsed="false">
      <c r="A41" s="0" t="n">
        <v>88</v>
      </c>
      <c r="B41" s="0" t="n">
        <v>21878281.8960383</v>
      </c>
      <c r="C41" s="0" t="n">
        <v>21156809.4168353</v>
      </c>
      <c r="D41" s="0" t="n">
        <v>71527822.5967169</v>
      </c>
      <c r="E41" s="0" t="n">
        <v>66701796.0559918</v>
      </c>
      <c r="F41" s="0" t="n">
        <v>11116966.009332</v>
      </c>
      <c r="G41" s="0" t="n">
        <v>410841.283386737</v>
      </c>
      <c r="H41" s="0" t="n">
        <v>240842.611665831</v>
      </c>
      <c r="I41" s="0" t="n">
        <v>99697.9773576734</v>
      </c>
    </row>
    <row r="42" customFormat="false" ht="12.8" hidden="false" customHeight="false" outlineLevel="0" collapsed="false">
      <c r="A42" s="0" t="n">
        <v>89</v>
      </c>
      <c r="B42" s="0" t="n">
        <v>19106001.8007694</v>
      </c>
      <c r="C42" s="0" t="n">
        <v>18350899.1404053</v>
      </c>
      <c r="D42" s="0" t="n">
        <v>62427009.6577906</v>
      </c>
      <c r="E42" s="0" t="n">
        <v>66844339.5395019</v>
      </c>
      <c r="F42" s="0" t="n">
        <v>0</v>
      </c>
      <c r="G42" s="0" t="n">
        <v>432255.889625858</v>
      </c>
      <c r="H42" s="0" t="n">
        <v>250605.502420079</v>
      </c>
      <c r="I42" s="0" t="n">
        <v>103201.811883121</v>
      </c>
    </row>
    <row r="43" customFormat="false" ht="12.8" hidden="false" customHeight="false" outlineLevel="0" collapsed="false">
      <c r="A43" s="0" t="n">
        <v>90</v>
      </c>
      <c r="B43" s="0" t="n">
        <v>22102671.0567168</v>
      </c>
      <c r="C43" s="0" t="n">
        <v>21338050.82373</v>
      </c>
      <c r="D43" s="0" t="n">
        <v>72274077.928868</v>
      </c>
      <c r="E43" s="0" t="n">
        <v>67149906.2465003</v>
      </c>
      <c r="F43" s="0" t="n">
        <v>11191651.0410834</v>
      </c>
      <c r="G43" s="0" t="n">
        <v>440824.737613336</v>
      </c>
      <c r="H43" s="0" t="n">
        <v>252226.593855908</v>
      </c>
      <c r="I43" s="0" t="n">
        <v>102241.287882195</v>
      </c>
    </row>
    <row r="44" customFormat="false" ht="12.8" hidden="false" customHeight="false" outlineLevel="0" collapsed="false">
      <c r="A44" s="0" t="n">
        <v>91</v>
      </c>
      <c r="B44" s="0" t="n">
        <v>19353620.8647341</v>
      </c>
      <c r="C44" s="0" t="n">
        <v>18622225.7793288</v>
      </c>
      <c r="D44" s="0" t="n">
        <v>63468838.0591331</v>
      </c>
      <c r="E44" s="0" t="n">
        <v>67653404.5699149</v>
      </c>
      <c r="F44" s="0" t="n">
        <v>0</v>
      </c>
      <c r="G44" s="0" t="n">
        <v>410845.304147819</v>
      </c>
      <c r="H44" s="0" t="n">
        <v>249235.117618056</v>
      </c>
      <c r="I44" s="0" t="n">
        <v>101878.090913525</v>
      </c>
    </row>
    <row r="45" customFormat="false" ht="12.8" hidden="false" customHeight="false" outlineLevel="0" collapsed="false">
      <c r="A45" s="0" t="n">
        <v>92</v>
      </c>
      <c r="B45" s="0" t="n">
        <v>22453791.5356404</v>
      </c>
      <c r="C45" s="0" t="n">
        <v>21687636.6429792</v>
      </c>
      <c r="D45" s="0" t="n">
        <v>73516178.5763205</v>
      </c>
      <c r="E45" s="0" t="n">
        <v>68083534.7722068</v>
      </c>
      <c r="F45" s="0" t="n">
        <v>11347255.7953678</v>
      </c>
      <c r="G45" s="0" t="n">
        <v>442610.97887747</v>
      </c>
      <c r="H45" s="0" t="n">
        <v>252530.562159049</v>
      </c>
      <c r="I45" s="0" t="n">
        <v>101447.645178198</v>
      </c>
    </row>
    <row r="46" customFormat="false" ht="12.8" hidden="false" customHeight="false" outlineLevel="0" collapsed="false">
      <c r="A46" s="0" t="n">
        <v>93</v>
      </c>
      <c r="B46" s="0" t="n">
        <v>19702944.2843882</v>
      </c>
      <c r="C46" s="0" t="n">
        <v>18913129.7015569</v>
      </c>
      <c r="D46" s="0" t="n">
        <v>64508489.313583</v>
      </c>
      <c r="E46" s="0" t="n">
        <v>68557025.5674703</v>
      </c>
      <c r="F46" s="0" t="n">
        <v>0</v>
      </c>
      <c r="G46" s="0" t="n">
        <v>466859.175972902</v>
      </c>
      <c r="H46" s="0" t="n">
        <v>252008.398961291</v>
      </c>
      <c r="I46" s="0" t="n">
        <v>101352.868424335</v>
      </c>
    </row>
    <row r="47" customFormat="false" ht="12.8" hidden="false" customHeight="false" outlineLevel="0" collapsed="false">
      <c r="A47" s="0" t="n">
        <v>94</v>
      </c>
      <c r="B47" s="0" t="n">
        <v>22816084.5120926</v>
      </c>
      <c r="C47" s="0" t="n">
        <v>22043999.3392972</v>
      </c>
      <c r="D47" s="0" t="n">
        <v>74779905.5203868</v>
      </c>
      <c r="E47" s="0" t="n">
        <v>69069026.5419452</v>
      </c>
      <c r="F47" s="0" t="n">
        <v>11511504.4236575</v>
      </c>
      <c r="G47" s="0" t="n">
        <v>441690.503715512</v>
      </c>
      <c r="H47" s="0" t="n">
        <v>259064.544463098</v>
      </c>
      <c r="I47" s="0" t="n">
        <v>101900.178024011</v>
      </c>
    </row>
    <row r="48" customFormat="false" ht="12.8" hidden="false" customHeight="false" outlineLevel="0" collapsed="false">
      <c r="A48" s="0" t="n">
        <v>95</v>
      </c>
      <c r="B48" s="0" t="n">
        <v>19904110.4029355</v>
      </c>
      <c r="C48" s="0" t="n">
        <v>19117759.9285519</v>
      </c>
      <c r="D48" s="0" t="n">
        <v>65232507.5723221</v>
      </c>
      <c r="E48" s="0" t="n">
        <v>69213524.6535397</v>
      </c>
      <c r="F48" s="0" t="n">
        <v>0</v>
      </c>
      <c r="G48" s="0" t="n">
        <v>444844.267689408</v>
      </c>
      <c r="H48" s="0" t="n">
        <v>268636.328319059</v>
      </c>
      <c r="I48" s="0" t="n">
        <v>104099.826250126</v>
      </c>
    </row>
    <row r="49" customFormat="false" ht="12.8" hidden="false" customHeight="false" outlineLevel="0" collapsed="false">
      <c r="A49" s="0" t="n">
        <v>96</v>
      </c>
      <c r="B49" s="0" t="n">
        <v>23002128.4661934</v>
      </c>
      <c r="C49" s="0" t="n">
        <v>22217063.5871352</v>
      </c>
      <c r="D49" s="0" t="n">
        <v>75457400.4234733</v>
      </c>
      <c r="E49" s="0" t="n">
        <v>69585612.7067792</v>
      </c>
      <c r="F49" s="0" t="n">
        <v>11597602.1177965</v>
      </c>
      <c r="G49" s="0" t="n">
        <v>449813.824839905</v>
      </c>
      <c r="H49" s="0" t="n">
        <v>264374.100465622</v>
      </c>
      <c r="I49" s="0" t="n">
        <v>101252.791075164</v>
      </c>
    </row>
    <row r="50" customFormat="false" ht="12.8" hidden="false" customHeight="false" outlineLevel="0" collapsed="false">
      <c r="A50" s="0" t="n">
        <v>97</v>
      </c>
      <c r="B50" s="0" t="n">
        <v>19935525.003251</v>
      </c>
      <c r="C50" s="0" t="n">
        <v>19131651.7636189</v>
      </c>
      <c r="D50" s="0" t="n">
        <v>65370030.1237451</v>
      </c>
      <c r="E50" s="0" t="n">
        <v>69235661.9070204</v>
      </c>
      <c r="F50" s="0" t="n">
        <v>0</v>
      </c>
      <c r="G50" s="0" t="n">
        <v>458251.004404841</v>
      </c>
      <c r="H50" s="0" t="n">
        <v>272965.576625567</v>
      </c>
      <c r="I50" s="0" t="n">
        <v>103795.226573764</v>
      </c>
    </row>
    <row r="51" customFormat="false" ht="12.8" hidden="false" customHeight="false" outlineLevel="0" collapsed="false">
      <c r="A51" s="0" t="n">
        <v>98</v>
      </c>
      <c r="B51" s="0" t="n">
        <v>23107984.5911562</v>
      </c>
      <c r="C51" s="0" t="n">
        <v>22303978.2270156</v>
      </c>
      <c r="D51" s="0" t="n">
        <v>75789714.9818849</v>
      </c>
      <c r="E51" s="0" t="n">
        <v>69772990.3629699</v>
      </c>
      <c r="F51" s="0" t="n">
        <v>11628831.7271617</v>
      </c>
      <c r="G51" s="0" t="n">
        <v>457125.850068049</v>
      </c>
      <c r="H51" s="0" t="n">
        <v>274200.406975285</v>
      </c>
      <c r="I51" s="0" t="n">
        <v>103828.724424637</v>
      </c>
    </row>
    <row r="52" customFormat="false" ht="12.8" hidden="false" customHeight="false" outlineLevel="0" collapsed="false">
      <c r="A52" s="0" t="n">
        <v>99</v>
      </c>
      <c r="B52" s="0" t="n">
        <v>20471878.1594501</v>
      </c>
      <c r="C52" s="0" t="n">
        <v>19654845.5954688</v>
      </c>
      <c r="D52" s="0" t="n">
        <v>67169895.7209825</v>
      </c>
      <c r="E52" s="0" t="n">
        <v>70988904.8133288</v>
      </c>
      <c r="F52" s="0" t="n">
        <v>0</v>
      </c>
      <c r="G52" s="0" t="n">
        <v>477402.616058728</v>
      </c>
      <c r="H52" s="0" t="n">
        <v>268871.313863416</v>
      </c>
      <c r="I52" s="0" t="n">
        <v>101083.762941746</v>
      </c>
    </row>
    <row r="53" customFormat="false" ht="12.8" hidden="false" customHeight="false" outlineLevel="0" collapsed="false">
      <c r="A53" s="0" t="n">
        <v>100</v>
      </c>
      <c r="B53" s="0" t="n">
        <v>23711363.2338831</v>
      </c>
      <c r="C53" s="0" t="n">
        <v>22879232.1964388</v>
      </c>
      <c r="D53" s="0" t="n">
        <v>77756569.6691182</v>
      </c>
      <c r="E53" s="0" t="n">
        <v>71496329.8443248</v>
      </c>
      <c r="F53" s="0" t="n">
        <v>11916054.9740541</v>
      </c>
      <c r="G53" s="0" t="n">
        <v>484416.209695082</v>
      </c>
      <c r="H53" s="0" t="n">
        <v>274905.549181626</v>
      </c>
      <c r="I53" s="0" t="n">
        <v>104013.255096458</v>
      </c>
    </row>
    <row r="54" customFormat="false" ht="12.8" hidden="false" customHeight="false" outlineLevel="0" collapsed="false">
      <c r="A54" s="0" t="n">
        <v>101</v>
      </c>
      <c r="B54" s="0" t="n">
        <v>20725428.2712593</v>
      </c>
      <c r="C54" s="0" t="n">
        <v>19909522.7735605</v>
      </c>
      <c r="D54" s="0" t="n">
        <v>68107873.6965623</v>
      </c>
      <c r="E54" s="0" t="n">
        <v>71873018.2274992</v>
      </c>
      <c r="F54" s="0" t="n">
        <v>0</v>
      </c>
      <c r="G54" s="0" t="n">
        <v>466939.171559936</v>
      </c>
      <c r="H54" s="0" t="n">
        <v>276621.911865107</v>
      </c>
      <c r="I54" s="0" t="n">
        <v>103349.163248186</v>
      </c>
    </row>
    <row r="55" customFormat="false" ht="12.8" hidden="false" customHeight="false" outlineLevel="0" collapsed="false">
      <c r="A55" s="0" t="n">
        <v>102</v>
      </c>
      <c r="B55" s="0" t="n">
        <v>23995307.9168829</v>
      </c>
      <c r="C55" s="0" t="n">
        <v>23156939.1079333</v>
      </c>
      <c r="D55" s="0" t="n">
        <v>78776713.3851536</v>
      </c>
      <c r="E55" s="0" t="n">
        <v>72370022.3754795</v>
      </c>
      <c r="F55" s="0" t="n">
        <v>12061670.3959133</v>
      </c>
      <c r="G55" s="0" t="n">
        <v>478227.4014541</v>
      </c>
      <c r="H55" s="0" t="n">
        <v>285919.19039309</v>
      </c>
      <c r="I55" s="0" t="n">
        <v>106031.738717798</v>
      </c>
    </row>
    <row r="56" customFormat="false" ht="12.8" hidden="false" customHeight="false" outlineLevel="0" collapsed="false">
      <c r="A56" s="0" t="n">
        <v>103</v>
      </c>
      <c r="B56" s="0" t="n">
        <v>21009209.5549125</v>
      </c>
      <c r="C56" s="0" t="n">
        <v>20168782.219616</v>
      </c>
      <c r="D56" s="0" t="n">
        <v>69012946.7899825</v>
      </c>
      <c r="E56" s="0" t="n">
        <v>72769090.6716456</v>
      </c>
      <c r="F56" s="0" t="n">
        <v>0</v>
      </c>
      <c r="G56" s="0" t="n">
        <v>486054.25816925</v>
      </c>
      <c r="H56" s="0" t="n">
        <v>281392.024178813</v>
      </c>
      <c r="I56" s="0" t="n">
        <v>104258.647069224</v>
      </c>
    </row>
    <row r="57" customFormat="false" ht="12.8" hidden="false" customHeight="false" outlineLevel="0" collapsed="false">
      <c r="A57" s="0" t="n">
        <v>104</v>
      </c>
      <c r="B57" s="0" t="n">
        <v>24303071.3454029</v>
      </c>
      <c r="C57" s="0" t="n">
        <v>23459995.1320068</v>
      </c>
      <c r="D57" s="0" t="n">
        <v>79804779.7284711</v>
      </c>
      <c r="E57" s="0" t="n">
        <v>73249822.4035393</v>
      </c>
      <c r="F57" s="0" t="n">
        <v>12208303.7339232</v>
      </c>
      <c r="G57" s="0" t="n">
        <v>494368.136555192</v>
      </c>
      <c r="H57" s="0" t="n">
        <v>277252.453774416</v>
      </c>
      <c r="I57" s="0" t="n">
        <v>102079.461523688</v>
      </c>
    </row>
    <row r="58" customFormat="false" ht="12.8" hidden="false" customHeight="false" outlineLevel="0" collapsed="false">
      <c r="A58" s="0" t="n">
        <v>105</v>
      </c>
      <c r="B58" s="0" t="n">
        <v>21248891.7785795</v>
      </c>
      <c r="C58" s="0" t="n">
        <v>20357832.9370342</v>
      </c>
      <c r="D58" s="0" t="n">
        <v>69677848.8567812</v>
      </c>
      <c r="E58" s="0" t="n">
        <v>73341671.8452391</v>
      </c>
      <c r="F58" s="0" t="n">
        <v>0</v>
      </c>
      <c r="G58" s="0" t="n">
        <v>526662.098917634</v>
      </c>
      <c r="H58" s="0" t="n">
        <v>289659.273223959</v>
      </c>
      <c r="I58" s="0" t="n">
        <v>106767.813433867</v>
      </c>
    </row>
    <row r="59" customFormat="false" ht="12.8" hidden="false" customHeight="false" outlineLevel="0" collapsed="false">
      <c r="A59" s="0" t="n">
        <v>106</v>
      </c>
      <c r="B59" s="0" t="n">
        <v>24609776.2150768</v>
      </c>
      <c r="C59" s="0" t="n">
        <v>23751450.4257728</v>
      </c>
      <c r="D59" s="0" t="n">
        <v>80802364.2858398</v>
      </c>
      <c r="E59" s="0" t="n">
        <v>74102908.7099124</v>
      </c>
      <c r="F59" s="0" t="n">
        <v>12350484.7849854</v>
      </c>
      <c r="G59" s="0" t="n">
        <v>502757.210896372</v>
      </c>
      <c r="H59" s="0" t="n">
        <v>281435.705854836</v>
      </c>
      <c r="I59" s="0" t="n">
        <v>105904.103646905</v>
      </c>
    </row>
    <row r="60" customFormat="false" ht="12.8" hidden="false" customHeight="false" outlineLevel="0" collapsed="false">
      <c r="A60" s="0" t="n">
        <v>107</v>
      </c>
      <c r="B60" s="0" t="n">
        <v>21537420.1546042</v>
      </c>
      <c r="C60" s="0" t="n">
        <v>20638428.4464336</v>
      </c>
      <c r="D60" s="0" t="n">
        <v>70622277.1287648</v>
      </c>
      <c r="E60" s="0" t="n">
        <v>74299638.1502394</v>
      </c>
      <c r="F60" s="0" t="n">
        <v>0</v>
      </c>
      <c r="G60" s="0" t="n">
        <v>536573.679436966</v>
      </c>
      <c r="H60" s="0" t="n">
        <v>287792.267542258</v>
      </c>
      <c r="I60" s="0" t="n">
        <v>106608.230273337</v>
      </c>
    </row>
    <row r="61" customFormat="false" ht="12.8" hidden="false" customHeight="false" outlineLevel="0" collapsed="false">
      <c r="A61" s="0" t="n">
        <v>108</v>
      </c>
      <c r="B61" s="0" t="n">
        <v>24738313.1970385</v>
      </c>
      <c r="C61" s="0" t="n">
        <v>23849654.6266232</v>
      </c>
      <c r="D61" s="0" t="n">
        <v>81114896.8501135</v>
      </c>
      <c r="E61" s="0" t="n">
        <v>74328778.737252</v>
      </c>
      <c r="F61" s="0" t="n">
        <v>12388129.789542</v>
      </c>
      <c r="G61" s="0" t="n">
        <v>523850.189771707</v>
      </c>
      <c r="H61" s="0" t="n">
        <v>289627.476325821</v>
      </c>
      <c r="I61" s="0" t="n">
        <v>107401.291882526</v>
      </c>
    </row>
    <row r="62" customFormat="false" ht="12.8" hidden="false" customHeight="false" outlineLevel="0" collapsed="false">
      <c r="A62" s="0" t="n">
        <v>109</v>
      </c>
      <c r="B62" s="0" t="n">
        <v>21616762.9820173</v>
      </c>
      <c r="C62" s="0" t="n">
        <v>20731877.4410089</v>
      </c>
      <c r="D62" s="0" t="n">
        <v>70958081.9665492</v>
      </c>
      <c r="E62" s="0" t="n">
        <v>74626151.5190065</v>
      </c>
      <c r="F62" s="0" t="n">
        <v>0</v>
      </c>
      <c r="G62" s="0" t="n">
        <v>518595.234860778</v>
      </c>
      <c r="H62" s="0" t="n">
        <v>289675.206771721</v>
      </c>
      <c r="I62" s="0" t="n">
        <v>109450.141965446</v>
      </c>
    </row>
    <row r="63" customFormat="false" ht="12.8" hidden="false" customHeight="false" outlineLevel="0" collapsed="false">
      <c r="A63" s="0" t="n">
        <v>110</v>
      </c>
      <c r="B63" s="0" t="n">
        <v>25101644.2763518</v>
      </c>
      <c r="C63" s="0" t="n">
        <v>24193291.535678</v>
      </c>
      <c r="D63" s="0" t="n">
        <v>82328585.9950781</v>
      </c>
      <c r="E63" s="0" t="n">
        <v>75380104.9640517</v>
      </c>
      <c r="F63" s="0" t="n">
        <v>12563350.827342</v>
      </c>
      <c r="G63" s="0" t="n">
        <v>543645.120022388</v>
      </c>
      <c r="H63" s="0" t="n">
        <v>288570.341737484</v>
      </c>
      <c r="I63" s="0" t="n">
        <v>108767.541305611</v>
      </c>
    </row>
    <row r="64" customFormat="false" ht="12.8" hidden="false" customHeight="false" outlineLevel="0" collapsed="false">
      <c r="A64" s="0" t="n">
        <v>111</v>
      </c>
      <c r="B64" s="0" t="n">
        <v>21925804.9402508</v>
      </c>
      <c r="C64" s="0" t="n">
        <v>21042310.1272443</v>
      </c>
      <c r="D64" s="0" t="n">
        <v>72076018.5990572</v>
      </c>
      <c r="E64" s="0" t="n">
        <v>75725458.6578618</v>
      </c>
      <c r="F64" s="0" t="n">
        <v>0</v>
      </c>
      <c r="G64" s="0" t="n">
        <v>517072.105631961</v>
      </c>
      <c r="H64" s="0" t="n">
        <v>290167.944728551</v>
      </c>
      <c r="I64" s="0" t="n">
        <v>108935.375208558</v>
      </c>
    </row>
    <row r="65" customFormat="false" ht="12.8" hidden="false" customHeight="false" outlineLevel="0" collapsed="false">
      <c r="A65" s="0" t="n">
        <v>112</v>
      </c>
      <c r="B65" s="0" t="n">
        <v>25176448.8290388</v>
      </c>
      <c r="C65" s="0" t="n">
        <v>24322943.7708383</v>
      </c>
      <c r="D65" s="0" t="n">
        <v>82760028.7970796</v>
      </c>
      <c r="E65" s="0" t="n">
        <v>75774880.1221663</v>
      </c>
      <c r="F65" s="0" t="n">
        <v>12629146.6870277</v>
      </c>
      <c r="G65" s="0" t="n">
        <v>494863.037357528</v>
      </c>
      <c r="H65" s="0" t="n">
        <v>284768.393872649</v>
      </c>
      <c r="I65" s="0" t="n">
        <v>105533.752814673</v>
      </c>
    </row>
    <row r="66" customFormat="false" ht="12.8" hidden="false" customHeight="false" outlineLevel="0" collapsed="false">
      <c r="A66" s="0" t="n">
        <v>113</v>
      </c>
      <c r="B66" s="0" t="n">
        <v>21945587.3198739</v>
      </c>
      <c r="C66" s="0" t="n">
        <v>21068775.9588925</v>
      </c>
      <c r="D66" s="0" t="n">
        <v>72131475.0972778</v>
      </c>
      <c r="E66" s="0" t="n">
        <v>75742286.9852926</v>
      </c>
      <c r="F66" s="0" t="n">
        <v>0</v>
      </c>
      <c r="G66" s="0" t="n">
        <v>499789.533198432</v>
      </c>
      <c r="H66" s="0" t="n">
        <v>298497.011738828</v>
      </c>
      <c r="I66" s="0" t="n">
        <v>112178.308634585</v>
      </c>
    </row>
    <row r="67" customFormat="false" ht="12.8" hidden="false" customHeight="false" outlineLevel="0" collapsed="false">
      <c r="A67" s="0" t="n">
        <v>114</v>
      </c>
      <c r="B67" s="0" t="n">
        <v>25326716.8010807</v>
      </c>
      <c r="C67" s="0" t="n">
        <v>24419574.9524748</v>
      </c>
      <c r="D67" s="0" t="n">
        <v>83125695.2799583</v>
      </c>
      <c r="E67" s="0" t="n">
        <v>76020381.77237</v>
      </c>
      <c r="F67" s="0" t="n">
        <v>12670063.6287283</v>
      </c>
      <c r="G67" s="0" t="n">
        <v>530130.103694172</v>
      </c>
      <c r="H67" s="0" t="n">
        <v>299292.849158343</v>
      </c>
      <c r="I67" s="0" t="n">
        <v>111026.993933412</v>
      </c>
    </row>
    <row r="68" customFormat="false" ht="12.8" hidden="false" customHeight="false" outlineLevel="0" collapsed="false">
      <c r="A68" s="0" t="n">
        <v>115</v>
      </c>
      <c r="B68" s="0" t="n">
        <v>22092305.3139642</v>
      </c>
      <c r="C68" s="0" t="n">
        <v>21173729.7526815</v>
      </c>
      <c r="D68" s="0" t="n">
        <v>72570253.0499753</v>
      </c>
      <c r="E68" s="0" t="n">
        <v>76122405.3088304</v>
      </c>
      <c r="F68" s="0" t="n">
        <v>0</v>
      </c>
      <c r="G68" s="0" t="n">
        <v>549291.679361911</v>
      </c>
      <c r="H68" s="0" t="n">
        <v>293792.675843938</v>
      </c>
      <c r="I68" s="0" t="n">
        <v>107844.580109801</v>
      </c>
    </row>
    <row r="69" customFormat="false" ht="12.8" hidden="false" customHeight="false" outlineLevel="0" collapsed="false">
      <c r="A69" s="0" t="n">
        <v>116</v>
      </c>
      <c r="B69" s="0" t="n">
        <v>25549434.2393254</v>
      </c>
      <c r="C69" s="0" t="n">
        <v>24641716.9438758</v>
      </c>
      <c r="D69" s="0" t="n">
        <v>83924036.2126405</v>
      </c>
      <c r="E69" s="0" t="n">
        <v>76734159.7468716</v>
      </c>
      <c r="F69" s="0" t="n">
        <v>12789026.6244786</v>
      </c>
      <c r="G69" s="0" t="n">
        <v>544688.702881753</v>
      </c>
      <c r="H69" s="0" t="n">
        <v>288441.573664959</v>
      </c>
      <c r="I69" s="0" t="n">
        <v>106552.884147027</v>
      </c>
    </row>
    <row r="70" customFormat="false" ht="12.8" hidden="false" customHeight="false" outlineLevel="0" collapsed="false">
      <c r="A70" s="0" t="n">
        <v>117</v>
      </c>
      <c r="B70" s="0" t="n">
        <v>22374980.9986192</v>
      </c>
      <c r="C70" s="0" t="n">
        <v>21441789.6818594</v>
      </c>
      <c r="D70" s="0" t="n">
        <v>73493103.4179606</v>
      </c>
      <c r="E70" s="0" t="n">
        <v>77068054.3582533</v>
      </c>
      <c r="F70" s="0" t="n">
        <v>0</v>
      </c>
      <c r="G70" s="0" t="n">
        <v>565820.777739495</v>
      </c>
      <c r="H70" s="0" t="n">
        <v>291003.992912651</v>
      </c>
      <c r="I70" s="0" t="n">
        <v>109095.065868111</v>
      </c>
    </row>
    <row r="71" customFormat="false" ht="12.8" hidden="false" customHeight="false" outlineLevel="0" collapsed="false">
      <c r="A71" s="0" t="n">
        <v>118</v>
      </c>
      <c r="B71" s="0" t="n">
        <v>25435710.2418938</v>
      </c>
      <c r="C71" s="0" t="n">
        <v>24504254.6157244</v>
      </c>
      <c r="D71" s="0" t="n">
        <v>83492635.4244214</v>
      </c>
      <c r="E71" s="0" t="n">
        <v>76276280.8656114</v>
      </c>
      <c r="F71" s="0" t="n">
        <v>12712713.4776019</v>
      </c>
      <c r="G71" s="0" t="n">
        <v>549866.479850377</v>
      </c>
      <c r="H71" s="0" t="n">
        <v>301559.085024627</v>
      </c>
      <c r="I71" s="0" t="n">
        <v>114328.658992028</v>
      </c>
    </row>
    <row r="72" customFormat="false" ht="12.8" hidden="false" customHeight="false" outlineLevel="0" collapsed="false">
      <c r="A72" s="0" t="n">
        <v>119</v>
      </c>
      <c r="B72" s="0" t="n">
        <v>22062944.9711875</v>
      </c>
      <c r="C72" s="0" t="n">
        <v>21133745.7689459</v>
      </c>
      <c r="D72" s="0" t="n">
        <v>72487264.1649673</v>
      </c>
      <c r="E72" s="0" t="n">
        <v>75896551.3148586</v>
      </c>
      <c r="F72" s="0" t="n">
        <v>0</v>
      </c>
      <c r="G72" s="0" t="n">
        <v>536396.197527533</v>
      </c>
      <c r="H72" s="0" t="n">
        <v>310363.439787924</v>
      </c>
      <c r="I72" s="0" t="n">
        <v>117770.807037327</v>
      </c>
    </row>
    <row r="73" customFormat="false" ht="12.8" hidden="false" customHeight="false" outlineLevel="0" collapsed="false">
      <c r="A73" s="0" t="n">
        <v>120</v>
      </c>
      <c r="B73" s="0" t="n">
        <v>25687778.4388653</v>
      </c>
      <c r="C73" s="0" t="n">
        <v>24731794.1422816</v>
      </c>
      <c r="D73" s="0" t="n">
        <v>84243613.6611906</v>
      </c>
      <c r="E73" s="0" t="n">
        <v>76917883.7716976</v>
      </c>
      <c r="F73" s="0" t="n">
        <v>12819647.2952829</v>
      </c>
      <c r="G73" s="0" t="n">
        <v>563501.142930556</v>
      </c>
      <c r="H73" s="0" t="n">
        <v>310687.019831226</v>
      </c>
      <c r="I73" s="0" t="n">
        <v>116851.619745594</v>
      </c>
    </row>
    <row r="74" customFormat="false" ht="12.8" hidden="false" customHeight="false" outlineLevel="0" collapsed="false">
      <c r="A74" s="0" t="n">
        <v>121</v>
      </c>
      <c r="B74" s="0" t="n">
        <v>22511258.5626126</v>
      </c>
      <c r="C74" s="0" t="n">
        <v>21547119.6371386</v>
      </c>
      <c r="D74" s="0" t="n">
        <v>73893749.9156052</v>
      </c>
      <c r="E74" s="0" t="n">
        <v>77407296.5981922</v>
      </c>
      <c r="F74" s="0" t="n">
        <v>0</v>
      </c>
      <c r="G74" s="0" t="n">
        <v>579963.450083389</v>
      </c>
      <c r="H74" s="0" t="n">
        <v>304606.483117525</v>
      </c>
      <c r="I74" s="0" t="n">
        <v>113669.988961643</v>
      </c>
    </row>
    <row r="75" customFormat="false" ht="12.8" hidden="false" customHeight="false" outlineLevel="0" collapsed="false">
      <c r="A75" s="0" t="n">
        <v>122</v>
      </c>
      <c r="B75" s="0" t="n">
        <v>25949632.5601114</v>
      </c>
      <c r="C75" s="0" t="n">
        <v>24993115.3452806</v>
      </c>
      <c r="D75" s="0" t="n">
        <v>85179858.8363147</v>
      </c>
      <c r="E75" s="0" t="n">
        <v>77748836.6289444</v>
      </c>
      <c r="F75" s="0" t="n">
        <v>12958139.4381574</v>
      </c>
      <c r="G75" s="0" t="n">
        <v>570596.202765442</v>
      </c>
      <c r="H75" s="0" t="n">
        <v>305350.388372615</v>
      </c>
      <c r="I75" s="0" t="n">
        <v>115100.890989717</v>
      </c>
    </row>
    <row r="76" customFormat="false" ht="12.8" hidden="false" customHeight="false" outlineLevel="0" collapsed="false">
      <c r="A76" s="0" t="n">
        <v>123</v>
      </c>
      <c r="B76" s="0" t="n">
        <v>22619129.8038865</v>
      </c>
      <c r="C76" s="0" t="n">
        <v>21689189.238816</v>
      </c>
      <c r="D76" s="0" t="n">
        <v>74412043.5378261</v>
      </c>
      <c r="E76" s="0" t="n">
        <v>77907699.0749231</v>
      </c>
      <c r="F76" s="0" t="n">
        <v>0</v>
      </c>
      <c r="G76" s="0" t="n">
        <v>549706.328780211</v>
      </c>
      <c r="H76" s="0" t="n">
        <v>300955.885175107</v>
      </c>
      <c r="I76" s="0" t="n">
        <v>113254.787307408</v>
      </c>
    </row>
    <row r="77" customFormat="false" ht="12.8" hidden="false" customHeight="false" outlineLevel="0" collapsed="false">
      <c r="A77" s="0" t="n">
        <v>124</v>
      </c>
      <c r="B77" s="0" t="n">
        <v>25944672.7101086</v>
      </c>
      <c r="C77" s="0" t="n">
        <v>24974272.6772891</v>
      </c>
      <c r="D77" s="0" t="n">
        <v>85144419.8923304</v>
      </c>
      <c r="E77" s="0" t="n">
        <v>77728105.9773255</v>
      </c>
      <c r="F77" s="0" t="n">
        <v>12954684.3295543</v>
      </c>
      <c r="G77" s="0" t="n">
        <v>585633.55630344</v>
      </c>
      <c r="H77" s="0" t="n">
        <v>305022.493542615</v>
      </c>
      <c r="I77" s="0" t="n">
        <v>113919.975676391</v>
      </c>
    </row>
    <row r="78" customFormat="false" ht="12.8" hidden="false" customHeight="false" outlineLevel="0" collapsed="false">
      <c r="A78" s="0" t="n">
        <v>125</v>
      </c>
      <c r="B78" s="0" t="n">
        <v>22685274.8948093</v>
      </c>
      <c r="C78" s="0" t="n">
        <v>21798632.4006166</v>
      </c>
      <c r="D78" s="0" t="n">
        <v>74813548.1415518</v>
      </c>
      <c r="E78" s="0" t="n">
        <v>78314907.1265241</v>
      </c>
      <c r="F78" s="0" t="n">
        <v>0</v>
      </c>
      <c r="G78" s="0" t="n">
        <v>507111.386628636</v>
      </c>
      <c r="H78" s="0" t="n">
        <v>300635.915516084</v>
      </c>
      <c r="I78" s="0" t="n">
        <v>112707.417211491</v>
      </c>
    </row>
    <row r="79" customFormat="false" ht="12.8" hidden="false" customHeight="false" outlineLevel="0" collapsed="false">
      <c r="A79" s="0" t="n">
        <v>126</v>
      </c>
      <c r="B79" s="0" t="n">
        <v>26157606.5862184</v>
      </c>
      <c r="C79" s="0" t="n">
        <v>25267479.3679599</v>
      </c>
      <c r="D79" s="0" t="n">
        <v>86173022.2795098</v>
      </c>
      <c r="E79" s="0" t="n">
        <v>78625380.7060962</v>
      </c>
      <c r="F79" s="0" t="n">
        <v>13104230.1176827</v>
      </c>
      <c r="G79" s="0" t="n">
        <v>499651.413631725</v>
      </c>
      <c r="H79" s="0" t="n">
        <v>309929.816192324</v>
      </c>
      <c r="I79" s="0" t="n">
        <v>115065.697763583</v>
      </c>
    </row>
    <row r="80" customFormat="false" ht="12.8" hidden="false" customHeight="false" outlineLevel="0" collapsed="false">
      <c r="A80" s="0" t="n">
        <v>127</v>
      </c>
      <c r="B80" s="0" t="n">
        <v>22889103.844935</v>
      </c>
      <c r="C80" s="0" t="n">
        <v>21971644.2193269</v>
      </c>
      <c r="D80" s="0" t="n">
        <v>75406707.6157608</v>
      </c>
      <c r="E80" s="0" t="n">
        <v>78976434.346072</v>
      </c>
      <c r="F80" s="0" t="n">
        <v>0</v>
      </c>
      <c r="G80" s="0" t="n">
        <v>528062.599949691</v>
      </c>
      <c r="H80" s="0" t="n">
        <v>309294.986019746</v>
      </c>
      <c r="I80" s="0" t="n">
        <v>114431.485198193</v>
      </c>
    </row>
    <row r="81" customFormat="false" ht="12.8" hidden="false" customHeight="false" outlineLevel="0" collapsed="false">
      <c r="A81" s="0" t="n">
        <v>128</v>
      </c>
      <c r="B81" s="0" t="n">
        <v>26336498.9908388</v>
      </c>
      <c r="C81" s="0" t="n">
        <v>25436091.0697982</v>
      </c>
      <c r="D81" s="0" t="n">
        <v>86741594.4924887</v>
      </c>
      <c r="E81" s="0" t="n">
        <v>79107890.4878393</v>
      </c>
      <c r="F81" s="0" t="n">
        <v>13184648.4146399</v>
      </c>
      <c r="G81" s="0" t="n">
        <v>511538.10734943</v>
      </c>
      <c r="H81" s="0" t="n">
        <v>308007.478175816</v>
      </c>
      <c r="I81" s="0" t="n">
        <v>115517.622164834</v>
      </c>
    </row>
    <row r="82" customFormat="false" ht="12.8" hidden="false" customHeight="false" outlineLevel="0" collapsed="false">
      <c r="A82" s="0" t="n">
        <v>129</v>
      </c>
      <c r="B82" s="0" t="n">
        <v>23132593.798476</v>
      </c>
      <c r="C82" s="0" t="n">
        <v>22216413.1131088</v>
      </c>
      <c r="D82" s="0" t="n">
        <v>76256725.2350911</v>
      </c>
      <c r="E82" s="0" t="n">
        <v>79780497.5531247</v>
      </c>
      <c r="F82" s="0" t="n">
        <v>0</v>
      </c>
      <c r="G82" s="0" t="n">
        <v>523577.009603408</v>
      </c>
      <c r="H82" s="0" t="n">
        <v>311738.491617082</v>
      </c>
      <c r="I82" s="0" t="n">
        <v>115521.691638159</v>
      </c>
    </row>
    <row r="83" customFormat="false" ht="12.8" hidden="false" customHeight="false" outlineLevel="0" collapsed="false">
      <c r="A83" s="0" t="n">
        <v>130</v>
      </c>
      <c r="B83" s="0" t="n">
        <v>26841704.8443619</v>
      </c>
      <c r="C83" s="0" t="n">
        <v>25917889.7785091</v>
      </c>
      <c r="D83" s="0" t="n">
        <v>88418005.071105</v>
      </c>
      <c r="E83" s="0" t="n">
        <v>80588084.2093263</v>
      </c>
      <c r="F83" s="0" t="n">
        <v>13431347.368221</v>
      </c>
      <c r="G83" s="0" t="n">
        <v>533723.935795469</v>
      </c>
      <c r="H83" s="0" t="n">
        <v>310272.219455659</v>
      </c>
      <c r="I83" s="0" t="n">
        <v>114027.015145333</v>
      </c>
    </row>
    <row r="84" customFormat="false" ht="12.8" hidden="false" customHeight="false" outlineLevel="0" collapsed="false">
      <c r="A84" s="0" t="n">
        <v>131</v>
      </c>
      <c r="B84" s="0" t="n">
        <v>23432022.9367528</v>
      </c>
      <c r="C84" s="0" t="n">
        <v>22499730.5345763</v>
      </c>
      <c r="D84" s="0" t="n">
        <v>77221183.6819239</v>
      </c>
      <c r="E84" s="0" t="n">
        <v>80729661.8470155</v>
      </c>
      <c r="F84" s="0" t="n">
        <v>0</v>
      </c>
      <c r="G84" s="0" t="n">
        <v>541393.580295065</v>
      </c>
      <c r="H84" s="0" t="n">
        <v>310077.979042111</v>
      </c>
      <c r="I84" s="0" t="n">
        <v>115458.346913371</v>
      </c>
    </row>
    <row r="85" customFormat="false" ht="12.8" hidden="false" customHeight="false" outlineLevel="0" collapsed="false">
      <c r="A85" s="0" t="n">
        <v>132</v>
      </c>
      <c r="B85" s="0" t="n">
        <v>27004823.8031336</v>
      </c>
      <c r="C85" s="0" t="n">
        <v>26058865.5598105</v>
      </c>
      <c r="D85" s="0" t="n">
        <v>88864794.5751532</v>
      </c>
      <c r="E85" s="0" t="n">
        <v>80941056.6414069</v>
      </c>
      <c r="F85" s="0" t="n">
        <v>13490176.1069011</v>
      </c>
      <c r="G85" s="0" t="n">
        <v>556009.305377805</v>
      </c>
      <c r="H85" s="0" t="n">
        <v>309584.228810609</v>
      </c>
      <c r="I85" s="0" t="n">
        <v>114806.727335272</v>
      </c>
    </row>
    <row r="86" customFormat="false" ht="12.8" hidden="false" customHeight="false" outlineLevel="0" collapsed="false">
      <c r="A86" s="0" t="n">
        <v>133</v>
      </c>
      <c r="B86" s="0" t="n">
        <v>23525584.3144147</v>
      </c>
      <c r="C86" s="0" t="n">
        <v>22594294.336611</v>
      </c>
      <c r="D86" s="0" t="n">
        <v>77563936.3462664</v>
      </c>
      <c r="E86" s="0" t="n">
        <v>80984061.6618371</v>
      </c>
      <c r="F86" s="0" t="n">
        <v>0</v>
      </c>
      <c r="G86" s="0" t="n">
        <v>534480.177777449</v>
      </c>
      <c r="H86" s="0" t="n">
        <v>314003.024362628</v>
      </c>
      <c r="I86" s="0" t="n">
        <v>118295.39380516</v>
      </c>
    </row>
    <row r="87" customFormat="false" ht="12.8" hidden="false" customHeight="false" outlineLevel="0" collapsed="false">
      <c r="A87" s="0" t="n">
        <v>134</v>
      </c>
      <c r="B87" s="0" t="n">
        <v>27000627.8131047</v>
      </c>
      <c r="C87" s="0" t="n">
        <v>26041044.9542582</v>
      </c>
      <c r="D87" s="0" t="n">
        <v>88846639.8297158</v>
      </c>
      <c r="E87" s="0" t="n">
        <v>80902312.0681999</v>
      </c>
      <c r="F87" s="0" t="n">
        <v>13483718.6780333</v>
      </c>
      <c r="G87" s="0" t="n">
        <v>559983.641464061</v>
      </c>
      <c r="H87" s="0" t="n">
        <v>317015.562205499</v>
      </c>
      <c r="I87" s="0" t="n">
        <v>117976.650252885</v>
      </c>
    </row>
    <row r="88" customFormat="false" ht="12.8" hidden="false" customHeight="false" outlineLevel="0" collapsed="false">
      <c r="A88" s="0" t="n">
        <v>135</v>
      </c>
      <c r="B88" s="0" t="n">
        <v>23599073.4996631</v>
      </c>
      <c r="C88" s="0" t="n">
        <v>22664677.0789134</v>
      </c>
      <c r="D88" s="0" t="n">
        <v>77845149.033051</v>
      </c>
      <c r="E88" s="0" t="n">
        <v>81219163.9765561</v>
      </c>
      <c r="F88" s="0" t="n">
        <v>0</v>
      </c>
      <c r="G88" s="0" t="n">
        <v>532815.691223498</v>
      </c>
      <c r="H88" s="0" t="n">
        <v>316936.443367818</v>
      </c>
      <c r="I88" s="0" t="n">
        <v>120920.408797639</v>
      </c>
    </row>
    <row r="89" customFormat="false" ht="12.8" hidden="false" customHeight="false" outlineLevel="0" collapsed="false">
      <c r="A89" s="0" t="n">
        <v>136</v>
      </c>
      <c r="B89" s="0" t="n">
        <v>26984274.7448202</v>
      </c>
      <c r="C89" s="0" t="n">
        <v>26056944.8862033</v>
      </c>
      <c r="D89" s="0" t="n">
        <v>88943171.5609714</v>
      </c>
      <c r="E89" s="0" t="n">
        <v>80921399.9015584</v>
      </c>
      <c r="F89" s="0" t="n">
        <v>13486899.9835931</v>
      </c>
      <c r="G89" s="0" t="n">
        <v>517259.370219095</v>
      </c>
      <c r="H89" s="0" t="n">
        <v>325274.852875745</v>
      </c>
      <c r="I89" s="0" t="n">
        <v>121136.622174426</v>
      </c>
    </row>
    <row r="90" customFormat="false" ht="12.8" hidden="false" customHeight="false" outlineLevel="0" collapsed="false">
      <c r="A90" s="0" t="n">
        <v>137</v>
      </c>
      <c r="B90" s="0" t="n">
        <v>23929006.2553055</v>
      </c>
      <c r="C90" s="0" t="n">
        <v>22964782.4326564</v>
      </c>
      <c r="D90" s="0" t="n">
        <v>78881340.1841829</v>
      </c>
      <c r="E90" s="0" t="n">
        <v>82308639.2797005</v>
      </c>
      <c r="F90" s="0" t="n">
        <v>0</v>
      </c>
      <c r="G90" s="0" t="n">
        <v>562414.312145671</v>
      </c>
      <c r="H90" s="0" t="n">
        <v>318788.975379784</v>
      </c>
      <c r="I90" s="0" t="n">
        <v>118600.764462233</v>
      </c>
    </row>
    <row r="91" customFormat="false" ht="12.8" hidden="false" customHeight="false" outlineLevel="0" collapsed="false">
      <c r="A91" s="0" t="n">
        <v>138</v>
      </c>
      <c r="B91" s="0" t="n">
        <v>27441675.6589552</v>
      </c>
      <c r="C91" s="0" t="n">
        <v>26462878.6015012</v>
      </c>
      <c r="D91" s="0" t="n">
        <v>90310567.6409148</v>
      </c>
      <c r="E91" s="0" t="n">
        <v>82161426.2209818</v>
      </c>
      <c r="F91" s="0" t="n">
        <v>13693571.0368303</v>
      </c>
      <c r="G91" s="0" t="n">
        <v>579845.076799652</v>
      </c>
      <c r="H91" s="0" t="n">
        <v>316365.564382594</v>
      </c>
      <c r="I91" s="0" t="n">
        <v>117980.594673932</v>
      </c>
    </row>
    <row r="92" customFormat="false" ht="12.8" hidden="false" customHeight="false" outlineLevel="0" collapsed="false">
      <c r="A92" s="0" t="n">
        <v>139</v>
      </c>
      <c r="B92" s="0" t="n">
        <v>24014061.636495</v>
      </c>
      <c r="C92" s="0" t="n">
        <v>23067259.5957844</v>
      </c>
      <c r="D92" s="0" t="n">
        <v>79241696.7953006</v>
      </c>
      <c r="E92" s="0" t="n">
        <v>82677383.96954</v>
      </c>
      <c r="F92" s="0" t="n">
        <v>0</v>
      </c>
      <c r="G92" s="0" t="n">
        <v>544014.052984972</v>
      </c>
      <c r="H92" s="0" t="n">
        <v>319783.330351629</v>
      </c>
      <c r="I92" s="0" t="n">
        <v>118578.081962846</v>
      </c>
    </row>
    <row r="93" customFormat="false" ht="12.8" hidden="false" customHeight="false" outlineLevel="0" collapsed="false">
      <c r="A93" s="0" t="n">
        <v>140</v>
      </c>
      <c r="B93" s="0" t="n">
        <v>27699296.7595662</v>
      </c>
      <c r="C93" s="0" t="n">
        <v>26712495.7998555</v>
      </c>
      <c r="D93" s="0" t="n">
        <v>91222202.6859183</v>
      </c>
      <c r="E93" s="0" t="n">
        <v>82935017.757834</v>
      </c>
      <c r="F93" s="0" t="n">
        <v>13822502.959639</v>
      </c>
      <c r="G93" s="0" t="n">
        <v>580166.279011842</v>
      </c>
      <c r="H93" s="0" t="n">
        <v>322959.346183553</v>
      </c>
      <c r="I93" s="0" t="n">
        <v>119536.192164706</v>
      </c>
    </row>
    <row r="94" customFormat="false" ht="12.8" hidden="false" customHeight="false" outlineLevel="0" collapsed="false">
      <c r="A94" s="0" t="n">
        <v>141</v>
      </c>
      <c r="B94" s="0" t="n">
        <v>24196910.7418636</v>
      </c>
      <c r="C94" s="0" t="n">
        <v>23198973.9447807</v>
      </c>
      <c r="D94" s="0" t="n">
        <v>79720474.1635927</v>
      </c>
      <c r="E94" s="0" t="n">
        <v>83093295.9178983</v>
      </c>
      <c r="F94" s="0" t="n">
        <v>0</v>
      </c>
      <c r="G94" s="0" t="n">
        <v>596448.270275001</v>
      </c>
      <c r="H94" s="0" t="n">
        <v>316784.697509012</v>
      </c>
      <c r="I94" s="0" t="n">
        <v>121005.470426946</v>
      </c>
    </row>
    <row r="95" customFormat="false" ht="12.8" hidden="false" customHeight="false" outlineLevel="0" collapsed="false">
      <c r="A95" s="0" t="n">
        <v>142</v>
      </c>
      <c r="B95" s="0" t="n">
        <v>27835357.4791759</v>
      </c>
      <c r="C95" s="0" t="n">
        <v>26854113.0103468</v>
      </c>
      <c r="D95" s="0" t="n">
        <v>91731316.7968119</v>
      </c>
      <c r="E95" s="0" t="n">
        <v>83336865.4340367</v>
      </c>
      <c r="F95" s="0" t="n">
        <v>13889477.5723394</v>
      </c>
      <c r="G95" s="0" t="n">
        <v>580760.435562691</v>
      </c>
      <c r="H95" s="0" t="n">
        <v>316777.228286073</v>
      </c>
      <c r="I95" s="0" t="n">
        <v>119581.149971895</v>
      </c>
    </row>
    <row r="96" customFormat="false" ht="12.8" hidden="false" customHeight="false" outlineLevel="0" collapsed="false">
      <c r="A96" s="0" t="n">
        <v>143</v>
      </c>
      <c r="B96" s="0" t="n">
        <v>24402435.6089798</v>
      </c>
      <c r="C96" s="0" t="n">
        <v>23427925.945598</v>
      </c>
      <c r="D96" s="0" t="n">
        <v>80582452.0263404</v>
      </c>
      <c r="E96" s="0" t="n">
        <v>83930920.4833549</v>
      </c>
      <c r="F96" s="0" t="n">
        <v>0</v>
      </c>
      <c r="G96" s="0" t="n">
        <v>567983.333654749</v>
      </c>
      <c r="H96" s="0" t="n">
        <v>321445.349994398</v>
      </c>
      <c r="I96" s="0" t="n">
        <v>121544.25676093</v>
      </c>
    </row>
    <row r="97" customFormat="false" ht="12.8" hidden="false" customHeight="false" outlineLevel="0" collapsed="false">
      <c r="A97" s="0" t="n">
        <v>144</v>
      </c>
      <c r="B97" s="0" t="n">
        <v>27973440.9102031</v>
      </c>
      <c r="C97" s="0" t="n">
        <v>27011608.5477042</v>
      </c>
      <c r="D97" s="0" t="n">
        <v>92333495.6765187</v>
      </c>
      <c r="E97" s="0" t="n">
        <v>83829723.0844571</v>
      </c>
      <c r="F97" s="0" t="n">
        <v>13971620.5140762</v>
      </c>
      <c r="G97" s="0" t="n">
        <v>557393.77239792</v>
      </c>
      <c r="H97" s="0" t="n">
        <v>319791.357871904</v>
      </c>
      <c r="I97" s="0" t="n">
        <v>120924.617470071</v>
      </c>
    </row>
    <row r="98" customFormat="false" ht="12.8" hidden="false" customHeight="false" outlineLevel="0" collapsed="false">
      <c r="A98" s="0" t="n">
        <v>145</v>
      </c>
      <c r="B98" s="0" t="n">
        <v>24506844.2221771</v>
      </c>
      <c r="C98" s="0" t="n">
        <v>23554593.0138623</v>
      </c>
      <c r="D98" s="0" t="n">
        <v>81007519.0553752</v>
      </c>
      <c r="E98" s="0" t="n">
        <v>84334194.3666201</v>
      </c>
      <c r="F98" s="0" t="n">
        <v>0</v>
      </c>
      <c r="G98" s="0" t="n">
        <v>538673.933727883</v>
      </c>
      <c r="H98" s="0" t="n">
        <v>326898.008226821</v>
      </c>
      <c r="I98" s="0" t="n">
        <v>123827.523371609</v>
      </c>
    </row>
    <row r="99" customFormat="false" ht="12.8" hidden="false" customHeight="false" outlineLevel="0" collapsed="false">
      <c r="A99" s="0" t="n">
        <v>146</v>
      </c>
      <c r="B99" s="0" t="n">
        <v>28253466.317141</v>
      </c>
      <c r="C99" s="0" t="n">
        <v>27267873.4540655</v>
      </c>
      <c r="D99" s="0" t="n">
        <v>93206519.7162789</v>
      </c>
      <c r="E99" s="0" t="n">
        <v>84640263.6809684</v>
      </c>
      <c r="F99" s="0" t="n">
        <v>14106710.6134947</v>
      </c>
      <c r="G99" s="0" t="n">
        <v>578438.83494796</v>
      </c>
      <c r="H99" s="0" t="n">
        <v>321393.655764634</v>
      </c>
      <c r="I99" s="0" t="n">
        <v>122514.817661253</v>
      </c>
    </row>
    <row r="100" customFormat="false" ht="12.8" hidden="false" customHeight="false" outlineLevel="0" collapsed="false">
      <c r="A100" s="0" t="n">
        <v>147</v>
      </c>
      <c r="B100" s="0" t="n">
        <v>24737570.0897419</v>
      </c>
      <c r="C100" s="0" t="n">
        <v>23774857.9598771</v>
      </c>
      <c r="D100" s="0" t="n">
        <v>81778483.5047564</v>
      </c>
      <c r="E100" s="0" t="n">
        <v>85089262.2922811</v>
      </c>
      <c r="F100" s="0" t="n">
        <v>0</v>
      </c>
      <c r="G100" s="0" t="n">
        <v>560134.286483845</v>
      </c>
      <c r="H100" s="0" t="n">
        <v>317161.325760176</v>
      </c>
      <c r="I100" s="0" t="n">
        <v>122023.596601187</v>
      </c>
    </row>
    <row r="101" customFormat="false" ht="12.8" hidden="false" customHeight="false" outlineLevel="0" collapsed="false">
      <c r="A101" s="0" t="n">
        <v>148</v>
      </c>
      <c r="B101" s="0" t="n">
        <v>28533798.1622248</v>
      </c>
      <c r="C101" s="0" t="n">
        <v>27581281.184308</v>
      </c>
      <c r="D101" s="0" t="n">
        <v>94267284.4506904</v>
      </c>
      <c r="E101" s="0" t="n">
        <v>85478022.1703458</v>
      </c>
      <c r="F101" s="0" t="n">
        <v>14246337.028391</v>
      </c>
      <c r="G101" s="0" t="n">
        <v>557703.203007319</v>
      </c>
      <c r="H101" s="0" t="n">
        <v>313263.861338314</v>
      </c>
      <c r="I101" s="0" t="n">
        <v>116499.876530197</v>
      </c>
    </row>
    <row r="102" customFormat="false" ht="12.8" hidden="false" customHeight="false" outlineLevel="0" collapsed="false">
      <c r="A102" s="0" t="n">
        <v>149</v>
      </c>
      <c r="B102" s="0" t="n">
        <v>24699545.8532875</v>
      </c>
      <c r="C102" s="0" t="n">
        <v>23762228.0544474</v>
      </c>
      <c r="D102" s="0" t="n">
        <v>81794639.8455333</v>
      </c>
      <c r="E102" s="0" t="n">
        <v>84956344.8710311</v>
      </c>
      <c r="F102" s="0" t="n">
        <v>0</v>
      </c>
      <c r="G102" s="0" t="n">
        <v>532535.662485392</v>
      </c>
      <c r="H102" s="0" t="n">
        <v>320896.39574503</v>
      </c>
      <c r="I102" s="0" t="n">
        <v>119836.772299553</v>
      </c>
    </row>
    <row r="103" customFormat="false" ht="12.8" hidden="false" customHeight="false" outlineLevel="0" collapsed="false">
      <c r="A103" s="0" t="n">
        <v>150</v>
      </c>
      <c r="B103" s="0" t="n">
        <v>28553311.9929216</v>
      </c>
      <c r="C103" s="0" t="n">
        <v>27622924.7296082</v>
      </c>
      <c r="D103" s="0" t="n">
        <v>94452273.8869341</v>
      </c>
      <c r="E103" s="0" t="n">
        <v>85603180.6288089</v>
      </c>
      <c r="F103" s="0" t="n">
        <v>14267196.7714681</v>
      </c>
      <c r="G103" s="0" t="n">
        <v>526058.0217088</v>
      </c>
      <c r="H103" s="0" t="n">
        <v>320099.151236013</v>
      </c>
      <c r="I103" s="0" t="n">
        <v>120328.700526517</v>
      </c>
    </row>
    <row r="104" customFormat="false" ht="12.8" hidden="false" customHeight="false" outlineLevel="0" collapsed="false">
      <c r="A104" s="0" t="n">
        <v>151</v>
      </c>
      <c r="B104" s="0" t="n">
        <v>24793049.780728</v>
      </c>
      <c r="C104" s="0" t="n">
        <v>23846166.0596358</v>
      </c>
      <c r="D104" s="0" t="n">
        <v>82046647.7150574</v>
      </c>
      <c r="E104" s="0" t="n">
        <v>85231549.4977784</v>
      </c>
      <c r="F104" s="0" t="n">
        <v>0</v>
      </c>
      <c r="G104" s="0" t="n">
        <v>534485.756229394</v>
      </c>
      <c r="H104" s="0" t="n">
        <v>326018.458971238</v>
      </c>
      <c r="I104" s="0" t="n">
        <v>123399.294130731</v>
      </c>
    </row>
    <row r="105" customFormat="false" ht="12.8" hidden="false" customHeight="false" outlineLevel="0" collapsed="false">
      <c r="A105" s="0" t="n">
        <v>152</v>
      </c>
      <c r="B105" s="0" t="n">
        <v>28517582.5839758</v>
      </c>
      <c r="C105" s="0" t="n">
        <v>27548124.1656351</v>
      </c>
      <c r="D105" s="0" t="n">
        <v>94157791.2003071</v>
      </c>
      <c r="E105" s="0" t="n">
        <v>85376330.9849481</v>
      </c>
      <c r="F105" s="0" t="n">
        <v>14229388.4974913</v>
      </c>
      <c r="G105" s="0" t="n">
        <v>563928.222157527</v>
      </c>
      <c r="H105" s="0" t="n">
        <v>320185.431585208</v>
      </c>
      <c r="I105" s="0" t="n">
        <v>121921.092282856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6" activeCellId="0" sqref="H26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18043144.0904716</v>
      </c>
      <c r="C2" s="0" t="n">
        <v>17405506.2854731</v>
      </c>
      <c r="D2" s="0" t="n">
        <v>61542304.1459164</v>
      </c>
      <c r="E2" s="0" t="n">
        <v>61542304.1459164</v>
      </c>
      <c r="F2" s="0" t="n">
        <v>0</v>
      </c>
      <c r="G2" s="0" t="n">
        <v>364695.460487578</v>
      </c>
      <c r="H2" s="0" t="n">
        <v>179810.780266655</v>
      </c>
      <c r="I2" s="0" t="n">
        <v>133045.091777586</v>
      </c>
    </row>
    <row r="3" customFormat="false" ht="12.8" hidden="false" customHeight="false" outlineLevel="0" collapsed="false">
      <c r="A3" s="0" t="n">
        <v>50</v>
      </c>
      <c r="B3" s="0" t="n">
        <v>22277539.8995703</v>
      </c>
      <c r="C3" s="0" t="n">
        <v>21584807.9443124</v>
      </c>
      <c r="D3" s="0" t="n">
        <v>76314324.9548439</v>
      </c>
      <c r="E3" s="0" t="n">
        <v>65412278.5327233</v>
      </c>
      <c r="F3" s="0" t="n">
        <v>10902046.4221206</v>
      </c>
      <c r="G3" s="0" t="n">
        <v>421602.260497036</v>
      </c>
      <c r="H3" s="0" t="n">
        <v>173537.254977465</v>
      </c>
      <c r="I3" s="0" t="n">
        <v>139417.771119178</v>
      </c>
    </row>
    <row r="4" customFormat="false" ht="12.8" hidden="false" customHeight="false" outlineLevel="0" collapsed="false">
      <c r="A4" s="0" t="n">
        <v>51</v>
      </c>
      <c r="B4" s="0" t="n">
        <v>20171412.2166204</v>
      </c>
      <c r="C4" s="0" t="n">
        <v>19514908.9400945</v>
      </c>
      <c r="D4" s="0" t="n">
        <v>68983481.7043661</v>
      </c>
      <c r="E4" s="0" t="n">
        <v>68983481.7043661</v>
      </c>
      <c r="F4" s="0" t="n">
        <v>0</v>
      </c>
      <c r="G4" s="0" t="n">
        <v>384609.217745639</v>
      </c>
      <c r="H4" s="0" t="n">
        <v>170548.660329114</v>
      </c>
      <c r="I4" s="0" t="n">
        <v>144779.140644521</v>
      </c>
    </row>
    <row r="5" customFormat="false" ht="12.8" hidden="false" customHeight="false" outlineLevel="0" collapsed="false">
      <c r="A5" s="0" t="n">
        <v>52</v>
      </c>
      <c r="B5" s="0" t="n">
        <v>23528444.5402758</v>
      </c>
      <c r="C5" s="0" t="n">
        <v>22852455.6495537</v>
      </c>
      <c r="D5" s="0" t="n">
        <v>80791205.6838664</v>
      </c>
      <c r="E5" s="0" t="n">
        <v>69249604.8718855</v>
      </c>
      <c r="F5" s="0" t="n">
        <v>11541600.8119809</v>
      </c>
      <c r="G5" s="0" t="n">
        <v>411868.751808264</v>
      </c>
      <c r="H5" s="0" t="n">
        <v>162868.753854648</v>
      </c>
      <c r="I5" s="0" t="n">
        <v>144644.835798782</v>
      </c>
    </row>
    <row r="6" customFormat="false" ht="12.8" hidden="false" customHeight="false" outlineLevel="0" collapsed="false">
      <c r="A6" s="0" t="n">
        <v>53</v>
      </c>
      <c r="B6" s="0" t="n">
        <v>19153281.0629158</v>
      </c>
      <c r="C6" s="0" t="n">
        <v>18535204.4503069</v>
      </c>
      <c r="D6" s="0" t="n">
        <v>65547035.8377368</v>
      </c>
      <c r="E6" s="0" t="n">
        <v>65547035.8377368</v>
      </c>
      <c r="F6" s="0" t="n">
        <v>0</v>
      </c>
      <c r="G6" s="0" t="n">
        <v>379107.181250302</v>
      </c>
      <c r="H6" s="0" t="n">
        <v>141448.488340624</v>
      </c>
      <c r="I6" s="0" t="n">
        <v>139315.632882832</v>
      </c>
    </row>
    <row r="7" customFormat="false" ht="12.8" hidden="false" customHeight="false" outlineLevel="0" collapsed="false">
      <c r="A7" s="0" t="n">
        <v>54</v>
      </c>
      <c r="B7" s="0" t="n">
        <v>21857213.2641064</v>
      </c>
      <c r="C7" s="0" t="n">
        <v>21254973.6813816</v>
      </c>
      <c r="D7" s="0" t="n">
        <v>75103390.7153397</v>
      </c>
      <c r="E7" s="0" t="n">
        <v>64374334.8988626</v>
      </c>
      <c r="F7" s="0" t="n">
        <v>10729055.8164771</v>
      </c>
      <c r="G7" s="0" t="n">
        <v>384130.413372021</v>
      </c>
      <c r="H7" s="0" t="n">
        <v>123317.249522824</v>
      </c>
      <c r="I7" s="0" t="n">
        <v>135417.02832844</v>
      </c>
    </row>
    <row r="8" customFormat="false" ht="12.8" hidden="false" customHeight="false" outlineLevel="0" collapsed="false">
      <c r="A8" s="0" t="n">
        <v>55</v>
      </c>
      <c r="B8" s="0" t="n">
        <v>19215169.9458099</v>
      </c>
      <c r="C8" s="0" t="n">
        <v>18628180.2423709</v>
      </c>
      <c r="D8" s="0" t="n">
        <v>65830840.2204289</v>
      </c>
      <c r="E8" s="0" t="n">
        <v>65830840.2204289</v>
      </c>
      <c r="F8" s="0" t="n">
        <v>0</v>
      </c>
      <c r="G8" s="0" t="n">
        <v>370054.163794967</v>
      </c>
      <c r="H8" s="0" t="n">
        <v>116388.261381319</v>
      </c>
      <c r="I8" s="0" t="n">
        <v>143638.968946757</v>
      </c>
    </row>
    <row r="9" customFormat="false" ht="12.8" hidden="false" customHeight="false" outlineLevel="0" collapsed="false">
      <c r="A9" s="0" t="n">
        <v>56</v>
      </c>
      <c r="B9" s="0" t="n">
        <v>22585007.4703965</v>
      </c>
      <c r="C9" s="0" t="n">
        <v>21952588.5080313</v>
      </c>
      <c r="D9" s="0" t="n">
        <v>77594762.9305608</v>
      </c>
      <c r="E9" s="0" t="n">
        <v>66509796.7976235</v>
      </c>
      <c r="F9" s="0" t="n">
        <v>11084966.1329373</v>
      </c>
      <c r="G9" s="0" t="n">
        <v>418867.570650581</v>
      </c>
      <c r="H9" s="0" t="n">
        <v>112379.676577497</v>
      </c>
      <c r="I9" s="0" t="n">
        <v>144531.021624542</v>
      </c>
    </row>
    <row r="10" customFormat="false" ht="12.8" hidden="false" customHeight="false" outlineLevel="0" collapsed="false">
      <c r="A10" s="0" t="n">
        <v>57</v>
      </c>
      <c r="B10" s="0" t="n">
        <v>19533783.8584636</v>
      </c>
      <c r="C10" s="0" t="n">
        <v>18856350.4870442</v>
      </c>
      <c r="D10" s="0" t="n">
        <v>66663600.8016685</v>
      </c>
      <c r="E10" s="0" t="n">
        <v>66663600.8016685</v>
      </c>
      <c r="F10" s="0" t="n">
        <v>0</v>
      </c>
      <c r="G10" s="0" t="n">
        <v>352470.356320033</v>
      </c>
      <c r="H10" s="0" t="n">
        <v>239320.285491821</v>
      </c>
      <c r="I10" s="0" t="n">
        <v>122346.756582245</v>
      </c>
    </row>
    <row r="11" customFormat="false" ht="12.8" hidden="false" customHeight="false" outlineLevel="0" collapsed="false">
      <c r="A11" s="0" t="n">
        <v>58</v>
      </c>
      <c r="B11" s="0" t="n">
        <v>23184198.0928763</v>
      </c>
      <c r="C11" s="0" t="n">
        <v>22502728.8694427</v>
      </c>
      <c r="D11" s="0" t="n">
        <v>79568763.1096815</v>
      </c>
      <c r="E11" s="0" t="n">
        <v>68201796.9511556</v>
      </c>
      <c r="F11" s="0" t="n">
        <v>11366966.1585259</v>
      </c>
      <c r="G11" s="0" t="n">
        <v>357180.114727404</v>
      </c>
      <c r="H11" s="0" t="n">
        <v>233537.954811137</v>
      </c>
      <c r="I11" s="0" t="n">
        <v>129644.505564317</v>
      </c>
    </row>
    <row r="12" customFormat="false" ht="12.8" hidden="false" customHeight="false" outlineLevel="0" collapsed="false">
      <c r="A12" s="0" t="n">
        <v>59</v>
      </c>
      <c r="B12" s="0" t="n">
        <v>20542851.5621216</v>
      </c>
      <c r="C12" s="0" t="n">
        <v>19859905.1784969</v>
      </c>
      <c r="D12" s="0" t="n">
        <v>70211018.8174341</v>
      </c>
      <c r="E12" s="0" t="n">
        <v>70211018.8174341</v>
      </c>
      <c r="F12" s="0" t="n">
        <v>0</v>
      </c>
      <c r="G12" s="0" t="n">
        <v>351626.063081105</v>
      </c>
      <c r="H12" s="0" t="n">
        <v>234302.016710924</v>
      </c>
      <c r="I12" s="0" t="n">
        <v>138597.576903819</v>
      </c>
    </row>
    <row r="13" customFormat="false" ht="12.8" hidden="false" customHeight="false" outlineLevel="0" collapsed="false">
      <c r="A13" s="0" t="n">
        <v>60</v>
      </c>
      <c r="B13" s="0" t="n">
        <v>24252373.7599014</v>
      </c>
      <c r="C13" s="0" t="n">
        <v>23556085.1764092</v>
      </c>
      <c r="D13" s="0" t="n">
        <v>83167858.0389435</v>
      </c>
      <c r="E13" s="0" t="n">
        <v>71286735.4619515</v>
      </c>
      <c r="F13" s="0" t="n">
        <v>11881122.5769919</v>
      </c>
      <c r="G13" s="0" t="n">
        <v>372696.411100762</v>
      </c>
      <c r="H13" s="0" t="n">
        <v>225492.026773178</v>
      </c>
      <c r="I13" s="0" t="n">
        <v>140143.065168911</v>
      </c>
    </row>
    <row r="14" customFormat="false" ht="12.8" hidden="false" customHeight="false" outlineLevel="0" collapsed="false">
      <c r="A14" s="0" t="n">
        <v>61</v>
      </c>
      <c r="B14" s="0" t="n">
        <v>19363802.8731975</v>
      </c>
      <c r="C14" s="0" t="n">
        <v>18670841.0166333</v>
      </c>
      <c r="D14" s="0" t="n">
        <v>62590802.6432059</v>
      </c>
      <c r="E14" s="0" t="n">
        <v>70820906.7970745</v>
      </c>
      <c r="F14" s="0" t="n">
        <v>0</v>
      </c>
      <c r="G14" s="0" t="n">
        <v>350440.335628768</v>
      </c>
      <c r="H14" s="0" t="n">
        <v>255764.752266503</v>
      </c>
      <c r="I14" s="0" t="n">
        <v>123938.240955641</v>
      </c>
    </row>
    <row r="15" customFormat="false" ht="12.8" hidden="false" customHeight="false" outlineLevel="0" collapsed="false">
      <c r="A15" s="0" t="n">
        <v>62</v>
      </c>
      <c r="B15" s="0" t="n">
        <v>21991144.8761269</v>
      </c>
      <c r="C15" s="0" t="n">
        <v>21312057.4176784</v>
      </c>
      <c r="D15" s="0" t="n">
        <v>71418574.8103526</v>
      </c>
      <c r="E15" s="0" t="n">
        <v>69295066.1870075</v>
      </c>
      <c r="F15" s="0" t="n">
        <v>11549177.6978346</v>
      </c>
      <c r="G15" s="0" t="n">
        <v>349684.230180864</v>
      </c>
      <c r="H15" s="0" t="n">
        <v>239666.738849377</v>
      </c>
      <c r="I15" s="0" t="n">
        <v>128194.98488325</v>
      </c>
    </row>
    <row r="16" customFormat="false" ht="12.8" hidden="false" customHeight="false" outlineLevel="0" collapsed="false">
      <c r="A16" s="0" t="n">
        <v>63</v>
      </c>
      <c r="B16" s="0" t="n">
        <v>18235645.224442</v>
      </c>
      <c r="C16" s="0" t="n">
        <v>17614504.667947</v>
      </c>
      <c r="D16" s="0" t="n">
        <v>59281129.9217306</v>
      </c>
      <c r="E16" s="0" t="n">
        <v>66350999.5900199</v>
      </c>
      <c r="F16" s="0" t="n">
        <v>0</v>
      </c>
      <c r="G16" s="0" t="n">
        <v>324246.403842558</v>
      </c>
      <c r="H16" s="0" t="n">
        <v>216427.814889664</v>
      </c>
      <c r="I16" s="0" t="n">
        <v>114951.911089814</v>
      </c>
    </row>
    <row r="17" customFormat="false" ht="12.8" hidden="false" customHeight="false" outlineLevel="0" collapsed="false">
      <c r="A17" s="0" t="n">
        <v>64</v>
      </c>
      <c r="B17" s="0" t="n">
        <v>20080887.7929642</v>
      </c>
      <c r="C17" s="0" t="n">
        <v>19501748.0655984</v>
      </c>
      <c r="D17" s="0" t="n">
        <v>65645556.2071453</v>
      </c>
      <c r="E17" s="0" t="n">
        <v>63033393.5080475</v>
      </c>
      <c r="F17" s="0" t="n">
        <v>10505565.5846746</v>
      </c>
      <c r="G17" s="0" t="n">
        <v>295359.784554806</v>
      </c>
      <c r="H17" s="0" t="n">
        <v>204078.725928555</v>
      </c>
      <c r="I17" s="0" t="n">
        <v>113858.881260517</v>
      </c>
    </row>
    <row r="18" customFormat="false" ht="12.8" hidden="false" customHeight="false" outlineLevel="0" collapsed="false">
      <c r="A18" s="0" t="n">
        <v>65</v>
      </c>
      <c r="B18" s="0" t="n">
        <v>15939455.3253429</v>
      </c>
      <c r="C18" s="0" t="n">
        <v>15357245.5663204</v>
      </c>
      <c r="D18" s="0" t="n">
        <v>49080278.7911712</v>
      </c>
      <c r="E18" s="0" t="n">
        <v>62188419.3050693</v>
      </c>
      <c r="F18" s="0" t="n">
        <v>0</v>
      </c>
      <c r="G18" s="0" t="n">
        <v>305464.811761156</v>
      </c>
      <c r="H18" s="0" t="n">
        <v>200028.435130685</v>
      </c>
      <c r="I18" s="0" t="n">
        <v>109595.017329619</v>
      </c>
    </row>
    <row r="19" customFormat="false" ht="12.8" hidden="false" customHeight="false" outlineLevel="0" collapsed="false">
      <c r="A19" s="0" t="n">
        <v>66</v>
      </c>
      <c r="B19" s="0" t="n">
        <v>18843330.2723496</v>
      </c>
      <c r="C19" s="0" t="n">
        <v>18269428.3617258</v>
      </c>
      <c r="D19" s="0" t="n">
        <v>59036784.4281593</v>
      </c>
      <c r="E19" s="0" t="n">
        <v>62493873.9685375</v>
      </c>
      <c r="F19" s="0" t="n">
        <v>10415645.6614229</v>
      </c>
      <c r="G19" s="0" t="n">
        <v>299865.937763691</v>
      </c>
      <c r="H19" s="0" t="n">
        <v>198568.503396831</v>
      </c>
      <c r="I19" s="0" t="n">
        <v>107810.670661791</v>
      </c>
    </row>
    <row r="20" customFormat="false" ht="12.8" hidden="false" customHeight="false" outlineLevel="0" collapsed="false">
      <c r="A20" s="0" t="n">
        <v>67</v>
      </c>
      <c r="B20" s="0" t="n">
        <v>15786819.5136424</v>
      </c>
      <c r="C20" s="0" t="n">
        <v>15165167.767607</v>
      </c>
      <c r="D20" s="0" t="n">
        <v>49205364.942853</v>
      </c>
      <c r="E20" s="0" t="n">
        <v>60159533.455584</v>
      </c>
      <c r="F20" s="0" t="n">
        <v>0</v>
      </c>
      <c r="G20" s="0" t="n">
        <v>335910.235010654</v>
      </c>
      <c r="H20" s="0" t="n">
        <v>208209.967682039</v>
      </c>
      <c r="I20" s="0" t="n">
        <v>110759.347632462</v>
      </c>
    </row>
    <row r="21" customFormat="false" ht="12.8" hidden="false" customHeight="false" outlineLevel="0" collapsed="false">
      <c r="A21" s="0" t="n">
        <v>68</v>
      </c>
      <c r="B21" s="0" t="n">
        <v>17918583.0811978</v>
      </c>
      <c r="C21" s="0" t="n">
        <v>17277306.8016746</v>
      </c>
      <c r="D21" s="0" t="n">
        <v>56556860.8841599</v>
      </c>
      <c r="E21" s="0" t="n">
        <v>58136644.9832002</v>
      </c>
      <c r="F21" s="0" t="n">
        <v>9689440.83053337</v>
      </c>
      <c r="G21" s="0" t="n">
        <v>362133.292908064</v>
      </c>
      <c r="H21" s="0" t="n">
        <v>203390.01237938</v>
      </c>
      <c r="I21" s="0" t="n">
        <v>108218.534622524</v>
      </c>
    </row>
    <row r="22" customFormat="false" ht="12.8" hidden="false" customHeight="false" outlineLevel="0" collapsed="false">
      <c r="A22" s="0" t="n">
        <v>69</v>
      </c>
      <c r="B22" s="0" t="n">
        <v>16434811.9879364</v>
      </c>
      <c r="C22" s="0" t="n">
        <v>15807385.658089</v>
      </c>
      <c r="D22" s="0" t="n">
        <v>51729296.5598978</v>
      </c>
      <c r="E22" s="0" t="n">
        <v>61104655.1626774</v>
      </c>
      <c r="F22" s="0" t="n">
        <v>0</v>
      </c>
      <c r="G22" s="0" t="n">
        <v>340170.104779575</v>
      </c>
      <c r="H22" s="0" t="n">
        <v>207299.45260985</v>
      </c>
      <c r="I22" s="0" t="n">
        <v>114223.960654247</v>
      </c>
    </row>
    <row r="23" customFormat="false" ht="12.8" hidden="false" customHeight="false" outlineLevel="0" collapsed="false">
      <c r="A23" s="0" t="n">
        <v>70</v>
      </c>
      <c r="B23" s="0" t="n">
        <v>18373902.9497875</v>
      </c>
      <c r="C23" s="0" t="n">
        <v>17780232.0956408</v>
      </c>
      <c r="D23" s="0" t="n">
        <v>58340675.6598262</v>
      </c>
      <c r="E23" s="0" t="n">
        <v>58668905.4925863</v>
      </c>
      <c r="F23" s="0" t="n">
        <v>9778150.91543105</v>
      </c>
      <c r="G23" s="0" t="n">
        <v>336260.649620201</v>
      </c>
      <c r="H23" s="0" t="n">
        <v>199159.097992466</v>
      </c>
      <c r="I23" s="0" t="n">
        <v>83215.8664771378</v>
      </c>
    </row>
    <row r="24" customFormat="false" ht="12.8" hidden="false" customHeight="false" outlineLevel="0" collapsed="false">
      <c r="A24" s="0" t="n">
        <v>71</v>
      </c>
      <c r="B24" s="0" t="n">
        <v>15655381.6159639</v>
      </c>
      <c r="C24" s="0" t="n">
        <v>15030155.9050472</v>
      </c>
      <c r="D24" s="0" t="n">
        <v>49461118.423773</v>
      </c>
      <c r="E24" s="0" t="n">
        <v>57480211.9009685</v>
      </c>
      <c r="F24" s="0" t="n">
        <v>0</v>
      </c>
      <c r="G24" s="0" t="n">
        <v>363001.597225273</v>
      </c>
      <c r="H24" s="0" t="n">
        <v>203015.358322382</v>
      </c>
      <c r="I24" s="0" t="n">
        <v>84583.9362415246</v>
      </c>
    </row>
    <row r="25" customFormat="false" ht="12.8" hidden="false" customHeight="false" outlineLevel="0" collapsed="false">
      <c r="A25" s="0" t="n">
        <v>72</v>
      </c>
      <c r="B25" s="0" t="n">
        <v>18961841.12094</v>
      </c>
      <c r="C25" s="0" t="n">
        <v>18349483.0618215</v>
      </c>
      <c r="D25" s="0" t="n">
        <v>60546321.967969</v>
      </c>
      <c r="E25" s="0" t="n">
        <v>59948633.5181697</v>
      </c>
      <c r="F25" s="0" t="n">
        <v>9991438.91969496</v>
      </c>
      <c r="G25" s="0" t="n">
        <v>346587.980077054</v>
      </c>
      <c r="H25" s="0" t="n">
        <v>201526.109155521</v>
      </c>
      <c r="I25" s="0" t="n">
        <v>91777.0998370785</v>
      </c>
    </row>
    <row r="26" customFormat="false" ht="12.8" hidden="false" customHeight="false" outlineLevel="0" collapsed="false">
      <c r="A26" s="0" t="n">
        <v>73</v>
      </c>
      <c r="B26" s="0" t="n">
        <v>16932832.2931886</v>
      </c>
      <c r="C26" s="0" t="n">
        <v>16329885.6414065</v>
      </c>
      <c r="D26" s="0" t="n">
        <v>54168061.9232556</v>
      </c>
      <c r="E26" s="0" t="n">
        <v>61786747.1614168</v>
      </c>
      <c r="F26" s="0" t="n">
        <v>0</v>
      </c>
      <c r="G26" s="0" t="n">
        <v>325899.408038213</v>
      </c>
      <c r="H26" s="0" t="n">
        <v>205760.176426107</v>
      </c>
      <c r="I26" s="0" t="n">
        <v>101838.667596856</v>
      </c>
    </row>
    <row r="27" customFormat="false" ht="12.8" hidden="false" customHeight="false" outlineLevel="0" collapsed="false">
      <c r="A27" s="0" t="n">
        <v>74</v>
      </c>
      <c r="B27" s="0" t="n">
        <v>20246994.1744305</v>
      </c>
      <c r="C27" s="0" t="n">
        <v>19636728.9444324</v>
      </c>
      <c r="D27" s="0" t="n">
        <v>65212452.3900246</v>
      </c>
      <c r="E27" s="0" t="n">
        <v>63618830.3439554</v>
      </c>
      <c r="F27" s="0" t="n">
        <v>10603138.3906592</v>
      </c>
      <c r="G27" s="0" t="n">
        <v>334856.210217745</v>
      </c>
      <c r="H27" s="0" t="n">
        <v>204352.355966079</v>
      </c>
      <c r="I27" s="0" t="n">
        <v>101509.519734659</v>
      </c>
    </row>
    <row r="28" customFormat="false" ht="12.8" hidden="false" customHeight="false" outlineLevel="0" collapsed="false">
      <c r="A28" s="0" t="n">
        <v>75</v>
      </c>
      <c r="B28" s="0" t="n">
        <v>18125779.1790496</v>
      </c>
      <c r="C28" s="0" t="n">
        <v>17506113.5677273</v>
      </c>
      <c r="D28" s="0" t="n">
        <v>58412720.2115768</v>
      </c>
      <c r="E28" s="0" t="n">
        <v>65608116.5530226</v>
      </c>
      <c r="F28" s="0" t="n">
        <v>0</v>
      </c>
      <c r="G28" s="0" t="n">
        <v>339511.124464649</v>
      </c>
      <c r="H28" s="0" t="n">
        <v>207919.008023698</v>
      </c>
      <c r="I28" s="0" t="n">
        <v>103193.541191364</v>
      </c>
    </row>
    <row r="29" customFormat="false" ht="12.8" hidden="false" customHeight="false" outlineLevel="0" collapsed="false">
      <c r="A29" s="0" t="n">
        <v>76</v>
      </c>
      <c r="B29" s="0" t="n">
        <v>21765191.2109131</v>
      </c>
      <c r="C29" s="0" t="n">
        <v>21079700.7628059</v>
      </c>
      <c r="D29" s="0" t="n">
        <v>70314213.5655305</v>
      </c>
      <c r="E29" s="0" t="n">
        <v>67763408.1521789</v>
      </c>
      <c r="F29" s="0" t="n">
        <v>11293901.3586965</v>
      </c>
      <c r="G29" s="0" t="n">
        <v>392668.028970134</v>
      </c>
      <c r="H29" s="0" t="n">
        <v>218970.307802017</v>
      </c>
      <c r="I29" s="0" t="n">
        <v>105503.016192845</v>
      </c>
    </row>
    <row r="30" customFormat="false" ht="12.8" hidden="false" customHeight="false" outlineLevel="0" collapsed="false">
      <c r="A30" s="0" t="n">
        <v>77</v>
      </c>
      <c r="B30" s="0" t="n">
        <v>19254333.0352216</v>
      </c>
      <c r="C30" s="0" t="n">
        <v>18530233.2456726</v>
      </c>
      <c r="D30" s="0" t="n">
        <v>62162748.3863025</v>
      </c>
      <c r="E30" s="0" t="n">
        <v>68910591.7218217</v>
      </c>
      <c r="F30" s="0" t="n">
        <v>0</v>
      </c>
      <c r="G30" s="0" t="n">
        <v>414748.737666381</v>
      </c>
      <c r="H30" s="0" t="n">
        <v>232675.449824726</v>
      </c>
      <c r="I30" s="0" t="n">
        <v>109536.574368385</v>
      </c>
    </row>
    <row r="31" customFormat="false" ht="12.8" hidden="false" customHeight="false" outlineLevel="0" collapsed="false">
      <c r="A31" s="0" t="n">
        <v>78</v>
      </c>
      <c r="B31" s="0" t="n">
        <v>23040242.6905644</v>
      </c>
      <c r="C31" s="0" t="n">
        <v>22310971.3875701</v>
      </c>
      <c r="D31" s="0" t="n">
        <v>74753202.4757737</v>
      </c>
      <c r="E31" s="0" t="n">
        <v>71322503.5064752</v>
      </c>
      <c r="F31" s="0" t="n">
        <v>11887083.9177459</v>
      </c>
      <c r="G31" s="0" t="n">
        <v>421228.429657086</v>
      </c>
      <c r="H31" s="0" t="n">
        <v>232968.761487482</v>
      </c>
      <c r="I31" s="0" t="n">
        <v>107248.73121396</v>
      </c>
    </row>
    <row r="32" customFormat="false" ht="12.8" hidden="false" customHeight="false" outlineLevel="0" collapsed="false">
      <c r="A32" s="0" t="n">
        <v>79</v>
      </c>
      <c r="B32" s="0" t="n">
        <v>20334297.5882554</v>
      </c>
      <c r="C32" s="0" t="n">
        <v>19579945.7084195</v>
      </c>
      <c r="D32" s="0" t="n">
        <v>65985556.2183369</v>
      </c>
      <c r="E32" s="0" t="n">
        <v>72379662.3584683</v>
      </c>
      <c r="F32" s="0" t="n">
        <v>0</v>
      </c>
      <c r="G32" s="0" t="n">
        <v>438667.176734433</v>
      </c>
      <c r="H32" s="0" t="n">
        <v>240314.921778551</v>
      </c>
      <c r="I32" s="0" t="n">
        <v>107671.116175703</v>
      </c>
    </row>
    <row r="33" customFormat="false" ht="12.8" hidden="false" customHeight="false" outlineLevel="0" collapsed="false">
      <c r="A33" s="0" t="n">
        <v>80</v>
      </c>
      <c r="B33" s="0" t="n">
        <v>23680652.2154042</v>
      </c>
      <c r="C33" s="0" t="n">
        <v>22922909.6580367</v>
      </c>
      <c r="D33" s="0" t="n">
        <v>77049318.2058003</v>
      </c>
      <c r="E33" s="0" t="n">
        <v>72976146.5771952</v>
      </c>
      <c r="F33" s="0" t="n">
        <v>12162691.0961992</v>
      </c>
      <c r="G33" s="0" t="n">
        <v>433076.572671146</v>
      </c>
      <c r="H33" s="0" t="n">
        <v>248112.561739051</v>
      </c>
      <c r="I33" s="0" t="n">
        <v>109362.032796122</v>
      </c>
    </row>
    <row r="34" customFormat="false" ht="12.8" hidden="false" customHeight="false" outlineLevel="0" collapsed="false">
      <c r="A34" s="0" t="n">
        <v>81</v>
      </c>
      <c r="B34" s="0" t="n">
        <v>20865854.1652688</v>
      </c>
      <c r="C34" s="0" t="n">
        <v>20079643.4615743</v>
      </c>
      <c r="D34" s="0" t="n">
        <v>67852475.2186478</v>
      </c>
      <c r="E34" s="0" t="n">
        <v>73971829.4516578</v>
      </c>
      <c r="F34" s="0" t="n">
        <v>0</v>
      </c>
      <c r="G34" s="0" t="n">
        <v>453902.465968207</v>
      </c>
      <c r="H34" s="0" t="n">
        <v>254506.679047449</v>
      </c>
      <c r="I34" s="0" t="n">
        <v>111145.083826987</v>
      </c>
    </row>
    <row r="35" customFormat="false" ht="12.8" hidden="false" customHeight="false" outlineLevel="0" collapsed="false">
      <c r="A35" s="0" t="n">
        <v>82</v>
      </c>
      <c r="B35" s="0" t="n">
        <v>24250973.9107497</v>
      </c>
      <c r="C35" s="0" t="n">
        <v>23428084.7778929</v>
      </c>
      <c r="D35" s="0" t="n">
        <v>78941625.368007</v>
      </c>
      <c r="E35" s="0" t="n">
        <v>74389805.2598409</v>
      </c>
      <c r="F35" s="0" t="n">
        <v>12398300.8766401</v>
      </c>
      <c r="G35" s="0" t="n">
        <v>474651.423366114</v>
      </c>
      <c r="H35" s="0" t="n">
        <v>267754.116935089</v>
      </c>
      <c r="I35" s="0" t="n">
        <v>114976.56079362</v>
      </c>
    </row>
    <row r="36" customFormat="false" ht="12.8" hidden="false" customHeight="false" outlineLevel="0" collapsed="false">
      <c r="A36" s="0" t="n">
        <v>83</v>
      </c>
      <c r="B36" s="0" t="n">
        <v>21428421.0668647</v>
      </c>
      <c r="C36" s="0" t="n">
        <v>20583653.3745789</v>
      </c>
      <c r="D36" s="0" t="n">
        <v>69717858.8122211</v>
      </c>
      <c r="E36" s="0" t="n">
        <v>75576015.6710977</v>
      </c>
      <c r="F36" s="0" t="n">
        <v>0</v>
      </c>
      <c r="G36" s="0" t="n">
        <v>492094.988397058</v>
      </c>
      <c r="H36" s="0" t="n">
        <v>272200.669929675</v>
      </c>
      <c r="I36" s="0" t="n">
        <v>114960.0485129</v>
      </c>
    </row>
    <row r="37" customFormat="false" ht="12.8" hidden="false" customHeight="false" outlineLevel="0" collapsed="false">
      <c r="A37" s="0" t="n">
        <v>84</v>
      </c>
      <c r="B37" s="0" t="n">
        <v>25104709.2116342</v>
      </c>
      <c r="C37" s="0" t="n">
        <v>24274841.0295617</v>
      </c>
      <c r="D37" s="0" t="n">
        <v>81920039.0010165</v>
      </c>
      <c r="E37" s="0" t="n">
        <v>76861350.1472676</v>
      </c>
      <c r="F37" s="0" t="n">
        <v>12810225.0245446</v>
      </c>
      <c r="G37" s="0" t="n">
        <v>481149.623996568</v>
      </c>
      <c r="H37" s="0" t="n">
        <v>268611.266001309</v>
      </c>
      <c r="I37" s="0" t="n">
        <v>114438.988678083</v>
      </c>
    </row>
    <row r="38" customFormat="false" ht="12.8" hidden="false" customHeight="false" outlineLevel="0" collapsed="false">
      <c r="A38" s="0" t="n">
        <v>85</v>
      </c>
      <c r="B38" s="0" t="n">
        <v>22095913.3437415</v>
      </c>
      <c r="C38" s="0" t="n">
        <v>21294926.1700357</v>
      </c>
      <c r="D38" s="0" t="n">
        <v>72268749.2730505</v>
      </c>
      <c r="E38" s="0" t="n">
        <v>77989328.1798976</v>
      </c>
      <c r="F38" s="0" t="n">
        <v>0</v>
      </c>
      <c r="G38" s="0" t="n">
        <v>450824.858701398</v>
      </c>
      <c r="H38" s="0" t="n">
        <v>271351.15222931</v>
      </c>
      <c r="I38" s="0" t="n">
        <v>112587.375392976</v>
      </c>
    </row>
    <row r="39" customFormat="false" ht="12.8" hidden="false" customHeight="false" outlineLevel="0" collapsed="false">
      <c r="A39" s="0" t="n">
        <v>86</v>
      </c>
      <c r="B39" s="0" t="n">
        <v>25727093.3837501</v>
      </c>
      <c r="C39" s="0" t="n">
        <v>24937525.9781231</v>
      </c>
      <c r="D39" s="0" t="n">
        <v>84288707.1583344</v>
      </c>
      <c r="E39" s="0" t="n">
        <v>78793179.0805703</v>
      </c>
      <c r="F39" s="0" t="n">
        <v>13132196.5134284</v>
      </c>
      <c r="G39" s="0" t="n">
        <v>436593.959032971</v>
      </c>
      <c r="H39" s="0" t="n">
        <v>275130.695488113</v>
      </c>
      <c r="I39" s="0" t="n">
        <v>111203.93015123</v>
      </c>
    </row>
    <row r="40" customFormat="false" ht="12.8" hidden="false" customHeight="false" outlineLevel="0" collapsed="false">
      <c r="A40" s="0" t="n">
        <v>87</v>
      </c>
      <c r="B40" s="0" t="n">
        <v>22487549.9300322</v>
      </c>
      <c r="C40" s="0" t="n">
        <v>21686449.4635906</v>
      </c>
      <c r="D40" s="0" t="n">
        <v>73698092.2224965</v>
      </c>
      <c r="E40" s="0" t="n">
        <v>79169235.5331396</v>
      </c>
      <c r="F40" s="0" t="n">
        <v>0</v>
      </c>
      <c r="G40" s="0" t="n">
        <v>443205.977196252</v>
      </c>
      <c r="H40" s="0" t="n">
        <v>278578.282234837</v>
      </c>
      <c r="I40" s="0" t="n">
        <v>113308.867157869</v>
      </c>
    </row>
    <row r="41" customFormat="false" ht="12.8" hidden="false" customHeight="false" outlineLevel="0" collapsed="false">
      <c r="A41" s="0" t="n">
        <v>88</v>
      </c>
      <c r="B41" s="0" t="n">
        <v>26303434.6529131</v>
      </c>
      <c r="C41" s="0" t="n">
        <v>25467554.26673</v>
      </c>
      <c r="D41" s="0" t="n">
        <v>86173075.5498137</v>
      </c>
      <c r="E41" s="0" t="n">
        <v>80271108.965629</v>
      </c>
      <c r="F41" s="0" t="n">
        <v>13378518.1609382</v>
      </c>
      <c r="G41" s="0" t="n">
        <v>478662.619670516</v>
      </c>
      <c r="H41" s="0" t="n">
        <v>278674.266908393</v>
      </c>
      <c r="I41" s="0" t="n">
        <v>112204.999434599</v>
      </c>
    </row>
    <row r="42" customFormat="false" ht="12.8" hidden="false" customHeight="false" outlineLevel="0" collapsed="false">
      <c r="A42" s="0" t="n">
        <v>89</v>
      </c>
      <c r="B42" s="0" t="n">
        <v>23052689.0463808</v>
      </c>
      <c r="C42" s="0" t="n">
        <v>22198943.78415</v>
      </c>
      <c r="D42" s="0" t="n">
        <v>75558369.6282352</v>
      </c>
      <c r="E42" s="0" t="n">
        <v>80895185.390902</v>
      </c>
      <c r="F42" s="0" t="n">
        <v>0</v>
      </c>
      <c r="G42" s="0" t="n">
        <v>478618.920917473</v>
      </c>
      <c r="H42" s="0" t="n">
        <v>292252.997312275</v>
      </c>
      <c r="I42" s="0" t="n">
        <v>118390.491430023</v>
      </c>
    </row>
    <row r="43" customFormat="false" ht="12.8" hidden="false" customHeight="false" outlineLevel="0" collapsed="false">
      <c r="A43" s="0" t="n">
        <v>90</v>
      </c>
      <c r="B43" s="0" t="n">
        <v>26943714.0028719</v>
      </c>
      <c r="C43" s="0" t="n">
        <v>26056781.9779025</v>
      </c>
      <c r="D43" s="0" t="n">
        <v>88267099.1210756</v>
      </c>
      <c r="E43" s="0" t="n">
        <v>82007199.4555484</v>
      </c>
      <c r="F43" s="0" t="n">
        <v>13667866.5759247</v>
      </c>
      <c r="G43" s="0" t="n">
        <v>499397.571184173</v>
      </c>
      <c r="H43" s="0" t="n">
        <v>303565.642528386</v>
      </c>
      <c r="I43" s="0" t="n">
        <v>119955.444652594</v>
      </c>
    </row>
    <row r="44" customFormat="false" ht="12.8" hidden="false" customHeight="false" outlineLevel="0" collapsed="false">
      <c r="A44" s="0" t="n">
        <v>91</v>
      </c>
      <c r="B44" s="0" t="n">
        <v>23817538.0107312</v>
      </c>
      <c r="C44" s="0" t="n">
        <v>22924714.2178074</v>
      </c>
      <c r="D44" s="0" t="n">
        <v>78162129.7690266</v>
      </c>
      <c r="E44" s="0" t="n">
        <v>83302358.4628444</v>
      </c>
      <c r="F44" s="0" t="n">
        <v>0</v>
      </c>
      <c r="G44" s="0" t="n">
        <v>508706.215518068</v>
      </c>
      <c r="H44" s="0" t="n">
        <v>301481.756523894</v>
      </c>
      <c r="I44" s="0" t="n">
        <v>118051.172688378</v>
      </c>
    </row>
    <row r="45" customFormat="false" ht="12.8" hidden="false" customHeight="false" outlineLevel="0" collapsed="false">
      <c r="A45" s="0" t="n">
        <v>92</v>
      </c>
      <c r="B45" s="0" t="n">
        <v>27580763.0480747</v>
      </c>
      <c r="C45" s="0" t="n">
        <v>26648687.3455778</v>
      </c>
      <c r="D45" s="0" t="n">
        <v>90338235.83001</v>
      </c>
      <c r="E45" s="0" t="n">
        <v>83663050.6826054</v>
      </c>
      <c r="F45" s="0" t="n">
        <v>13943841.7804342</v>
      </c>
      <c r="G45" s="0" t="n">
        <v>550038.844151883</v>
      </c>
      <c r="H45" s="0" t="n">
        <v>300506.651030544</v>
      </c>
      <c r="I45" s="0" t="n">
        <v>116471.724734964</v>
      </c>
    </row>
    <row r="46" customFormat="false" ht="12.8" hidden="false" customHeight="false" outlineLevel="0" collapsed="false">
      <c r="A46" s="0" t="n">
        <v>93</v>
      </c>
      <c r="B46" s="0" t="n">
        <v>24081336.9200225</v>
      </c>
      <c r="C46" s="0" t="n">
        <v>23140811.4456271</v>
      </c>
      <c r="D46" s="0" t="n">
        <v>78919743.3256811</v>
      </c>
      <c r="E46" s="0" t="n">
        <v>83907058.5557062</v>
      </c>
      <c r="F46" s="0" t="n">
        <v>0</v>
      </c>
      <c r="G46" s="0" t="n">
        <v>548974.489668112</v>
      </c>
      <c r="H46" s="0" t="n">
        <v>308835.259715172</v>
      </c>
      <c r="I46" s="0" t="n">
        <v>118165.321445896</v>
      </c>
    </row>
    <row r="47" customFormat="false" ht="12.8" hidden="false" customHeight="false" outlineLevel="0" collapsed="false">
      <c r="A47" s="0" t="n">
        <v>94</v>
      </c>
      <c r="B47" s="0" t="n">
        <v>28046552.7009117</v>
      </c>
      <c r="C47" s="0" t="n">
        <v>27105237.9068997</v>
      </c>
      <c r="D47" s="0" t="n">
        <v>91940291.6618014</v>
      </c>
      <c r="E47" s="0" t="n">
        <v>84960546.6694647</v>
      </c>
      <c r="F47" s="0" t="n">
        <v>14160091.1115775</v>
      </c>
      <c r="G47" s="0" t="n">
        <v>551944.091661242</v>
      </c>
      <c r="H47" s="0" t="n">
        <v>307841.850288131</v>
      </c>
      <c r="I47" s="0" t="n">
        <v>116469.788660954</v>
      </c>
    </row>
    <row r="48" customFormat="false" ht="12.8" hidden="false" customHeight="false" outlineLevel="0" collapsed="false">
      <c r="A48" s="0" t="n">
        <v>95</v>
      </c>
      <c r="B48" s="0" t="n">
        <v>24506744.6284506</v>
      </c>
      <c r="C48" s="0" t="n">
        <v>23610743.3753023</v>
      </c>
      <c r="D48" s="0" t="n">
        <v>80557799.1582187</v>
      </c>
      <c r="E48" s="0" t="n">
        <v>85487828.5956786</v>
      </c>
      <c r="F48" s="0" t="n">
        <v>0</v>
      </c>
      <c r="G48" s="0" t="n">
        <v>494783.971860026</v>
      </c>
      <c r="H48" s="0" t="n">
        <v>318746.665901885</v>
      </c>
      <c r="I48" s="0" t="n">
        <v>117815.164837724</v>
      </c>
    </row>
    <row r="49" customFormat="false" ht="12.8" hidden="false" customHeight="false" outlineLevel="0" collapsed="false">
      <c r="A49" s="0" t="n">
        <v>96</v>
      </c>
      <c r="B49" s="0" t="n">
        <v>28726866.529692</v>
      </c>
      <c r="C49" s="0" t="n">
        <v>27784035.7019557</v>
      </c>
      <c r="D49" s="0" t="n">
        <v>94276283.9691021</v>
      </c>
      <c r="E49" s="0" t="n">
        <v>87018694.7651642</v>
      </c>
      <c r="F49" s="0" t="n">
        <v>14503115.794194</v>
      </c>
      <c r="G49" s="0" t="n">
        <v>545764.668149828</v>
      </c>
      <c r="H49" s="0" t="n">
        <v>316161.335543866</v>
      </c>
      <c r="I49" s="0" t="n">
        <v>115578.320060943</v>
      </c>
    </row>
    <row r="50" customFormat="false" ht="12.8" hidden="false" customHeight="false" outlineLevel="0" collapsed="false">
      <c r="A50" s="0" t="n">
        <v>97</v>
      </c>
      <c r="B50" s="0" t="n">
        <v>25411082.6595086</v>
      </c>
      <c r="C50" s="0" t="n">
        <v>24446519.0939929</v>
      </c>
      <c r="D50" s="0" t="n">
        <v>83468150.222122</v>
      </c>
      <c r="E50" s="0" t="n">
        <v>88428078.8914162</v>
      </c>
      <c r="F50" s="0" t="n">
        <v>0</v>
      </c>
      <c r="G50" s="0" t="n">
        <v>558614.30395297</v>
      </c>
      <c r="H50" s="0" t="n">
        <v>323355.098146168</v>
      </c>
      <c r="I50" s="0" t="n">
        <v>117991.662023561</v>
      </c>
    </row>
    <row r="51" customFormat="false" ht="12.8" hidden="false" customHeight="false" outlineLevel="0" collapsed="false">
      <c r="A51" s="0" t="n">
        <v>98</v>
      </c>
      <c r="B51" s="0" t="n">
        <v>29462685.0271458</v>
      </c>
      <c r="C51" s="0" t="n">
        <v>28503390.0116996</v>
      </c>
      <c r="D51" s="0" t="n">
        <v>96800632.2198508</v>
      </c>
      <c r="E51" s="0" t="n">
        <v>89239196.486439</v>
      </c>
      <c r="F51" s="0" t="n">
        <v>14873199.4144065</v>
      </c>
      <c r="G51" s="0" t="n">
        <v>543151.975225689</v>
      </c>
      <c r="H51" s="0" t="n">
        <v>332620.368948331</v>
      </c>
      <c r="I51" s="0" t="n">
        <v>119318.101817415</v>
      </c>
    </row>
    <row r="52" customFormat="false" ht="12.8" hidden="false" customHeight="false" outlineLevel="0" collapsed="false">
      <c r="A52" s="0" t="n">
        <v>99</v>
      </c>
      <c r="B52" s="0" t="n">
        <v>26017788.1649113</v>
      </c>
      <c r="C52" s="0" t="n">
        <v>25067136.9944408</v>
      </c>
      <c r="D52" s="0" t="n">
        <v>85692788.5913404</v>
      </c>
      <c r="E52" s="0" t="n">
        <v>90566272.8519077</v>
      </c>
      <c r="F52" s="0" t="n">
        <v>0</v>
      </c>
      <c r="G52" s="0" t="n">
        <v>540173.081735648</v>
      </c>
      <c r="H52" s="0" t="n">
        <v>328962.542839142</v>
      </c>
      <c r="I52" s="0" t="n">
        <v>116450.779850972</v>
      </c>
    </row>
    <row r="53" customFormat="false" ht="12.8" hidden="false" customHeight="false" outlineLevel="0" collapsed="false">
      <c r="A53" s="0" t="n">
        <v>100</v>
      </c>
      <c r="B53" s="0" t="n">
        <v>30231839.3207912</v>
      </c>
      <c r="C53" s="0" t="n">
        <v>29223257.7525482</v>
      </c>
      <c r="D53" s="0" t="n">
        <v>99269547.9303014</v>
      </c>
      <c r="E53" s="0" t="n">
        <v>91461305.1554971</v>
      </c>
      <c r="F53" s="0" t="n">
        <v>15243550.8592495</v>
      </c>
      <c r="G53" s="0" t="n">
        <v>592857.154281813</v>
      </c>
      <c r="H53" s="0" t="n">
        <v>334279.273389349</v>
      </c>
      <c r="I53" s="0" t="n">
        <v>116350.200816853</v>
      </c>
    </row>
    <row r="54" customFormat="false" ht="12.8" hidden="false" customHeight="false" outlineLevel="0" collapsed="false">
      <c r="A54" s="0" t="n">
        <v>101</v>
      </c>
      <c r="B54" s="0" t="n">
        <v>26504711.9390814</v>
      </c>
      <c r="C54" s="0" t="n">
        <v>25507543.7530073</v>
      </c>
      <c r="D54" s="0" t="n">
        <v>87226799.9208973</v>
      </c>
      <c r="E54" s="0" t="n">
        <v>92149856.675628</v>
      </c>
      <c r="F54" s="0" t="n">
        <v>0</v>
      </c>
      <c r="G54" s="0" t="n">
        <v>572058.862053899</v>
      </c>
      <c r="H54" s="0" t="n">
        <v>341636.841795409</v>
      </c>
      <c r="I54" s="0" t="n">
        <v>119246.403178242</v>
      </c>
    </row>
    <row r="55" customFormat="false" ht="12.8" hidden="false" customHeight="false" outlineLevel="0" collapsed="false">
      <c r="A55" s="0" t="n">
        <v>102</v>
      </c>
      <c r="B55" s="0" t="n">
        <v>30872903.9019522</v>
      </c>
      <c r="C55" s="0" t="n">
        <v>29877826.3165924</v>
      </c>
      <c r="D55" s="0" t="n">
        <v>101577931.025388</v>
      </c>
      <c r="E55" s="0" t="n">
        <v>93401584.4804572</v>
      </c>
      <c r="F55" s="0" t="n">
        <v>15566930.7467429</v>
      </c>
      <c r="G55" s="0" t="n">
        <v>568614.286612474</v>
      </c>
      <c r="H55" s="0" t="n">
        <v>344425.282167163</v>
      </c>
      <c r="I55" s="0" t="n">
        <v>117197.166543099</v>
      </c>
    </row>
    <row r="56" customFormat="false" ht="12.8" hidden="false" customHeight="false" outlineLevel="0" collapsed="false">
      <c r="A56" s="0" t="n">
        <v>103</v>
      </c>
      <c r="B56" s="0" t="n">
        <v>27161928.4808689</v>
      </c>
      <c r="C56" s="0" t="n">
        <v>26144359.7294637</v>
      </c>
      <c r="D56" s="0" t="n">
        <v>89450215.3088841</v>
      </c>
      <c r="E56" s="0" t="n">
        <v>94335170.2943463</v>
      </c>
      <c r="F56" s="0" t="n">
        <v>0</v>
      </c>
      <c r="G56" s="0" t="n">
        <v>584982.153957547</v>
      </c>
      <c r="H56" s="0" t="n">
        <v>349390.392474026</v>
      </c>
      <c r="I56" s="0" t="n">
        <v>118851.721390843</v>
      </c>
    </row>
    <row r="57" customFormat="false" ht="12.8" hidden="false" customHeight="false" outlineLevel="0" collapsed="false">
      <c r="A57" s="0" t="n">
        <v>104</v>
      </c>
      <c r="B57" s="0" t="n">
        <v>31527265.0355786</v>
      </c>
      <c r="C57" s="0" t="n">
        <v>30511556.2075302</v>
      </c>
      <c r="D57" s="0" t="n">
        <v>103753797.37215</v>
      </c>
      <c r="E57" s="0" t="n">
        <v>95280588.6774499</v>
      </c>
      <c r="F57" s="0" t="n">
        <v>15880098.1129083</v>
      </c>
      <c r="G57" s="0" t="n">
        <v>577184.551485151</v>
      </c>
      <c r="H57" s="0" t="n">
        <v>355110.407773755</v>
      </c>
      <c r="I57" s="0" t="n">
        <v>119162.669699216</v>
      </c>
    </row>
    <row r="58" customFormat="false" ht="12.8" hidden="false" customHeight="false" outlineLevel="0" collapsed="false">
      <c r="A58" s="0" t="n">
        <v>105</v>
      </c>
      <c r="B58" s="0" t="n">
        <v>27991913.6884651</v>
      </c>
      <c r="C58" s="0" t="n">
        <v>26898764.6289513</v>
      </c>
      <c r="D58" s="0" t="n">
        <v>92063355.1488185</v>
      </c>
      <c r="E58" s="0" t="n">
        <v>96937184.3816484</v>
      </c>
      <c r="F58" s="0" t="n">
        <v>0</v>
      </c>
      <c r="G58" s="0" t="n">
        <v>654570.290028583</v>
      </c>
      <c r="H58" s="0" t="n">
        <v>355901.782051243</v>
      </c>
      <c r="I58" s="0" t="n">
        <v>118109.982048522</v>
      </c>
    </row>
    <row r="59" customFormat="false" ht="12.8" hidden="false" customHeight="false" outlineLevel="0" collapsed="false">
      <c r="A59" s="0" t="n">
        <v>106</v>
      </c>
      <c r="B59" s="0" t="n">
        <v>32354196.0237059</v>
      </c>
      <c r="C59" s="0" t="n">
        <v>31257623.0017814</v>
      </c>
      <c r="D59" s="0" t="n">
        <v>106313546.114831</v>
      </c>
      <c r="E59" s="0" t="n">
        <v>97570034.0729372</v>
      </c>
      <c r="F59" s="0" t="n">
        <v>16261672.3454895</v>
      </c>
      <c r="G59" s="0" t="n">
        <v>655773.145812371</v>
      </c>
      <c r="H59" s="0" t="n">
        <v>357790.594160065</v>
      </c>
      <c r="I59" s="0" t="n">
        <v>118584.68850288</v>
      </c>
    </row>
    <row r="60" customFormat="false" ht="12.8" hidden="false" customHeight="false" outlineLevel="0" collapsed="false">
      <c r="A60" s="0" t="n">
        <v>107</v>
      </c>
      <c r="B60" s="0" t="n">
        <v>28346191.9533591</v>
      </c>
      <c r="C60" s="0" t="n">
        <v>27231177.338002</v>
      </c>
      <c r="D60" s="0" t="n">
        <v>93271231.5728044</v>
      </c>
      <c r="E60" s="0" t="n">
        <v>98115767.1281112</v>
      </c>
      <c r="F60" s="0" t="n">
        <v>0</v>
      </c>
      <c r="G60" s="0" t="n">
        <v>669729.818761605</v>
      </c>
      <c r="H60" s="0" t="n">
        <v>360767.597223847</v>
      </c>
      <c r="I60" s="0" t="n">
        <v>120738.856245141</v>
      </c>
    </row>
    <row r="61" customFormat="false" ht="12.8" hidden="false" customHeight="false" outlineLevel="0" collapsed="false">
      <c r="A61" s="0" t="n">
        <v>108</v>
      </c>
      <c r="B61" s="0" t="n">
        <v>32923397.655613</v>
      </c>
      <c r="C61" s="0" t="n">
        <v>31842040.8857535</v>
      </c>
      <c r="D61" s="0" t="n">
        <v>108394501.7391</v>
      </c>
      <c r="E61" s="0" t="n">
        <v>99451314.2400991</v>
      </c>
      <c r="F61" s="0" t="n">
        <v>16575219.0400165</v>
      </c>
      <c r="G61" s="0" t="n">
        <v>631285.337294696</v>
      </c>
      <c r="H61" s="0" t="n">
        <v>366084.586665844</v>
      </c>
      <c r="I61" s="0" t="n">
        <v>119981.208427005</v>
      </c>
    </row>
    <row r="62" customFormat="false" ht="12.8" hidden="false" customHeight="false" outlineLevel="0" collapsed="false">
      <c r="A62" s="0" t="n">
        <v>109</v>
      </c>
      <c r="B62" s="0" t="n">
        <v>29060991.8837331</v>
      </c>
      <c r="C62" s="0" t="n">
        <v>27934146.4681837</v>
      </c>
      <c r="D62" s="0" t="n">
        <v>95754644.4291076</v>
      </c>
      <c r="E62" s="0" t="n">
        <v>100600588.113892</v>
      </c>
      <c r="F62" s="0" t="n">
        <v>0</v>
      </c>
      <c r="G62" s="0" t="n">
        <v>683443.829728298</v>
      </c>
      <c r="H62" s="0" t="n">
        <v>361101.335626404</v>
      </c>
      <c r="I62" s="0" t="n">
        <v>117571.785992418</v>
      </c>
    </row>
    <row r="63" customFormat="false" ht="12.8" hidden="false" customHeight="false" outlineLevel="0" collapsed="false">
      <c r="A63" s="0" t="n">
        <v>110</v>
      </c>
      <c r="B63" s="0" t="n">
        <v>33541122.8247421</v>
      </c>
      <c r="C63" s="0" t="n">
        <v>32462529.1775165</v>
      </c>
      <c r="D63" s="0" t="n">
        <v>110591259.594936</v>
      </c>
      <c r="E63" s="0" t="n">
        <v>101304737.626203</v>
      </c>
      <c r="F63" s="0" t="n">
        <v>16884122.9377005</v>
      </c>
      <c r="G63" s="0" t="n">
        <v>618215.414756407</v>
      </c>
      <c r="H63" s="0" t="n">
        <v>375975.18332516</v>
      </c>
      <c r="I63" s="0" t="n">
        <v>120575.784491541</v>
      </c>
    </row>
    <row r="64" customFormat="false" ht="12.8" hidden="false" customHeight="false" outlineLevel="0" collapsed="false">
      <c r="A64" s="0" t="n">
        <v>111</v>
      </c>
      <c r="B64" s="0" t="n">
        <v>29564216.9848209</v>
      </c>
      <c r="C64" s="0" t="n">
        <v>28418854.4580881</v>
      </c>
      <c r="D64" s="0" t="n">
        <v>97464204.4742778</v>
      </c>
      <c r="E64" s="0" t="n">
        <v>102276589.396201</v>
      </c>
      <c r="F64" s="0" t="n">
        <v>0</v>
      </c>
      <c r="G64" s="0" t="n">
        <v>689410.271976695</v>
      </c>
      <c r="H64" s="0" t="n">
        <v>373229.835653016</v>
      </c>
      <c r="I64" s="0" t="n">
        <v>118174.884432995</v>
      </c>
    </row>
    <row r="65" customFormat="false" ht="12.8" hidden="false" customHeight="false" outlineLevel="0" collapsed="false">
      <c r="A65" s="0" t="n">
        <v>112</v>
      </c>
      <c r="B65" s="0" t="n">
        <v>34109603.9851298</v>
      </c>
      <c r="C65" s="0" t="n">
        <v>32979328.6662191</v>
      </c>
      <c r="D65" s="0" t="n">
        <v>112410808.3708</v>
      </c>
      <c r="E65" s="0" t="n">
        <v>102878802.156569</v>
      </c>
      <c r="F65" s="0" t="n">
        <v>17146467.0260948</v>
      </c>
      <c r="G65" s="0" t="n">
        <v>673144.606444252</v>
      </c>
      <c r="H65" s="0" t="n">
        <v>374146.732023182</v>
      </c>
      <c r="I65" s="0" t="n">
        <v>118548.543490423</v>
      </c>
    </row>
    <row r="66" customFormat="false" ht="12.8" hidden="false" customHeight="false" outlineLevel="0" collapsed="false">
      <c r="A66" s="0" t="n">
        <v>113</v>
      </c>
      <c r="B66" s="0" t="n">
        <v>29996767.1545195</v>
      </c>
      <c r="C66" s="0" t="n">
        <v>28821022.9874791</v>
      </c>
      <c r="D66" s="0" t="n">
        <v>98978501.2288824</v>
      </c>
      <c r="E66" s="0" t="n">
        <v>103662380.717402</v>
      </c>
      <c r="F66" s="0" t="n">
        <v>0</v>
      </c>
      <c r="G66" s="0" t="n">
        <v>711742.805626033</v>
      </c>
      <c r="H66" s="0" t="n">
        <v>380080.516314146</v>
      </c>
      <c r="I66" s="0" t="n">
        <v>119886.921571732</v>
      </c>
    </row>
    <row r="67" customFormat="false" ht="12.8" hidden="false" customHeight="false" outlineLevel="0" collapsed="false">
      <c r="A67" s="0" t="n">
        <v>114</v>
      </c>
      <c r="B67" s="0" t="n">
        <v>34630124.7753658</v>
      </c>
      <c r="C67" s="0" t="n">
        <v>33453320.7249004</v>
      </c>
      <c r="D67" s="0" t="n">
        <v>114103935.032471</v>
      </c>
      <c r="E67" s="0" t="n">
        <v>104286621.409121</v>
      </c>
      <c r="F67" s="0" t="n">
        <v>17381103.5681869</v>
      </c>
      <c r="G67" s="0" t="n">
        <v>721084.419855208</v>
      </c>
      <c r="H67" s="0" t="n">
        <v>373794.575976972</v>
      </c>
      <c r="I67" s="0" t="n">
        <v>117035.792333126</v>
      </c>
    </row>
    <row r="68" customFormat="false" ht="12.8" hidden="false" customHeight="false" outlineLevel="0" collapsed="false">
      <c r="A68" s="0" t="n">
        <v>115</v>
      </c>
      <c r="B68" s="0" t="n">
        <v>30533155.0732147</v>
      </c>
      <c r="C68" s="0" t="n">
        <v>29420554.4095985</v>
      </c>
      <c r="D68" s="0" t="n">
        <v>101046839.031239</v>
      </c>
      <c r="E68" s="0" t="n">
        <v>105761937.877412</v>
      </c>
      <c r="F68" s="0" t="n">
        <v>0</v>
      </c>
      <c r="G68" s="0" t="n">
        <v>657020.969747562</v>
      </c>
      <c r="H68" s="0" t="n">
        <v>373933.00284629</v>
      </c>
      <c r="I68" s="0" t="n">
        <v>116638.130031893</v>
      </c>
    </row>
    <row r="69" customFormat="false" ht="12.8" hidden="false" customHeight="false" outlineLevel="0" collapsed="false">
      <c r="A69" s="0" t="n">
        <v>116</v>
      </c>
      <c r="B69" s="0" t="n">
        <v>35323726.3642945</v>
      </c>
      <c r="C69" s="0" t="n">
        <v>34125463.0860194</v>
      </c>
      <c r="D69" s="0" t="n">
        <v>116367923.995225</v>
      </c>
      <c r="E69" s="0" t="n">
        <v>106352760.390487</v>
      </c>
      <c r="F69" s="0" t="n">
        <v>17725460.0650811</v>
      </c>
      <c r="G69" s="0" t="n">
        <v>725823.885302138</v>
      </c>
      <c r="H69" s="0" t="n">
        <v>387180.847998861</v>
      </c>
      <c r="I69" s="0" t="n">
        <v>121797.921391451</v>
      </c>
    </row>
    <row r="70" customFormat="false" ht="12.8" hidden="false" customHeight="false" outlineLevel="0" collapsed="false">
      <c r="A70" s="0" t="n">
        <v>117</v>
      </c>
      <c r="B70" s="0" t="n">
        <v>31190192.565477</v>
      </c>
      <c r="C70" s="0" t="n">
        <v>30067336.1730205</v>
      </c>
      <c r="D70" s="0" t="n">
        <v>103307191.357543</v>
      </c>
      <c r="E70" s="0" t="n">
        <v>108014838.527957</v>
      </c>
      <c r="F70" s="0" t="n">
        <v>0</v>
      </c>
      <c r="G70" s="0" t="n">
        <v>641822.8287109</v>
      </c>
      <c r="H70" s="0" t="n">
        <v>394713.493234473</v>
      </c>
      <c r="I70" s="0" t="n">
        <v>123314.386444476</v>
      </c>
    </row>
    <row r="71" customFormat="false" ht="12.8" hidden="false" customHeight="false" outlineLevel="0" collapsed="false">
      <c r="A71" s="0" t="n">
        <v>118</v>
      </c>
      <c r="B71" s="0" t="n">
        <v>36045061.1484913</v>
      </c>
      <c r="C71" s="0" t="n">
        <v>34913880.635995</v>
      </c>
      <c r="D71" s="0" t="n">
        <v>119138489.833467</v>
      </c>
      <c r="E71" s="0" t="n">
        <v>108794656.442258</v>
      </c>
      <c r="F71" s="0" t="n">
        <v>18132442.7403763</v>
      </c>
      <c r="G71" s="0" t="n">
        <v>638223.987333272</v>
      </c>
      <c r="H71" s="0" t="n">
        <v>405679.772564774</v>
      </c>
      <c r="I71" s="0" t="n">
        <v>124681.075140327</v>
      </c>
    </row>
    <row r="72" customFormat="false" ht="12.8" hidden="false" customHeight="false" outlineLevel="0" collapsed="false">
      <c r="A72" s="0" t="n">
        <v>119</v>
      </c>
      <c r="B72" s="0" t="n">
        <v>31423200.0880741</v>
      </c>
      <c r="C72" s="0" t="n">
        <v>30221113.9385715</v>
      </c>
      <c r="D72" s="0" t="n">
        <v>103871861.399851</v>
      </c>
      <c r="E72" s="0" t="n">
        <v>108515252.779182</v>
      </c>
      <c r="F72" s="0" t="n">
        <v>0</v>
      </c>
      <c r="G72" s="0" t="n">
        <v>699760.102170248</v>
      </c>
      <c r="H72" s="0" t="n">
        <v>414037.848522015</v>
      </c>
      <c r="I72" s="0" t="n">
        <v>126125.998300402</v>
      </c>
    </row>
    <row r="73" customFormat="false" ht="12.8" hidden="false" customHeight="false" outlineLevel="0" collapsed="false">
      <c r="A73" s="0" t="n">
        <v>120</v>
      </c>
      <c r="B73" s="0" t="n">
        <v>36349029.446622</v>
      </c>
      <c r="C73" s="0" t="n">
        <v>35175960.0217241</v>
      </c>
      <c r="D73" s="0" t="n">
        <v>120026339.641489</v>
      </c>
      <c r="E73" s="0" t="n">
        <v>109505944.66052</v>
      </c>
      <c r="F73" s="0" t="n">
        <v>18250990.7767533</v>
      </c>
      <c r="G73" s="0" t="n">
        <v>680607.077099174</v>
      </c>
      <c r="H73" s="0" t="n">
        <v>405280.646623794</v>
      </c>
      <c r="I73" s="0" t="n">
        <v>124545.28739279</v>
      </c>
    </row>
    <row r="74" customFormat="false" ht="12.8" hidden="false" customHeight="false" outlineLevel="0" collapsed="false">
      <c r="A74" s="0" t="n">
        <v>121</v>
      </c>
      <c r="B74" s="0" t="n">
        <v>31927983.3229439</v>
      </c>
      <c r="C74" s="0" t="n">
        <v>30757324.2536613</v>
      </c>
      <c r="D74" s="0" t="n">
        <v>105721112.060392</v>
      </c>
      <c r="E74" s="0" t="n">
        <v>110196248.295369</v>
      </c>
      <c r="F74" s="0" t="n">
        <v>0</v>
      </c>
      <c r="G74" s="0" t="n">
        <v>669411.914624798</v>
      </c>
      <c r="H74" s="0" t="n">
        <v>413795.204751034</v>
      </c>
      <c r="I74" s="0" t="n">
        <v>124931.357009576</v>
      </c>
    </row>
    <row r="75" customFormat="false" ht="12.8" hidden="false" customHeight="false" outlineLevel="0" collapsed="false">
      <c r="A75" s="0" t="n">
        <v>122</v>
      </c>
      <c r="B75" s="0" t="n">
        <v>36857142.7616064</v>
      </c>
      <c r="C75" s="0" t="n">
        <v>35657464.2660604</v>
      </c>
      <c r="D75" s="0" t="n">
        <v>121646335.497551</v>
      </c>
      <c r="E75" s="0" t="n">
        <v>110834720.818449</v>
      </c>
      <c r="F75" s="0" t="n">
        <v>18472453.4697414</v>
      </c>
      <c r="G75" s="0" t="n">
        <v>695216.281211509</v>
      </c>
      <c r="H75" s="0" t="n">
        <v>417037.067249554</v>
      </c>
      <c r="I75" s="0" t="n">
        <v>124893.0672642</v>
      </c>
    </row>
    <row r="76" customFormat="false" ht="12.8" hidden="false" customHeight="false" outlineLevel="0" collapsed="false">
      <c r="A76" s="0" t="n">
        <v>123</v>
      </c>
      <c r="B76" s="0" t="n">
        <v>32478926.7526007</v>
      </c>
      <c r="C76" s="0" t="n">
        <v>31284023.7434619</v>
      </c>
      <c r="D76" s="0" t="n">
        <v>107550979.144245</v>
      </c>
      <c r="E76" s="0" t="n">
        <v>112017201.391721</v>
      </c>
      <c r="F76" s="0" t="n">
        <v>0</v>
      </c>
      <c r="G76" s="0" t="n">
        <v>688429.199397458</v>
      </c>
      <c r="H76" s="0" t="n">
        <v>419066.998500775</v>
      </c>
      <c r="I76" s="0" t="n">
        <v>124866.873200889</v>
      </c>
    </row>
    <row r="77" customFormat="false" ht="12.8" hidden="false" customHeight="false" outlineLevel="0" collapsed="false">
      <c r="A77" s="0" t="n">
        <v>124</v>
      </c>
      <c r="B77" s="0" t="n">
        <v>37666670.3885689</v>
      </c>
      <c r="C77" s="0" t="n">
        <v>36392854.0668084</v>
      </c>
      <c r="D77" s="0" t="n">
        <v>124213372.475089</v>
      </c>
      <c r="E77" s="0" t="n">
        <v>113035336.034763</v>
      </c>
      <c r="F77" s="0" t="n">
        <v>18839222.6724605</v>
      </c>
      <c r="G77" s="0" t="n">
        <v>763902.791185665</v>
      </c>
      <c r="H77" s="0" t="n">
        <v>422652.625340151</v>
      </c>
      <c r="I77" s="0" t="n">
        <v>124658.436049546</v>
      </c>
    </row>
    <row r="78" customFormat="false" ht="12.8" hidden="false" customHeight="false" outlineLevel="0" collapsed="false">
      <c r="A78" s="0" t="n">
        <v>125</v>
      </c>
      <c r="B78" s="0" t="n">
        <v>33063548.5500754</v>
      </c>
      <c r="C78" s="0" t="n">
        <v>31852033.6894247</v>
      </c>
      <c r="D78" s="0" t="n">
        <v>109538248.91615</v>
      </c>
      <c r="E78" s="0" t="n">
        <v>113898753.558762</v>
      </c>
      <c r="F78" s="0" t="n">
        <v>0</v>
      </c>
      <c r="G78" s="0" t="n">
        <v>690475.801633771</v>
      </c>
      <c r="H78" s="0" t="n">
        <v>430487.90549232</v>
      </c>
      <c r="I78" s="0" t="n">
        <v>129358.790749499</v>
      </c>
    </row>
    <row r="79" customFormat="false" ht="12.8" hidden="false" customHeight="false" outlineLevel="0" collapsed="false">
      <c r="A79" s="0" t="n">
        <v>126</v>
      </c>
      <c r="B79" s="0" t="n">
        <v>38243207.17563</v>
      </c>
      <c r="C79" s="0" t="n">
        <v>37002931.7025474</v>
      </c>
      <c r="D79" s="0" t="n">
        <v>126347410.483713</v>
      </c>
      <c r="E79" s="0" t="n">
        <v>114863223.312418</v>
      </c>
      <c r="F79" s="0" t="n">
        <v>19143870.5520697</v>
      </c>
      <c r="G79" s="0" t="n">
        <v>721358.277373791</v>
      </c>
      <c r="H79" s="0" t="n">
        <v>428526.824916646</v>
      </c>
      <c r="I79" s="0" t="n">
        <v>129129.101131688</v>
      </c>
    </row>
    <row r="80" customFormat="false" ht="12.8" hidden="false" customHeight="false" outlineLevel="0" collapsed="false">
      <c r="A80" s="0" t="n">
        <v>127</v>
      </c>
      <c r="B80" s="0" t="n">
        <v>33638854.7984937</v>
      </c>
      <c r="C80" s="0" t="n">
        <v>32364992.0217106</v>
      </c>
      <c r="D80" s="0" t="n">
        <v>111365763.442119</v>
      </c>
      <c r="E80" s="0" t="n">
        <v>115697255.307395</v>
      </c>
      <c r="F80" s="0" t="n">
        <v>0</v>
      </c>
      <c r="G80" s="0" t="n">
        <v>752521.549198807</v>
      </c>
      <c r="H80" s="0" t="n">
        <v>431125.682540746</v>
      </c>
      <c r="I80" s="0" t="n">
        <v>128879.350062233</v>
      </c>
    </row>
    <row r="81" customFormat="false" ht="12.8" hidden="false" customHeight="false" outlineLevel="0" collapsed="false">
      <c r="A81" s="0" t="n">
        <v>128</v>
      </c>
      <c r="B81" s="0" t="n">
        <v>38962005.8795857</v>
      </c>
      <c r="C81" s="0" t="n">
        <v>37662915.5894744</v>
      </c>
      <c r="D81" s="0" t="n">
        <v>128624807.422299</v>
      </c>
      <c r="E81" s="0" t="n">
        <v>116864770.058685</v>
      </c>
      <c r="F81" s="0" t="n">
        <v>19477461.6764475</v>
      </c>
      <c r="G81" s="0" t="n">
        <v>773926.00498366</v>
      </c>
      <c r="H81" s="0" t="n">
        <v>434849.453496043</v>
      </c>
      <c r="I81" s="0" t="n">
        <v>129021.188045095</v>
      </c>
    </row>
    <row r="82" customFormat="false" ht="12.8" hidden="false" customHeight="false" outlineLevel="0" collapsed="false">
      <c r="A82" s="0" t="n">
        <v>129</v>
      </c>
      <c r="B82" s="0" t="n">
        <v>34361138.8235136</v>
      </c>
      <c r="C82" s="0" t="n">
        <v>33070401.5340452</v>
      </c>
      <c r="D82" s="0" t="n">
        <v>113855951.968373</v>
      </c>
      <c r="E82" s="0" t="n">
        <v>118079715.401093</v>
      </c>
      <c r="F82" s="0" t="n">
        <v>0</v>
      </c>
      <c r="G82" s="0" t="n">
        <v>762119.606283505</v>
      </c>
      <c r="H82" s="0" t="n">
        <v>439748.166799381</v>
      </c>
      <c r="I82" s="0" t="n">
        <v>126956.451979291</v>
      </c>
    </row>
    <row r="83" customFormat="false" ht="12.8" hidden="false" customHeight="false" outlineLevel="0" collapsed="false">
      <c r="A83" s="0" t="n">
        <v>130</v>
      </c>
      <c r="B83" s="0" t="n">
        <v>39874208.2547957</v>
      </c>
      <c r="C83" s="0" t="n">
        <v>38604979.3968729</v>
      </c>
      <c r="D83" s="0" t="n">
        <v>131880582.859878</v>
      </c>
      <c r="E83" s="0" t="n">
        <v>119736397.655606</v>
      </c>
      <c r="F83" s="0" t="n">
        <v>19956066.2759343</v>
      </c>
      <c r="G83" s="0" t="n">
        <v>737211.707160511</v>
      </c>
      <c r="H83" s="0" t="n">
        <v>443272.949506088</v>
      </c>
      <c r="I83" s="0" t="n">
        <v>126777.430366043</v>
      </c>
    </row>
    <row r="84" customFormat="false" ht="12.8" hidden="false" customHeight="false" outlineLevel="0" collapsed="false">
      <c r="A84" s="0" t="n">
        <v>131</v>
      </c>
      <c r="B84" s="0" t="n">
        <v>35083315.4020244</v>
      </c>
      <c r="C84" s="0" t="n">
        <v>33749449.8121402</v>
      </c>
      <c r="D84" s="0" t="n">
        <v>116236353.929326</v>
      </c>
      <c r="E84" s="0" t="n">
        <v>120543231.670741</v>
      </c>
      <c r="F84" s="0" t="n">
        <v>0</v>
      </c>
      <c r="G84" s="0" t="n">
        <v>804546.512476774</v>
      </c>
      <c r="H84" s="0" t="n">
        <v>441405.573038108</v>
      </c>
      <c r="I84" s="0" t="n">
        <v>125590.720527659</v>
      </c>
    </row>
    <row r="85" customFormat="false" ht="12.8" hidden="false" customHeight="false" outlineLevel="0" collapsed="false">
      <c r="A85" s="0" t="n">
        <v>132</v>
      </c>
      <c r="B85" s="0" t="n">
        <v>40770993.4371722</v>
      </c>
      <c r="C85" s="0" t="n">
        <v>39428634.919424</v>
      </c>
      <c r="D85" s="0" t="n">
        <v>134798038.441467</v>
      </c>
      <c r="E85" s="0" t="n">
        <v>122308214.884358</v>
      </c>
      <c r="F85" s="0" t="n">
        <v>20384702.4807263</v>
      </c>
      <c r="G85" s="0" t="n">
        <v>813853.512113913</v>
      </c>
      <c r="H85" s="0" t="n">
        <v>441497.433499206</v>
      </c>
      <c r="I85" s="0" t="n">
        <v>124296.531621468</v>
      </c>
    </row>
    <row r="86" customFormat="false" ht="12.8" hidden="false" customHeight="false" outlineLevel="0" collapsed="false">
      <c r="A86" s="0" t="n">
        <v>133</v>
      </c>
      <c r="B86" s="0" t="n">
        <v>35917030.6405186</v>
      </c>
      <c r="C86" s="0" t="n">
        <v>34520921.181537</v>
      </c>
      <c r="D86" s="0" t="n">
        <v>118959291.864396</v>
      </c>
      <c r="E86" s="0" t="n">
        <v>123264153.30079</v>
      </c>
      <c r="F86" s="0" t="n">
        <v>0</v>
      </c>
      <c r="G86" s="0" t="n">
        <v>859749.315978419</v>
      </c>
      <c r="H86" s="0" t="n">
        <v>448159.929577081</v>
      </c>
      <c r="I86" s="0" t="n">
        <v>126000.304894418</v>
      </c>
    </row>
    <row r="87" customFormat="false" ht="12.8" hidden="false" customHeight="false" outlineLevel="0" collapsed="false">
      <c r="A87" s="0" t="n">
        <v>134</v>
      </c>
      <c r="B87" s="0" t="n">
        <v>41250055.0638761</v>
      </c>
      <c r="C87" s="0" t="n">
        <v>39921063.0262779</v>
      </c>
      <c r="D87" s="0" t="n">
        <v>136549119.757877</v>
      </c>
      <c r="E87" s="0" t="n">
        <v>123785713.88843</v>
      </c>
      <c r="F87" s="0" t="n">
        <v>20630952.3147384</v>
      </c>
      <c r="G87" s="0" t="n">
        <v>797490.600420195</v>
      </c>
      <c r="H87" s="0" t="n">
        <v>444786.034461577</v>
      </c>
      <c r="I87" s="0" t="n">
        <v>123879.146737748</v>
      </c>
    </row>
    <row r="88" customFormat="false" ht="12.8" hidden="false" customHeight="false" outlineLevel="0" collapsed="false">
      <c r="A88" s="0" t="n">
        <v>135</v>
      </c>
      <c r="B88" s="0" t="n">
        <v>36385274.8269835</v>
      </c>
      <c r="C88" s="0" t="n">
        <v>35011206.5818531</v>
      </c>
      <c r="D88" s="0" t="n">
        <v>120740028.172192</v>
      </c>
      <c r="E88" s="0" t="n">
        <v>124934060.362985</v>
      </c>
      <c r="F88" s="0" t="n">
        <v>0</v>
      </c>
      <c r="G88" s="0" t="n">
        <v>844630.796162999</v>
      </c>
      <c r="H88" s="0" t="n">
        <v>443527.474746628</v>
      </c>
      <c r="I88" s="0" t="n">
        <v>122728.534600992</v>
      </c>
    </row>
    <row r="89" customFormat="false" ht="12.8" hidden="false" customHeight="false" outlineLevel="0" collapsed="false">
      <c r="A89" s="0" t="n">
        <v>136</v>
      </c>
      <c r="B89" s="0" t="n">
        <v>42019966.8710079</v>
      </c>
      <c r="C89" s="0" t="n">
        <v>40619975.70943</v>
      </c>
      <c r="D89" s="0" t="n">
        <v>138951546.467984</v>
      </c>
      <c r="E89" s="0" t="n">
        <v>125839054.778215</v>
      </c>
      <c r="F89" s="0" t="n">
        <v>20973175.7963692</v>
      </c>
      <c r="G89" s="0" t="n">
        <v>854936.8969041</v>
      </c>
      <c r="H89" s="0" t="n">
        <v>456234.647108044</v>
      </c>
      <c r="I89" s="0" t="n">
        <v>126885.167951133</v>
      </c>
    </row>
    <row r="90" customFormat="false" ht="12.8" hidden="false" customHeight="false" outlineLevel="0" collapsed="false">
      <c r="A90" s="0" t="n">
        <v>137</v>
      </c>
      <c r="B90" s="0" t="n">
        <v>36783787.8924178</v>
      </c>
      <c r="C90" s="0" t="n">
        <v>35400741.9732666</v>
      </c>
      <c r="D90" s="0" t="n">
        <v>122116810.884041</v>
      </c>
      <c r="E90" s="0" t="n">
        <v>126167637.558849</v>
      </c>
      <c r="F90" s="0" t="n">
        <v>0</v>
      </c>
      <c r="G90" s="0" t="n">
        <v>827123.268726736</v>
      </c>
      <c r="H90" s="0" t="n">
        <v>465653.180912996</v>
      </c>
      <c r="I90" s="0" t="n">
        <v>128956.385016288</v>
      </c>
    </row>
    <row r="91" customFormat="false" ht="12.8" hidden="false" customHeight="false" outlineLevel="0" collapsed="false">
      <c r="A91" s="0" t="n">
        <v>138</v>
      </c>
      <c r="B91" s="0" t="n">
        <v>42509430.3246838</v>
      </c>
      <c r="C91" s="0" t="n">
        <v>41129508.8660362</v>
      </c>
      <c r="D91" s="0" t="n">
        <v>140812193.676624</v>
      </c>
      <c r="E91" s="0" t="n">
        <v>127373036.075356</v>
      </c>
      <c r="F91" s="0" t="n">
        <v>21228839.3458926</v>
      </c>
      <c r="G91" s="0" t="n">
        <v>836229.967270403</v>
      </c>
      <c r="H91" s="0" t="n">
        <v>456302.446491048</v>
      </c>
      <c r="I91" s="0" t="n">
        <v>124841.492694547</v>
      </c>
    </row>
    <row r="92" customFormat="false" ht="12.8" hidden="false" customHeight="false" outlineLevel="0" collapsed="false">
      <c r="A92" s="0" t="n">
        <v>139</v>
      </c>
      <c r="B92" s="0" t="n">
        <v>37371142.8653749</v>
      </c>
      <c r="C92" s="0" t="n">
        <v>35935714.1145529</v>
      </c>
      <c r="D92" s="0" t="n">
        <v>124072745.456054</v>
      </c>
      <c r="E92" s="0" t="n">
        <v>128030396.544481</v>
      </c>
      <c r="F92" s="0" t="n">
        <v>0</v>
      </c>
      <c r="G92" s="0" t="n">
        <v>880476.879576108</v>
      </c>
      <c r="H92" s="0" t="n">
        <v>465818.103729767</v>
      </c>
      <c r="I92" s="0" t="n">
        <v>127333.953594468</v>
      </c>
    </row>
    <row r="93" customFormat="false" ht="12.8" hidden="false" customHeight="false" outlineLevel="0" collapsed="false">
      <c r="A93" s="0" t="n">
        <v>140</v>
      </c>
      <c r="B93" s="0" t="n">
        <v>43092133.1433781</v>
      </c>
      <c r="C93" s="0" t="n">
        <v>41595649.7447229</v>
      </c>
      <c r="D93" s="0" t="n">
        <v>142485917.090016</v>
      </c>
      <c r="E93" s="0" t="n">
        <v>128812696.303855</v>
      </c>
      <c r="F93" s="0" t="n">
        <v>21468782.7173092</v>
      </c>
      <c r="G93" s="0" t="n">
        <v>927607.110686621</v>
      </c>
      <c r="H93" s="0" t="n">
        <v>477992.155212908</v>
      </c>
      <c r="I93" s="0" t="n">
        <v>129834.475365192</v>
      </c>
    </row>
    <row r="94" customFormat="false" ht="12.8" hidden="false" customHeight="false" outlineLevel="0" collapsed="false">
      <c r="A94" s="0" t="n">
        <v>141</v>
      </c>
      <c r="B94" s="0" t="n">
        <v>37727043.4251755</v>
      </c>
      <c r="C94" s="0" t="n">
        <v>36249635.6399373</v>
      </c>
      <c r="D94" s="0" t="n">
        <v>125231272.393328</v>
      </c>
      <c r="E94" s="0" t="n">
        <v>129186332.152622</v>
      </c>
      <c r="F94" s="0" t="n">
        <v>0</v>
      </c>
      <c r="G94" s="0" t="n">
        <v>899092.225587529</v>
      </c>
      <c r="H94" s="0" t="n">
        <v>485942.919511851</v>
      </c>
      <c r="I94" s="0" t="n">
        <v>131960.914483949</v>
      </c>
    </row>
    <row r="95" customFormat="false" ht="12.8" hidden="false" customHeight="false" outlineLevel="0" collapsed="false">
      <c r="A95" s="0" t="n">
        <v>142</v>
      </c>
      <c r="B95" s="0" t="n">
        <v>43418121.7828199</v>
      </c>
      <c r="C95" s="0" t="n">
        <v>41950885.7112188</v>
      </c>
      <c r="D95" s="0" t="n">
        <v>143765223.783026</v>
      </c>
      <c r="E95" s="0" t="n">
        <v>129856849.294091</v>
      </c>
      <c r="F95" s="0" t="n">
        <v>21642808.2156818</v>
      </c>
      <c r="G95" s="0" t="n">
        <v>877651.983157691</v>
      </c>
      <c r="H95" s="0" t="n">
        <v>495328.316007315</v>
      </c>
      <c r="I95" s="0" t="n">
        <v>134651.103480222</v>
      </c>
    </row>
    <row r="96" customFormat="false" ht="12.8" hidden="false" customHeight="false" outlineLevel="0" collapsed="false">
      <c r="A96" s="0" t="n">
        <v>143</v>
      </c>
      <c r="B96" s="0" t="n">
        <v>38262198.131921</v>
      </c>
      <c r="C96" s="0" t="n">
        <v>36779812.8148474</v>
      </c>
      <c r="D96" s="0" t="n">
        <v>127203867.840925</v>
      </c>
      <c r="E96" s="0" t="n">
        <v>130937409.544411</v>
      </c>
      <c r="F96" s="0" t="n">
        <v>0</v>
      </c>
      <c r="G96" s="0" t="n">
        <v>892760.754274036</v>
      </c>
      <c r="H96" s="0" t="n">
        <v>495765.856642122</v>
      </c>
      <c r="I96" s="0" t="n">
        <v>134083.865939219</v>
      </c>
    </row>
    <row r="97" customFormat="false" ht="12.8" hidden="false" customHeight="false" outlineLevel="0" collapsed="false">
      <c r="A97" s="0" t="n">
        <v>144</v>
      </c>
      <c r="B97" s="0" t="n">
        <v>44188376.1446564</v>
      </c>
      <c r="C97" s="0" t="n">
        <v>42700732.6236077</v>
      </c>
      <c r="D97" s="0" t="n">
        <v>146453826.518684</v>
      </c>
      <c r="E97" s="0" t="n">
        <v>132200256.569649</v>
      </c>
      <c r="F97" s="0" t="n">
        <v>22033376.0949414</v>
      </c>
      <c r="G97" s="0" t="n">
        <v>892588.35143187</v>
      </c>
      <c r="H97" s="0" t="n">
        <v>500734.288370043</v>
      </c>
      <c r="I97" s="0" t="n">
        <v>134744.116066855</v>
      </c>
    </row>
    <row r="98" customFormat="false" ht="12.8" hidden="false" customHeight="false" outlineLevel="0" collapsed="false">
      <c r="A98" s="0" t="n">
        <v>145</v>
      </c>
      <c r="B98" s="0" t="n">
        <v>38814108.8334296</v>
      </c>
      <c r="C98" s="0" t="n">
        <v>37302676.2719877</v>
      </c>
      <c r="D98" s="0" t="n">
        <v>129025427.19716</v>
      </c>
      <c r="E98" s="0" t="n">
        <v>132809324.167463</v>
      </c>
      <c r="F98" s="0" t="n">
        <v>0</v>
      </c>
      <c r="G98" s="0" t="n">
        <v>912077.22726502</v>
      </c>
      <c r="H98" s="0" t="n">
        <v>503483.920778436</v>
      </c>
      <c r="I98" s="0" t="n">
        <v>136959.161997815</v>
      </c>
    </row>
    <row r="99" customFormat="false" ht="12.8" hidden="false" customHeight="false" outlineLevel="0" collapsed="false">
      <c r="A99" s="0" t="n">
        <v>146</v>
      </c>
      <c r="B99" s="0" t="n">
        <v>44660362.4828709</v>
      </c>
      <c r="C99" s="0" t="n">
        <v>43154512.1302399</v>
      </c>
      <c r="D99" s="0" t="n">
        <v>148070357.56189</v>
      </c>
      <c r="E99" s="0" t="n">
        <v>133565346.381898</v>
      </c>
      <c r="F99" s="0" t="n">
        <v>22260891.0636497</v>
      </c>
      <c r="G99" s="0" t="n">
        <v>912371.032368677</v>
      </c>
      <c r="H99" s="0" t="n">
        <v>499106.249721284</v>
      </c>
      <c r="I99" s="0" t="n">
        <v>134818.672201459</v>
      </c>
    </row>
    <row r="100" customFormat="false" ht="12.8" hidden="false" customHeight="false" outlineLevel="0" collapsed="false">
      <c r="A100" s="0" t="n">
        <v>147</v>
      </c>
      <c r="B100" s="0" t="n">
        <v>39483613.0557433</v>
      </c>
      <c r="C100" s="0" t="n">
        <v>37925006.0965967</v>
      </c>
      <c r="D100" s="0" t="n">
        <v>131279122.202627</v>
      </c>
      <c r="E100" s="0" t="n">
        <v>134946575.014614</v>
      </c>
      <c r="F100" s="0" t="n">
        <v>0</v>
      </c>
      <c r="G100" s="0" t="n">
        <v>959092.117925391</v>
      </c>
      <c r="H100" s="0" t="n">
        <v>505233.195712732</v>
      </c>
      <c r="I100" s="0" t="n">
        <v>134688.065012079</v>
      </c>
    </row>
    <row r="101" customFormat="false" ht="12.8" hidden="false" customHeight="false" outlineLevel="0" collapsed="false">
      <c r="A101" s="0" t="n">
        <v>148</v>
      </c>
      <c r="B101" s="0" t="n">
        <v>45504619.4860255</v>
      </c>
      <c r="C101" s="0" t="n">
        <v>43974990.3692698</v>
      </c>
      <c r="D101" s="0" t="n">
        <v>150954680.237905</v>
      </c>
      <c r="E101" s="0" t="n">
        <v>136082941.274599</v>
      </c>
      <c r="F101" s="0" t="n">
        <v>22680490.2124332</v>
      </c>
      <c r="G101" s="0" t="n">
        <v>920172.950272612</v>
      </c>
      <c r="H101" s="0" t="n">
        <v>513477.427420089</v>
      </c>
      <c r="I101" s="0" t="n">
        <v>137112.484375721</v>
      </c>
    </row>
    <row r="102" customFormat="false" ht="12.8" hidden="false" customHeight="false" outlineLevel="0" collapsed="false">
      <c r="A102" s="0" t="n">
        <v>149</v>
      </c>
      <c r="B102" s="0" t="n">
        <v>40267612.7519774</v>
      </c>
      <c r="C102" s="0" t="n">
        <v>38668864.5732644</v>
      </c>
      <c r="D102" s="0" t="n">
        <v>133959411.289233</v>
      </c>
      <c r="E102" s="0" t="n">
        <v>137538628.41203</v>
      </c>
      <c r="F102" s="0" t="n">
        <v>0</v>
      </c>
      <c r="G102" s="0" t="n">
        <v>981490.63891154</v>
      </c>
      <c r="H102" s="0" t="n">
        <v>520021.718086581</v>
      </c>
      <c r="I102" s="0" t="n">
        <v>138908.316735512</v>
      </c>
    </row>
    <row r="103" customFormat="false" ht="12.8" hidden="false" customHeight="false" outlineLevel="0" collapsed="false">
      <c r="A103" s="0" t="n">
        <v>150</v>
      </c>
      <c r="B103" s="0" t="n">
        <v>46205905.0421096</v>
      </c>
      <c r="C103" s="0" t="n">
        <v>44549896.4729191</v>
      </c>
      <c r="D103" s="0" t="n">
        <v>153083407.985364</v>
      </c>
      <c r="E103" s="0" t="n">
        <v>137726235.666395</v>
      </c>
      <c r="F103" s="0" t="n">
        <v>22954372.6110659</v>
      </c>
      <c r="G103" s="0" t="n">
        <v>1058667.74199311</v>
      </c>
      <c r="H103" s="0" t="n">
        <v>503502.821593354</v>
      </c>
      <c r="I103" s="0" t="n">
        <v>134054.293720076</v>
      </c>
    </row>
    <row r="104" customFormat="false" ht="12.8" hidden="false" customHeight="false" outlineLevel="0" collapsed="false">
      <c r="A104" s="0" t="n">
        <v>151</v>
      </c>
      <c r="B104" s="0" t="n">
        <v>40559965.9385001</v>
      </c>
      <c r="C104" s="0" t="n">
        <v>38968119.2744875</v>
      </c>
      <c r="D104" s="0" t="n">
        <v>135099682.182654</v>
      </c>
      <c r="E104" s="0" t="n">
        <v>138424466.767274</v>
      </c>
      <c r="F104" s="0" t="n">
        <v>0</v>
      </c>
      <c r="G104" s="0" t="n">
        <v>989394.580777767</v>
      </c>
      <c r="H104" s="0" t="n">
        <v>509136.275344173</v>
      </c>
      <c r="I104" s="0" t="n">
        <v>133308.29698667</v>
      </c>
    </row>
    <row r="105" customFormat="false" ht="12.8" hidden="false" customHeight="false" outlineLevel="0" collapsed="false">
      <c r="A105" s="0" t="n">
        <v>152</v>
      </c>
      <c r="B105" s="0" t="n">
        <v>46534708.6033028</v>
      </c>
      <c r="C105" s="0" t="n">
        <v>44962501.4868131</v>
      </c>
      <c r="D105" s="0" t="n">
        <v>154565186.167214</v>
      </c>
      <c r="E105" s="0" t="n">
        <v>138946180.355067</v>
      </c>
      <c r="F105" s="0" t="n">
        <v>23157696.7258445</v>
      </c>
      <c r="G105" s="0" t="n">
        <v>968991.201799704</v>
      </c>
      <c r="H105" s="0" t="n">
        <v>510481.609486323</v>
      </c>
      <c r="I105" s="0" t="n">
        <v>132477.57886241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2066133.00393637</v>
      </c>
      <c r="C22" s="0" t="n">
        <v>725711.605333333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BO15" activeCellId="0" sqref="BO15"/>
    </sheetView>
  </sheetViews>
  <sheetFormatPr defaultColWidth="9.2382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-0.0331565128262778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0.0607395187891979</v>
      </c>
      <c r="BL4" s="51" t="n">
        <f aca="false">SUM(P14:P17)/AVERAGE(AG14:AG17)</f>
        <v>0.0140881848578508</v>
      </c>
      <c r="BM4" s="51" t="n">
        <f aca="false">SUM(D14:D17)/AVERAGE(AG14:AG17)</f>
        <v>0.0798078467576249</v>
      </c>
      <c r="BN4" s="51" t="n">
        <f aca="false">(SUM(H14:H17)+SUM(J14:J17))/AVERAGE(AG14:AG17)</f>
        <v>0</v>
      </c>
      <c r="BO4" s="52" t="n">
        <f aca="false">AL4-BN4</f>
        <v>-0.0331565128262778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0.0788762330350466</v>
      </c>
      <c r="BN5" s="51" t="n">
        <f aca="false">(SUM(H18:H21)+SUM(J18:J21))/AVERAGE(AG18:AG21)</f>
        <v>2.88521656710338E-005</v>
      </c>
      <c r="BO5" s="52" t="n">
        <f aca="false">AL5-BN5</f>
        <v>-0.0330156807260288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-0.0370007665353378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-0.0374918592498507</v>
      </c>
      <c r="BP6" s="32" t="n">
        <f aca="false">BM6+BN6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0.0780910591651597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-0.0378732696610133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0.0515592193109002</v>
      </c>
      <c r="BL8" s="51" t="n">
        <f aca="false">SUM(P30:P33)/AVERAGE(AG30:AG33)</f>
        <v>0.0165671281372107</v>
      </c>
      <c r="BM8" s="51" t="n">
        <f aca="false">SUM(D30:D33)/AVERAGE(AG30:AG33)</f>
        <v>0.0728653608347029</v>
      </c>
      <c r="BN8" s="51" t="n">
        <f aca="false">(SUM(H30:H33)+SUM(J30:J33))/AVERAGE(AG30:AG33)</f>
        <v>0.000845456563710704</v>
      </c>
      <c r="BO8" s="52" t="n">
        <f aca="false">AL8-BN8</f>
        <v>-0.0387187262247241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-0.0469465358184894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0.0586018837441637</v>
      </c>
      <c r="BL9" s="51" t="n">
        <f aca="false">SUM(P34:P37)/AVERAGE(AG34:AG37)</f>
        <v>0.0179798130668036</v>
      </c>
      <c r="BM9" s="51" t="n">
        <f aca="false">SUM(D34:D37)/AVERAGE(AG34:AG37)</f>
        <v>0.0875686064958495</v>
      </c>
      <c r="BN9" s="51" t="n">
        <f aca="false">(SUM(H34:H37)+SUM(J34:J37))/AVERAGE(AG34:AG37)</f>
        <v>0.00140980500116996</v>
      </c>
      <c r="BO9" s="52" t="n">
        <f aca="false">AL9-BN9</f>
        <v>-0.0483563408196594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-0.0381952400177349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0.0579632172434444</v>
      </c>
      <c r="BL10" s="51" t="n">
        <f aca="false">SUM(P38:P41)/AVERAGE(AG38:AG41)</f>
        <v>0.0168113984009286</v>
      </c>
      <c r="BM10" s="51" t="n">
        <f aca="false">SUM(D38:D41)/AVERAGE(AG38:AG41)</f>
        <v>0.0793470588602506</v>
      </c>
      <c r="BN10" s="51" t="n">
        <f aca="false">(SUM(H38:H41)+SUM(J38:J41))/AVERAGE(AG38:AG41)</f>
        <v>0.00170018780977278</v>
      </c>
      <c r="BO10" s="52" t="n">
        <f aca="false">AL10-BN10</f>
        <v>-0.0398954278275076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-0.044866561224381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0.0583092146113745</v>
      </c>
      <c r="BL11" s="51" t="n">
        <f aca="false">SUM(P42:P45)/AVERAGE(AG42:AG45)</f>
        <v>0.0184168289049056</v>
      </c>
      <c r="BM11" s="51" t="n">
        <f aca="false">SUM(D42:D45)/AVERAGE(AG42:AG45)</f>
        <v>0.0847589469308499</v>
      </c>
      <c r="BN11" s="51" t="n">
        <f aca="false">(SUM(H42:H45)+SUM(J42:J45))/AVERAGE(AG42:AG45)</f>
        <v>0.00221281729902773</v>
      </c>
      <c r="BO11" s="52" t="n">
        <f aca="false">AL11-BN11</f>
        <v>-0.0470793785234087</v>
      </c>
      <c r="BP11" s="32" t="n">
        <f aca="false">BM11+BN11</f>
        <v>0.0869717642298776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-0.0475082174213673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0.0587585495519408</v>
      </c>
      <c r="BL12" s="51" t="n">
        <f aca="false">SUM(P46:P49)/AVERAGE(AG46:AG49)</f>
        <v>0.0189870272386937</v>
      </c>
      <c r="BM12" s="51" t="n">
        <f aca="false">SUM(D46:D49)/AVERAGE(AG46:AG49)</f>
        <v>0.0872797397346143</v>
      </c>
      <c r="BN12" s="51" t="n">
        <f aca="false">(SUM(H46:H49)+SUM(J46:J49))/AVERAGE(AG46:AG49)</f>
        <v>0.00253511224501338</v>
      </c>
      <c r="BO12" s="52" t="n">
        <f aca="false">AL12-BN12</f>
        <v>-0.0500433296663807</v>
      </c>
      <c r="BP12" s="32" t="n">
        <f aca="false">BM12+BN12</f>
        <v>0.0898148519796277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-0.0480792904019327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0.0601926197790492</v>
      </c>
      <c r="BL13" s="32" t="n">
        <f aca="false">SUM(P50:P53)/AVERAGE(AG50:AG53)</f>
        <v>0.0192237611441257</v>
      </c>
      <c r="BM13" s="32" t="n">
        <f aca="false">SUM(D50:D53)/AVERAGE(AG50:AG53)</f>
        <v>0.0890481490368562</v>
      </c>
      <c r="BN13" s="32" t="n">
        <f aca="false">(SUM(H50:H53)+SUM(J50:J53))/AVERAGE(AG50:AG53)</f>
        <v>0.00300685963074043</v>
      </c>
      <c r="BO13" s="59" t="n">
        <f aca="false">AL13-BN13</f>
        <v>-0.0510861500326731</v>
      </c>
      <c r="BP13" s="32" t="n">
        <f aca="false">BM13+BN13</f>
        <v>0.0920550086675967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93848237.2817482</v>
      </c>
      <c r="E14" s="6"/>
      <c r="F14" s="8" t="n">
        <f aca="false">'Central pensions'!I14</f>
        <v>17058028.0286595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2791830.5901303</v>
      </c>
      <c r="M14" s="8"/>
      <c r="N14" s="8" t="n">
        <f aca="false">'Central pensions'!L14</f>
        <v>694000.572874077</v>
      </c>
      <c r="O14" s="6"/>
      <c r="P14" s="6" t="n">
        <f aca="false">'Central pensions'!X14</f>
        <v>18305008.5926708</v>
      </c>
      <c r="Q14" s="8"/>
      <c r="R14" s="8" t="n">
        <f aca="false">'Central SIPA income'!G9</f>
        <v>17950012.5262273</v>
      </c>
      <c r="S14" s="8"/>
      <c r="T14" s="6" t="n">
        <f aca="false">'Central SIPA income'!J9</f>
        <v>68633428.6521307</v>
      </c>
      <c r="U14" s="6"/>
      <c r="V14" s="8" t="n">
        <f aca="false">'Central SIPA income'!F9</f>
        <v>133045.091777586</v>
      </c>
      <c r="W14" s="8"/>
      <c r="X14" s="8" t="n">
        <f aca="false">'Central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-0.0490000928925984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10892025</v>
      </c>
      <c r="AX14" s="5"/>
      <c r="AY14" s="61" t="n">
        <f aca="false">(AW14-AV6)/AV6</f>
        <v>-0.0243246451069662</v>
      </c>
      <c r="AZ14" s="66" t="n">
        <f aca="false">workers_and_wage_central!B2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0.0610740914509013</v>
      </c>
      <c r="BL14" s="61" t="n">
        <f aca="false">SUM(P54:P57)/AVERAGE(AG54:AG57)</f>
        <v>0.0192402552573653</v>
      </c>
      <c r="BM14" s="61" t="n">
        <f aca="false">SUM(D54:D57)/AVERAGE(AG54:AG57)</f>
        <v>0.0908339290861344</v>
      </c>
      <c r="BN14" s="61" t="n">
        <f aca="false">(SUM(H54:H57)+SUM(J54:J57))/AVERAGE(AG54:AG57)</f>
        <v>0.00418294035441461</v>
      </c>
      <c r="BO14" s="63" t="n">
        <f aca="false">AL14-BN14</f>
        <v>-0.0531830332470131</v>
      </c>
      <c r="BP14" s="32" t="n">
        <f aca="false">BM14+BN14</f>
        <v>0.095016869440549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108177560.580541</v>
      </c>
      <c r="E15" s="9"/>
      <c r="F15" s="67" t="n">
        <f aca="false">'Central pensions'!I15</f>
        <v>19662552.1576393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2473830.00986629</v>
      </c>
      <c r="M15" s="67"/>
      <c r="N15" s="67" t="n">
        <f aca="false">'Central pensions'!L15</f>
        <v>801749.377980366</v>
      </c>
      <c r="O15" s="9"/>
      <c r="P15" s="9" t="n">
        <f aca="false">'Central pensions'!X15</f>
        <v>17247704.2046273</v>
      </c>
      <c r="Q15" s="67"/>
      <c r="R15" s="67" t="n">
        <f aca="false">'Central SIPA income'!G10</f>
        <v>22179947.4597869</v>
      </c>
      <c r="S15" s="67"/>
      <c r="T15" s="9" t="n">
        <f aca="false">'Central SIPA income'!J10</f>
        <v>84806951.4862474</v>
      </c>
      <c r="U15" s="9"/>
      <c r="V15" s="67" t="n">
        <f aca="false">'Central SIPA income'!F10</f>
        <v>139417.771119178</v>
      </c>
      <c r="W15" s="67"/>
      <c r="X15" s="67" t="n">
        <f aca="false">'Central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-0.0494014833459885</v>
      </c>
      <c r="AM15" s="9" t="n">
        <v>13032040.9288315</v>
      </c>
      <c r="AN15" s="69" t="n">
        <f aca="false">AM15/AVERAGE(AG58:AG61)</f>
        <v>0.00222395977859383</v>
      </c>
      <c r="AO15" s="69" t="n">
        <f aca="false">'GDP evolution by scenario'!G57</f>
        <v>0.0264784135705098</v>
      </c>
      <c r="AP15" s="69"/>
      <c r="AQ15" s="9" t="n">
        <f aca="false">AQ14*(1+AO15)</f>
        <v>483540666.65469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369031814.836272</v>
      </c>
      <c r="AS15" s="70" t="n">
        <f aca="false">AQ15/AG61</f>
        <v>0.0812124553597405</v>
      </c>
      <c r="AT15" s="70" t="n">
        <f aca="false">AR15/AG61</f>
        <v>0.0619802673393698</v>
      </c>
      <c r="AU15" s="7"/>
      <c r="AV15" s="7"/>
      <c r="AW15" s="71" t="n">
        <f aca="false">workers_and_wage_central!C3</f>
        <v>11018522</v>
      </c>
      <c r="AX15" s="7"/>
      <c r="AY15" s="40" t="n">
        <f aca="false">(AW15-AW14)/AW14</f>
        <v>0.0116137265568157</v>
      </c>
      <c r="AZ15" s="39" t="n">
        <f aca="false">workers_and_wage_central!B3</f>
        <v>6756.43357892291</v>
      </c>
      <c r="BA15" s="40" t="n">
        <f aca="false">(AZ15-AZ14)/AZ14</f>
        <v>0.0502844687942839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0.0622339220183476</v>
      </c>
      <c r="BL15" s="40" t="n">
        <f aca="false">SUM(P58:P61)/AVERAGE(AG58:AG61)</f>
        <v>0.0194183406823748</v>
      </c>
      <c r="BM15" s="40" t="n">
        <f aca="false">SUM(D58:D61)/AVERAGE(AG58:AG61)</f>
        <v>0.0922170646819613</v>
      </c>
      <c r="BN15" s="40" t="n">
        <f aca="false">(SUM(H58:H61)+SUM(J58:J61))/AVERAGE(AG58:AG61)</f>
        <v>0.00550067621565762</v>
      </c>
      <c r="BO15" s="69" t="n">
        <f aca="false">AL15-BN15</f>
        <v>-0.0549021595616461</v>
      </c>
      <c r="BP15" s="32" t="n">
        <f aca="false">BM15+BN15</f>
        <v>0.0977177408976189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104862163.835878</v>
      </c>
      <c r="E16" s="9"/>
      <c r="F16" s="67" t="n">
        <f aca="false">'Central pensions'!I16</f>
        <v>19059939.5541995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2940705.35015561</v>
      </c>
      <c r="M16" s="67"/>
      <c r="N16" s="67" t="n">
        <f aca="false">'Central pensions'!L16</f>
        <v>778721.224501777</v>
      </c>
      <c r="O16" s="9"/>
      <c r="P16" s="9" t="n">
        <f aca="false">'Central pensions'!X16</f>
        <v>19543628.4587851</v>
      </c>
      <c r="Q16" s="67"/>
      <c r="R16" s="67" t="n">
        <f aca="false">'Central SIPA income'!G11</f>
        <v>20070066.8181692</v>
      </c>
      <c r="S16" s="67"/>
      <c r="T16" s="9" t="n">
        <f aca="false">'Central SIPA income'!J11</f>
        <v>76739639.9860803</v>
      </c>
      <c r="U16" s="9"/>
      <c r="V16" s="67" t="n">
        <f aca="false">'Central SIPA income'!F11</f>
        <v>144779.140644521</v>
      </c>
      <c r="W16" s="67"/>
      <c r="X16" s="67" t="n">
        <f aca="false">'Central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-0.0489568128719473</v>
      </c>
      <c r="AM16" s="9" t="n">
        <v>12139889.4651339</v>
      </c>
      <c r="AN16" s="69" t="n">
        <f aca="false">AM16/AVERAGE(AG62:AG65)</f>
        <v>0.00199655023297861</v>
      </c>
      <c r="AO16" s="69" t="n">
        <f aca="false">'GDP evolution by scenario'!G61</f>
        <v>0.0376454457541286</v>
      </c>
      <c r="AP16" s="69"/>
      <c r="AQ16" s="9" t="n">
        <f aca="false">AQ15*(1+AO16)</f>
        <v>501743770.591155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370576226.47828</v>
      </c>
      <c r="AS16" s="70" t="n">
        <f aca="false">AQ16/AG65</f>
        <v>0.0813737256947884</v>
      </c>
      <c r="AT16" s="70" t="n">
        <f aca="false">AR16/AG65</f>
        <v>0.0601007326247907</v>
      </c>
      <c r="AU16" s="7"/>
      <c r="AV16" s="7"/>
      <c r="AW16" s="71" t="n">
        <f aca="false">workers_and_wage_central!C4</f>
        <v>10968377</v>
      </c>
      <c r="AX16" s="7"/>
      <c r="AY16" s="40" t="n">
        <f aca="false">(AW16-AW15)/AW15</f>
        <v>-0.00455097335196136</v>
      </c>
      <c r="AZ16" s="39" t="n">
        <f aca="false">workers_and_wage_central!B4</f>
        <v>7078.05085021381</v>
      </c>
      <c r="BA16" s="40" t="n">
        <f aca="false">(AZ16-AZ15)/AZ15</f>
        <v>0.0476016329523619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0.0625889193224795</v>
      </c>
      <c r="BL16" s="40" t="n">
        <f aca="false">SUM(P62:P65)/AVERAGE(AG62:AG65)</f>
        <v>0.0192353274632164</v>
      </c>
      <c r="BM16" s="40" t="n">
        <f aca="false">SUM(D62:D65)/AVERAGE(AG62:AG65)</f>
        <v>0.0923104047312103</v>
      </c>
      <c r="BN16" s="40" t="n">
        <f aca="false">(SUM(H62:H65)+SUM(J62:J65))/AVERAGE(AG62:AG65)</f>
        <v>0.00670197420679287</v>
      </c>
      <c r="BO16" s="69" t="n">
        <f aca="false">AL16-BN16</f>
        <v>-0.0556587870787402</v>
      </c>
      <c r="BP16" s="32" t="n">
        <f aca="false">BM16+BN16</f>
        <v>0.0990123789380032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113250891.25059</v>
      </c>
      <c r="E17" s="9"/>
      <c r="F17" s="67" t="n">
        <f aca="false">'Central pensions'!I17</f>
        <v>20584690.0610774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2780472.86787377</v>
      </c>
      <c r="M17" s="67"/>
      <c r="N17" s="67" t="n">
        <f aca="false">'Central pensions'!L17</f>
        <v>843617.405788835</v>
      </c>
      <c r="O17" s="9"/>
      <c r="P17" s="9" t="n">
        <f aca="false">'Central pensions'!X17</f>
        <v>19069220.9884838</v>
      </c>
      <c r="Q17" s="67"/>
      <c r="R17" s="67" t="n">
        <f aca="false">'Central SIPA income'!G12</f>
        <v>23427193.1552167</v>
      </c>
      <c r="S17" s="67"/>
      <c r="T17" s="9" t="n">
        <f aca="false">'Central SIPA income'!J12</f>
        <v>89575903.5036279</v>
      </c>
      <c r="U17" s="9"/>
      <c r="V17" s="67" t="n">
        <f aca="false">'Central SIPA income'!F12</f>
        <v>144644.835798782</v>
      </c>
      <c r="W17" s="67"/>
      <c r="X17" s="67" t="n">
        <f aca="false">'Central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-0.0463792499024187</v>
      </c>
      <c r="AM17" s="9" t="n">
        <v>11273018.6820578</v>
      </c>
      <c r="AN17" s="69" t="n">
        <f aca="false">AM17/AVERAGE(AG66:AG69)</f>
        <v>0.00179229179758538</v>
      </c>
      <c r="AO17" s="69" t="n">
        <f aca="false">'GDP evolution by scenario'!G65</f>
        <v>0.0344202612007565</v>
      </c>
      <c r="AP17" s="69"/>
      <c r="AQ17" s="9" t="n">
        <f aca="false">AQ16*(1+AO17)</f>
        <v>519013922.230755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371881782.326882</v>
      </c>
      <c r="AS17" s="70" t="n">
        <f aca="false">AQ17/AG69</f>
        <v>0.0815683051236934</v>
      </c>
      <c r="AT17" s="70" t="n">
        <f aca="false">AR17/AG69</f>
        <v>0.0584449961581099</v>
      </c>
      <c r="AU17" s="7"/>
      <c r="AV17" s="7"/>
      <c r="AW17" s="71" t="n">
        <f aca="false">workers_and_wage_central!C5</f>
        <v>11042140</v>
      </c>
      <c r="AX17" s="7"/>
      <c r="AY17" s="40" t="n">
        <f aca="false">(AW17-AW16)/AW16</f>
        <v>0.00672506059921172</v>
      </c>
      <c r="AZ17" s="39" t="n">
        <f aca="false">workers_and_wage_central!B5</f>
        <v>7058.01967748783</v>
      </c>
      <c r="BA17" s="40" t="n">
        <f aca="false">(AZ17-AZ16)/AZ16</f>
        <v>-0.00283004080500148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0.0634635955269783</v>
      </c>
      <c r="BL17" s="40" t="n">
        <f aca="false">SUM(P66:P69)/AVERAGE(AG66:AG69)</f>
        <v>0.0185733556083376</v>
      </c>
      <c r="BM17" s="40" t="n">
        <f aca="false">SUM(D66:D69)/AVERAGE(AG66:AG69)</f>
        <v>0.0912694898210593</v>
      </c>
      <c r="BN17" s="40" t="n">
        <f aca="false">(SUM(H66:H69)+SUM(J66:J69))/AVERAGE(AG66:AG69)</f>
        <v>0.00789045096856305</v>
      </c>
      <c r="BO17" s="69" t="n">
        <f aca="false">AL17-BN17</f>
        <v>-0.0542697008709817</v>
      </c>
      <c r="BP17" s="32" t="n">
        <f aca="false">BM17+BN17</f>
        <v>0.0991599407896223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99241409.5622087</v>
      </c>
      <c r="E18" s="6"/>
      <c r="F18" s="8" t="n">
        <f aca="false">'Central pensions'!I18</f>
        <v>18038300.930827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2805850.32186679</v>
      </c>
      <c r="M18" s="8"/>
      <c r="N18" s="8" t="n">
        <f aca="false">'Central pensions'!L18</f>
        <v>737109.912471727</v>
      </c>
      <c r="O18" s="6"/>
      <c r="P18" s="6" t="n">
        <f aca="false">'Central pensions'!X18</f>
        <v>18614931.9144532</v>
      </c>
      <c r="Q18" s="8"/>
      <c r="R18" s="8" t="n">
        <f aca="false">'Central SIPA income'!G13</f>
        <v>19055760.1198978</v>
      </c>
      <c r="S18" s="8"/>
      <c r="T18" s="6" t="n">
        <f aca="false">'Central SIPA income'!J13</f>
        <v>72861350.4135536</v>
      </c>
      <c r="U18" s="6"/>
      <c r="V18" s="8" t="n">
        <f aca="false">'Central SIPA income'!F13</f>
        <v>139315.632882832</v>
      </c>
      <c r="W18" s="8"/>
      <c r="X18" s="8" t="n">
        <f aca="false">'Central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-0.00864436463707198</v>
      </c>
      <c r="AK18" s="62" t="n">
        <f aca="false">AK17+1</f>
        <v>2029</v>
      </c>
      <c r="AL18" s="63" t="n">
        <f aca="false">SUM(AB70:AB73)/AVERAGE(AG70:AG73)</f>
        <v>-0.0455496195758529</v>
      </c>
      <c r="AM18" s="6" t="n">
        <v>10452476.7322336</v>
      </c>
      <c r="AN18" s="63" t="n">
        <f aca="false">AM18/AVERAGE(AG70:AG73)</f>
        <v>0.00162317032783539</v>
      </c>
      <c r="AO18" s="63" t="n">
        <f aca="false">'GDP evolution by scenario'!G69</f>
        <v>0.0238199902046881</v>
      </c>
      <c r="AP18" s="63"/>
      <c r="AQ18" s="6" t="n">
        <f aca="false">AQ17*(1+AO18)</f>
        <v>531376828.774388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370173896.169397</v>
      </c>
      <c r="AS18" s="64" t="n">
        <f aca="false">AQ18/AG73</f>
        <v>0.0820727365000988</v>
      </c>
      <c r="AT18" s="64" t="n">
        <f aca="false">AR18/AG73</f>
        <v>0.057174462630596</v>
      </c>
      <c r="AU18" s="5"/>
      <c r="AV18" s="5"/>
      <c r="AW18" s="65" t="n">
        <f aca="false">workers_and_wage_central!C6</f>
        <v>11050536</v>
      </c>
      <c r="AX18" s="5"/>
      <c r="AY18" s="61" t="n">
        <f aca="false">(AW18-AW17)/AW17</f>
        <v>0.000760359857781191</v>
      </c>
      <c r="AZ18" s="66" t="n">
        <f aca="false">workers_and_wage_central!B6</f>
        <v>6667.33976723902</v>
      </c>
      <c r="BA18" s="61" t="n">
        <f aca="false">(AZ18-AZ17)/AZ17</f>
        <v>-0.0553526241213121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0.0634804116602978</v>
      </c>
      <c r="BL18" s="61" t="n">
        <f aca="false">SUM(P70:P73)/AVERAGE(AG70:AG73)</f>
        <v>0.018290037480372</v>
      </c>
      <c r="BM18" s="61" t="n">
        <f aca="false">SUM(D70:D73)/AVERAGE(AG70:AG73)</f>
        <v>0.0907399937557786</v>
      </c>
      <c r="BN18" s="61" t="n">
        <f aca="false">(SUM(H70:H73)+SUM(J70:J73))/AVERAGE(AG70:AG73)</f>
        <v>0.00890838194654535</v>
      </c>
      <c r="BO18" s="63" t="n">
        <f aca="false">AL18-BN18</f>
        <v>-0.0544580015223982</v>
      </c>
      <c r="BP18" s="32" t="n">
        <f aca="false">BM18+BN18</f>
        <v>0.099648375702324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102480083.371224</v>
      </c>
      <c r="E19" s="9"/>
      <c r="F19" s="67" t="n">
        <f aca="false">'Central pensions'!I19</f>
        <v>18626968.2325262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2806275.73960396</v>
      </c>
      <c r="M19" s="67"/>
      <c r="N19" s="67" t="n">
        <f aca="false">'Central pensions'!L19</f>
        <v>762861.373951677</v>
      </c>
      <c r="O19" s="9"/>
      <c r="P19" s="9" t="n">
        <f aca="false">'Central pensions'!X19</f>
        <v>18758816.3522669</v>
      </c>
      <c r="Q19" s="67"/>
      <c r="R19" s="67" t="n">
        <f aca="false">'Central SIPA income'!G14</f>
        <v>21762421.3442765</v>
      </c>
      <c r="S19" s="67"/>
      <c r="T19" s="9" t="n">
        <f aca="false">'Central SIPA income'!J14</f>
        <v>83210504.1958952</v>
      </c>
      <c r="U19" s="9"/>
      <c r="V19" s="67" t="n">
        <f aca="false">'Central SIPA income'!F14</f>
        <v>135417.02832844</v>
      </c>
      <c r="W19" s="67"/>
      <c r="X19" s="67" t="n">
        <f aca="false">'Central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-0.0446353573638212</v>
      </c>
      <c r="AM19" s="9" t="n">
        <v>9649081.86791266</v>
      </c>
      <c r="AN19" s="69" t="n">
        <f aca="false">AM19/AVERAGE(AG74:AG77)</f>
        <v>0.0014735293124926</v>
      </c>
      <c r="AO19" s="69" t="n">
        <f aca="false">'GDP evolution by scenario'!G73</f>
        <v>0.016885599583444</v>
      </c>
      <c r="AP19" s="69"/>
      <c r="AQ19" s="9" t="n">
        <f aca="false">AQ18*(1+AO19)</f>
        <v>540349445.132993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366700971.765227</v>
      </c>
      <c r="AS19" s="70" t="n">
        <f aca="false">AQ19/AG77</f>
        <v>0.0819415765299263</v>
      </c>
      <c r="AT19" s="70" t="n">
        <f aca="false">AR19/AG77</f>
        <v>0.0556085622223655</v>
      </c>
      <c r="AU19" s="7"/>
      <c r="AV19" s="7"/>
      <c r="AW19" s="71" t="n">
        <f aca="false">workers_and_wage_central!C7</f>
        <v>11069250</v>
      </c>
      <c r="AX19" s="7"/>
      <c r="AY19" s="40" t="n">
        <f aca="false">(AW19-AW18)/AW18</f>
        <v>0.00169349251475223</v>
      </c>
      <c r="AZ19" s="39" t="n">
        <f aca="false">workers_and_wage_central!B7</f>
        <v>6491.33335148956</v>
      </c>
      <c r="BA19" s="40" t="n">
        <f aca="false">(AZ19-AZ18)/AZ18</f>
        <v>-0.026398297056091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0.0636690752500876</v>
      </c>
      <c r="BL19" s="40" t="n">
        <f aca="false">SUM(P74:P77)/AVERAGE(AG74:AG77)</f>
        <v>0.0180620589524387</v>
      </c>
      <c r="BM19" s="40" t="n">
        <f aca="false">SUM(D74:D77)/AVERAGE(AG74:AG77)</f>
        <v>0.0902423736614701</v>
      </c>
      <c r="BN19" s="40" t="n">
        <f aca="false">(SUM(H74:H77)+SUM(J74:J77))/AVERAGE(AG74:AG77)</f>
        <v>0.00983320634036923</v>
      </c>
      <c r="BO19" s="69" t="n">
        <f aca="false">AL19-BN19</f>
        <v>-0.0544685637041904</v>
      </c>
      <c r="BP19" s="32" t="n">
        <f aca="false">BM19+BN19</f>
        <v>0.100075580001839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98021013.4156225</v>
      </c>
      <c r="E20" s="9"/>
      <c r="F20" s="67" t="n">
        <f aca="false">'Central pensions'!I20</f>
        <v>17816479.4850812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2465377.23771734</v>
      </c>
      <c r="M20" s="67"/>
      <c r="N20" s="67" t="n">
        <f aca="false">'Central pensions'!L20</f>
        <v>732017.552874163</v>
      </c>
      <c r="O20" s="9"/>
      <c r="P20" s="9" t="n">
        <f aca="false">'Central pensions'!X20</f>
        <v>16820198.8022439</v>
      </c>
      <c r="Q20" s="67"/>
      <c r="R20" s="67" t="n">
        <f aca="false">'Central SIPA income'!G15</f>
        <v>19114622.6675472</v>
      </c>
      <c r="S20" s="67"/>
      <c r="T20" s="9" t="n">
        <f aca="false">'Central SIPA income'!J15</f>
        <v>73086416.466208</v>
      </c>
      <c r="U20" s="9"/>
      <c r="V20" s="67" t="n">
        <f aca="false">'Central SIPA income'!F15</f>
        <v>143638.968946757</v>
      </c>
      <c r="W20" s="67"/>
      <c r="X20" s="67" t="n">
        <f aca="false">'Central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-0.0434838303382636</v>
      </c>
      <c r="AM20" s="9" t="n">
        <v>8873587.4679367</v>
      </c>
      <c r="AN20" s="69" t="n">
        <f aca="false">AM20/AVERAGE(AG78:AG81)</f>
        <v>0.00132411800327374</v>
      </c>
      <c r="AO20" s="69" t="n">
        <f aca="false">'GDP evolution by scenario'!G77</f>
        <v>0.0233998110615443</v>
      </c>
      <c r="AP20" s="69"/>
      <c r="AQ20" s="9" t="n">
        <f aca="false">AQ19*(1+AO20)</f>
        <v>552993520.056315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366313346.743212</v>
      </c>
      <c r="AS20" s="70" t="n">
        <f aca="false">AQ20/AG81</f>
        <v>0.0817817815979639</v>
      </c>
      <c r="AT20" s="70" t="n">
        <f aca="false">AR20/AG81</f>
        <v>0.0541737959546466</v>
      </c>
      <c r="AU20" s="7"/>
      <c r="AV20" s="7"/>
      <c r="AW20" s="71" t="n">
        <f aca="false">workers_and_wage_central!C8</f>
        <v>11180372</v>
      </c>
      <c r="AX20" s="7"/>
      <c r="AY20" s="40" t="n">
        <f aca="false">(AW20-AW19)/AW19</f>
        <v>0.0100388011834587</v>
      </c>
      <c r="AZ20" s="39" t="n">
        <f aca="false">workers_and_wage_central!B8</f>
        <v>6555.04048268191</v>
      </c>
      <c r="BA20" s="40" t="n">
        <f aca="false">(AZ20-AZ19)/AZ19</f>
        <v>0.00981418265597698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0.0640382201319294</v>
      </c>
      <c r="BL20" s="40" t="n">
        <f aca="false">SUM(P78:P81)/AVERAGE(AG78:AG81)</f>
        <v>0.0177334168894817</v>
      </c>
      <c r="BM20" s="40" t="n">
        <f aca="false">SUM(D78:D81)/AVERAGE(AG78:AG81)</f>
        <v>0.0897886335807113</v>
      </c>
      <c r="BN20" s="40" t="n">
        <f aca="false">(SUM(H78:H81)+SUM(J78:J81))/AVERAGE(AG78:AG81)</f>
        <v>0.0108119781166168</v>
      </c>
      <c r="BO20" s="69" t="n">
        <f aca="false">AL20-BN20</f>
        <v>-0.0542958084548804</v>
      </c>
      <c r="BP20" s="32" t="n">
        <f aca="false">BM20+BN20</f>
        <v>0.100600611697328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106853739.098329</v>
      </c>
      <c r="E21" s="9"/>
      <c r="F21" s="67" t="n">
        <f aca="false">'Central pensions'!I21</f>
        <v>19421931.9328745</v>
      </c>
      <c r="G21" s="9" t="n">
        <f aca="false">'Central pensions'!K21</f>
        <v>26222.2563016816</v>
      </c>
      <c r="H21" s="9" t="n">
        <f aca="false">'Central pensions'!V21</f>
        <v>144267.117355442</v>
      </c>
      <c r="I21" s="67" t="n">
        <f aca="false">'Central pensions'!M21</f>
        <v>810.997617577777</v>
      </c>
      <c r="J21" s="9" t="n">
        <f aca="false">'Central pensions'!W21</f>
        <v>4461.86960893116</v>
      </c>
      <c r="K21" s="9"/>
      <c r="L21" s="67" t="n">
        <f aca="false">'Central pensions'!N21</f>
        <v>3850141.96622837</v>
      </c>
      <c r="M21" s="67"/>
      <c r="N21" s="67" t="n">
        <f aca="false">'Central pensions'!L21</f>
        <v>799966.509301379</v>
      </c>
      <c r="O21" s="9"/>
      <c r="P21" s="9" t="n">
        <f aca="false">'Central pensions'!X21</f>
        <v>24379584.6714615</v>
      </c>
      <c r="Q21" s="67"/>
      <c r="R21" s="67" t="n">
        <f aca="false">'Central SIPA income'!G16</f>
        <v>22483835.7552593</v>
      </c>
      <c r="S21" s="67"/>
      <c r="T21" s="9" t="n">
        <f aca="false">'Central SIPA income'!J16</f>
        <v>85968894.7225016</v>
      </c>
      <c r="U21" s="9"/>
      <c r="V21" s="67" t="n">
        <f aca="false">'Central SIPA income'!F16</f>
        <v>144531.021624542</v>
      </c>
      <c r="W21" s="67"/>
      <c r="X21" s="67" t="n">
        <f aca="false">'Central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-0.00875939782011934</v>
      </c>
      <c r="AK21" s="68" t="n">
        <f aca="false">AK20+1</f>
        <v>2032</v>
      </c>
      <c r="AL21" s="69" t="n">
        <f aca="false">SUM(AB82:AB85)/AVERAGE(AG82:AG85)</f>
        <v>-0.0414609478622619</v>
      </c>
      <c r="AM21" s="9" t="n">
        <v>8126011.66426731</v>
      </c>
      <c r="AN21" s="69" t="n">
        <f aca="false">AM21/AVERAGE(AG82:AG85)</f>
        <v>0.00118661385043899</v>
      </c>
      <c r="AO21" s="69" t="n">
        <f aca="false">'GDP evolution by scenario'!G81</f>
        <v>0.0218696111248351</v>
      </c>
      <c r="AP21" s="69"/>
      <c r="AQ21" s="9" t="n">
        <f aca="false">AQ20*(1+AO21)</f>
        <v>565087273.2945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366117332.018525</v>
      </c>
      <c r="AS21" s="70" t="n">
        <f aca="false">AQ21/AG85</f>
        <v>0.0817646714506314</v>
      </c>
      <c r="AT21" s="70" t="n">
        <f aca="false">AR21/AG85</f>
        <v>0.0529749381725597</v>
      </c>
      <c r="AU21" s="7"/>
      <c r="AV21" s="7"/>
      <c r="AW21" s="71" t="n">
        <f aca="false">workers_and_wage_central!C9</f>
        <v>11199265</v>
      </c>
      <c r="AX21" s="7"/>
      <c r="AY21" s="40" t="n">
        <f aca="false">(AW21-AW20)/AW20</f>
        <v>0.00168983643835822</v>
      </c>
      <c r="AZ21" s="39" t="n">
        <f aca="false">workers_and_wage_central!B9</f>
        <v>6632.17373407298</v>
      </c>
      <c r="BA21" s="40" t="n">
        <f aca="false">(AZ21-AZ20)/AZ20</f>
        <v>0.0117670137346752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0.0135922822544306</v>
      </c>
      <c r="BJ21" s="7" t="n">
        <f aca="false">BJ20+1</f>
        <v>2032</v>
      </c>
      <c r="BK21" s="40" t="n">
        <f aca="false">SUM(T82:T85)/AVERAGE(AG82:AG85)</f>
        <v>0.064142060749471</v>
      </c>
      <c r="BL21" s="40" t="n">
        <f aca="false">SUM(P82:P85)/AVERAGE(AG82:AG85)</f>
        <v>0.0170100873078086</v>
      </c>
      <c r="BM21" s="40" t="n">
        <f aca="false">SUM(D82:D85)/AVERAGE(AG82:AG85)</f>
        <v>0.0885929213039243</v>
      </c>
      <c r="BN21" s="40" t="n">
        <f aca="false">(SUM(H82:H85)+SUM(J82:J85))/AVERAGE(AG82:AG85)</f>
        <v>0.0116745477236492</v>
      </c>
      <c r="BO21" s="69" t="n">
        <f aca="false">AL21-BN21</f>
        <v>-0.0531354955859111</v>
      </c>
      <c r="BP21" s="32" t="n">
        <f aca="false">BM21+BN21</f>
        <v>0.100267469027573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101933805.465942</v>
      </c>
      <c r="E22" s="6"/>
      <c r="F22" s="8" t="n">
        <f aca="false">'Central pensions'!I22</f>
        <v>18527675.7568267</v>
      </c>
      <c r="G22" s="6" t="n">
        <f aca="false">'Central pensions'!K22</f>
        <v>58062.5172962223</v>
      </c>
      <c r="H22" s="6" t="n">
        <f aca="false">'Central pensions'!V22</f>
        <v>319442.838951631</v>
      </c>
      <c r="I22" s="8" t="n">
        <f aca="false">'Central pensions'!M22</f>
        <v>1795.74795761512</v>
      </c>
      <c r="J22" s="6" t="n">
        <f aca="false">'Central pensions'!W22</f>
        <v>9879.67543149374</v>
      </c>
      <c r="K22" s="6"/>
      <c r="L22" s="8" t="n">
        <f aca="false">'Central pensions'!N22</f>
        <v>4283437.70764497</v>
      </c>
      <c r="M22" s="8"/>
      <c r="N22" s="8" t="n">
        <f aca="false">'Central pensions'!L22</f>
        <v>762753.790596038</v>
      </c>
      <c r="O22" s="6"/>
      <c r="P22" s="6" t="n">
        <f aca="false">'Central pensions'!X22</f>
        <v>26423224.9346837</v>
      </c>
      <c r="Q22" s="8"/>
      <c r="R22" s="8" t="n">
        <f aca="false">'Central SIPA income'!G17</f>
        <v>19448141.128856</v>
      </c>
      <c r="S22" s="8"/>
      <c r="T22" s="6" t="n">
        <f aca="false">'Central SIPA income'!J17</f>
        <v>74361653.2096345</v>
      </c>
      <c r="U22" s="6"/>
      <c r="V22" s="8" t="n">
        <f aca="false">'Central SIPA income'!F17</f>
        <v>122346.756582245</v>
      </c>
      <c r="W22" s="8"/>
      <c r="X22" s="8" t="n">
        <f aca="false">'Central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-0.0401494144596999</v>
      </c>
      <c r="AM22" s="6" t="n">
        <v>7406781.38079157</v>
      </c>
      <c r="AN22" s="63" t="n">
        <f aca="false">AM22/AVERAGE(AG86:AG89)</f>
        <v>0.00106119776598266</v>
      </c>
      <c r="AO22" s="63" t="n">
        <f aca="false">'GDP evolution by scenario'!G85</f>
        <v>0.0192135081614078</v>
      </c>
      <c r="AP22" s="63"/>
      <c r="AQ22" s="6" t="n">
        <f aca="false">AQ21*(1+AO22)</f>
        <v>575944582.231852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365679947.577778</v>
      </c>
      <c r="AS22" s="64" t="n">
        <f aca="false">AQ22/AG89</f>
        <v>0.0822646416113855</v>
      </c>
      <c r="AT22" s="64" t="n">
        <f aca="false">AR22/AG89</f>
        <v>0.0522316395709165</v>
      </c>
      <c r="AU22" s="5"/>
      <c r="AV22" s="5"/>
      <c r="AW22" s="65" t="n">
        <f aca="false">workers_and_wage_central!C10</f>
        <v>11094069</v>
      </c>
      <c r="AX22" s="5"/>
      <c r="AY22" s="61" t="n">
        <f aca="false">(AW22-AW21)/AW21</f>
        <v>-0.00939311642326528</v>
      </c>
      <c r="AZ22" s="66" t="n">
        <f aca="false">workers_and_wage_central!B10</f>
        <v>6734.70062742595</v>
      </c>
      <c r="BA22" s="61" t="n">
        <f aca="false">(AZ22-AZ21)/AZ21</f>
        <v>0.0154590180329919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0.0645669011855778</v>
      </c>
      <c r="BL22" s="61" t="n">
        <f aca="false">SUM(P86:P89)/AVERAGE(AG86:AG89)</f>
        <v>0.0169953514292998</v>
      </c>
      <c r="BM22" s="61" t="n">
        <f aca="false">SUM(D86:D89)/AVERAGE(AG86:AG89)</f>
        <v>0.087720964215978</v>
      </c>
      <c r="BN22" s="61" t="n">
        <f aca="false">(SUM(H86:H89)+SUM(J86:J89))/AVERAGE(AG86:AG89)</f>
        <v>0.0126386082990813</v>
      </c>
      <c r="BO22" s="63" t="n">
        <f aca="false">AL22-BN22</f>
        <v>-0.0527880227587812</v>
      </c>
      <c r="BP22" s="32" t="n">
        <f aca="false">BM22+BN22</f>
        <v>0.100359572515059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109074500.619169</v>
      </c>
      <c r="E23" s="9"/>
      <c r="F23" s="67" t="n">
        <f aca="false">'Central pensions'!I23</f>
        <v>19825581.626941</v>
      </c>
      <c r="G23" s="9" t="n">
        <f aca="false">'Central pensions'!K23</f>
        <v>104343.699773103</v>
      </c>
      <c r="H23" s="9" t="n">
        <f aca="false">'Central pensions'!V23</f>
        <v>574068.249782984</v>
      </c>
      <c r="I23" s="67" t="n">
        <f aca="false">'Central pensions'!M23</f>
        <v>3227.1247352506</v>
      </c>
      <c r="J23" s="9" t="n">
        <f aca="false">'Central pensions'!W23</f>
        <v>17754.6881376181</v>
      </c>
      <c r="K23" s="9"/>
      <c r="L23" s="67" t="n">
        <f aca="false">'Central pensions'!N23</f>
        <v>3935455.5931213</v>
      </c>
      <c r="M23" s="67"/>
      <c r="N23" s="67" t="n">
        <f aca="false">'Central pensions'!L23</f>
        <v>819071.376297761</v>
      </c>
      <c r="O23" s="9"/>
      <c r="P23" s="9" t="n">
        <f aca="false">'Central pensions'!X23</f>
        <v>24927386.8283398</v>
      </c>
      <c r="Q23" s="67"/>
      <c r="R23" s="67" t="n">
        <f aca="false">'Central SIPA income'!G18</f>
        <v>23093446.9389812</v>
      </c>
      <c r="S23" s="67"/>
      <c r="T23" s="9" t="n">
        <f aca="false">'Central SIPA income'!J18</f>
        <v>88299795.9194998</v>
      </c>
      <c r="U23" s="9"/>
      <c r="V23" s="67" t="n">
        <f aca="false">'Central SIPA income'!F18</f>
        <v>129644.505564317</v>
      </c>
      <c r="W23" s="67"/>
      <c r="X23" s="67" t="n">
        <f aca="false">'Central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-0.0394883426086801</v>
      </c>
      <c r="AM23" s="9" t="n">
        <v>6738583.40306814</v>
      </c>
      <c r="AN23" s="69" t="n">
        <f aca="false">AM23/AVERAGE(AG90:AG93)</f>
        <v>0.00095285629340741</v>
      </c>
      <c r="AO23" s="69" t="n">
        <f aca="false">'GDP evolution by scenario'!G89</f>
        <v>0.0132299115509371</v>
      </c>
      <c r="AP23" s="69"/>
      <c r="AQ23" s="9" t="n">
        <f aca="false">AQ22*(1+AO23)</f>
        <v>583564278.113021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363738513.690495</v>
      </c>
      <c r="AS23" s="70" t="n">
        <f aca="false">AQ23/AG93</f>
        <v>0.0817622465267749</v>
      </c>
      <c r="AT23" s="70" t="n">
        <f aca="false">AR23/AG93</f>
        <v>0.0509628144543232</v>
      </c>
      <c r="AU23" s="7"/>
      <c r="AV23" s="7"/>
      <c r="AW23" s="71" t="n">
        <f aca="false">workers_and_wage_central!C11</f>
        <v>11267029</v>
      </c>
      <c r="AX23" s="7"/>
      <c r="AY23" s="40" t="n">
        <f aca="false">(AW23-AW22)/AW22</f>
        <v>0.015590312265049</v>
      </c>
      <c r="AZ23" s="39" t="n">
        <f aca="false">workers_and_wage_central!B11</f>
        <v>6701.96580105074</v>
      </c>
      <c r="BA23" s="40" t="n">
        <f aca="false">(AZ23-AZ22)/AZ22</f>
        <v>-0.00486062086292303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0.0649951065287446</v>
      </c>
      <c r="BL23" s="40" t="n">
        <f aca="false">SUM(P90:P93)/AVERAGE(AG90:AG93)</f>
        <v>0.0169585677901592</v>
      </c>
      <c r="BM23" s="40" t="n">
        <f aca="false">SUM(D90:D93)/AVERAGE(AG90:AG93)</f>
        <v>0.0875248813472655</v>
      </c>
      <c r="BN23" s="40" t="n">
        <f aca="false">(SUM(H90:H93)+SUM(J90:J93))/AVERAGE(AG90:AG93)</f>
        <v>0.0134482010392282</v>
      </c>
      <c r="BO23" s="69" t="n">
        <f aca="false">AL23-BN23</f>
        <v>-0.0529365436479083</v>
      </c>
      <c r="BP23" s="32" t="n">
        <f aca="false">BM23+BN23</f>
        <v>0.100973082386494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104729156.737732</v>
      </c>
      <c r="E24" s="9"/>
      <c r="F24" s="67" t="n">
        <f aca="false">'Central pensions'!I24</f>
        <v>19035763.9396765</v>
      </c>
      <c r="G24" s="9" t="n">
        <f aca="false">'Central pensions'!K24</f>
        <v>126373.771711172</v>
      </c>
      <c r="H24" s="9" t="n">
        <f aca="false">'Central pensions'!V24</f>
        <v>695271.205664184</v>
      </c>
      <c r="I24" s="67" t="n">
        <f aca="false">'Central pensions'!M24</f>
        <v>3908.46716632492</v>
      </c>
      <c r="J24" s="9" t="n">
        <f aca="false">'Central pensions'!W24</f>
        <v>21503.2331648717</v>
      </c>
      <c r="K24" s="9"/>
      <c r="L24" s="67" t="n">
        <f aca="false">'Central pensions'!N24</f>
        <v>3541186.58305837</v>
      </c>
      <c r="M24" s="67"/>
      <c r="N24" s="67" t="n">
        <f aca="false">'Central pensions'!L24</f>
        <v>787472.373751808</v>
      </c>
      <c r="O24" s="9"/>
      <c r="P24" s="9" t="n">
        <f aca="false">'Central pensions'!X24</f>
        <v>22707674.6720524</v>
      </c>
      <c r="Q24" s="67"/>
      <c r="R24" s="67" t="n">
        <f aca="false">'Central SIPA income'!G19</f>
        <v>20445833.258289</v>
      </c>
      <c r="S24" s="67"/>
      <c r="T24" s="9" t="n">
        <f aca="false">'Central SIPA income'!J19</f>
        <v>78176415.5381942</v>
      </c>
      <c r="U24" s="9"/>
      <c r="V24" s="67" t="n">
        <f aca="false">'Central SIPA income'!F19</f>
        <v>138597.576903819</v>
      </c>
      <c r="W24" s="67"/>
      <c r="X24" s="67" t="n">
        <f aca="false">'Central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-0.00924358561919414</v>
      </c>
      <c r="AK24" s="68" t="n">
        <f aca="false">AK23+1</f>
        <v>2035</v>
      </c>
      <c r="AL24" s="69" t="n">
        <f aca="false">SUM(AB94:AB97)/AVERAGE(AG94:AG97)</f>
        <v>-0.0381368999542539</v>
      </c>
      <c r="AM24" s="9" t="n">
        <v>6098422.29766839</v>
      </c>
      <c r="AN24" s="69" t="n">
        <f aca="false">AM24/AVERAGE(AG94:AG97)</f>
        <v>0.000842806874024936</v>
      </c>
      <c r="AO24" s="69" t="n">
        <f aca="false">'GDP evolution by scenario'!G93</f>
        <v>0.0231710047387219</v>
      </c>
      <c r="AP24" s="69"/>
      <c r="AQ24" s="9" t="n">
        <f aca="false">AQ23*(1+AO24)</f>
        <v>597086048.766526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366003780.567666</v>
      </c>
      <c r="AS24" s="70" t="n">
        <f aca="false">AQ24/AG97</f>
        <v>0.0822097280677958</v>
      </c>
      <c r="AT24" s="70" t="n">
        <f aca="false">AR24/AG97</f>
        <v>0.0503931909553266</v>
      </c>
      <c r="AU24" s="7"/>
      <c r="AV24" s="7"/>
      <c r="AW24" s="71" t="n">
        <f aca="false">workers_and_wage_central!C12</f>
        <v>11480136</v>
      </c>
      <c r="AX24" s="7"/>
      <c r="AY24" s="40" t="n">
        <f aca="false">(AW24-AW23)/AW23</f>
        <v>0.0189142142085549</v>
      </c>
      <c r="AZ24" s="39" t="n">
        <f aca="false">workers_and_wage_central!B12</f>
        <v>6834.5291797154</v>
      </c>
      <c r="BA24" s="40" t="n">
        <f aca="false">(AZ24-AZ23)/AZ23</f>
        <v>0.0197797754569079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0.0650291414444581</v>
      </c>
      <c r="BL24" s="40" t="n">
        <f aca="false">SUM(P94:P97)/AVERAGE(AG94:AG97)</f>
        <v>0.0166794616928696</v>
      </c>
      <c r="BM24" s="40" t="n">
        <f aca="false">SUM(D94:D97)/AVERAGE(AG94:AG97)</f>
        <v>0.0864865797058424</v>
      </c>
      <c r="BN24" s="40" t="n">
        <f aca="false">(SUM(H94:H97)+SUM(J94:J97))/AVERAGE(AG94:AG97)</f>
        <v>0.0139855842003958</v>
      </c>
      <c r="BO24" s="69" t="n">
        <f aca="false">AL24-BN24</f>
        <v>-0.0521224841546498</v>
      </c>
      <c r="BP24" s="32" t="n">
        <f aca="false">BM24+BN24</f>
        <v>0.100472163906238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114007081.712307</v>
      </c>
      <c r="E25" s="9"/>
      <c r="F25" s="67" t="n">
        <f aca="false">'Central pensions'!I25</f>
        <v>20722136.6286911</v>
      </c>
      <c r="G25" s="9" t="n">
        <f aca="false">'Central pensions'!K25</f>
        <v>170128.835009028</v>
      </c>
      <c r="H25" s="9" t="n">
        <f aca="false">'Central pensions'!V25</f>
        <v>935998.654098198</v>
      </c>
      <c r="I25" s="67" t="n">
        <f aca="false">'Central pensions'!M25</f>
        <v>5261.71654667103</v>
      </c>
      <c r="J25" s="9" t="n">
        <f aca="false">'Central pensions'!W25</f>
        <v>28948.4119824189</v>
      </c>
      <c r="K25" s="9"/>
      <c r="L25" s="67" t="n">
        <f aca="false">'Central pensions'!N25</f>
        <v>4002808.92783046</v>
      </c>
      <c r="M25" s="67"/>
      <c r="N25" s="67" t="n">
        <f aca="false">'Central pensions'!L25</f>
        <v>859761.515001815</v>
      </c>
      <c r="O25" s="9"/>
      <c r="P25" s="9" t="n">
        <f aca="false">'Central pensions'!X25</f>
        <v>25500748.7399477</v>
      </c>
      <c r="Q25" s="67"/>
      <c r="R25" s="67" t="n">
        <f aca="false">'Central SIPA income'!G20</f>
        <v>24154273.6142832</v>
      </c>
      <c r="S25" s="67"/>
      <c r="T25" s="9" t="n">
        <f aca="false">'Central SIPA income'!J20</f>
        <v>92355958.6561681</v>
      </c>
      <c r="U25" s="9"/>
      <c r="V25" s="67" t="n">
        <f aca="false">'Central SIPA income'!F20</f>
        <v>140143.065168911</v>
      </c>
      <c r="W25" s="67"/>
      <c r="X25" s="67" t="n">
        <f aca="false">'Central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-0.00874685359955173</v>
      </c>
      <c r="AK25" s="68" t="n">
        <f aca="false">AK24+1</f>
        <v>2036</v>
      </c>
      <c r="AL25" s="69" t="n">
        <f aca="false">SUM(AB98:AB101)/AVERAGE(AG98:AG101)</f>
        <v>-0.0369061147710357</v>
      </c>
      <c r="AM25" s="9" t="n">
        <v>5493111.4769607</v>
      </c>
      <c r="AN25" s="69" t="n">
        <f aca="false">AM25/AVERAGE(AG98:AG101)</f>
        <v>0.000746231033371627</v>
      </c>
      <c r="AO25" s="69" t="n">
        <f aca="false">'GDP evolution by scenario'!G97</f>
        <v>0.0173155457963377</v>
      </c>
      <c r="AP25" s="69"/>
      <c r="AQ25" s="9" t="n">
        <f aca="false">AQ24*(1+AO25)</f>
        <v>607424919.588297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366804764.507809</v>
      </c>
      <c r="AS25" s="70" t="n">
        <f aca="false">AQ25/AG101</f>
        <v>0.0820410055347942</v>
      </c>
      <c r="AT25" s="70" t="n">
        <f aca="false">AR25/AG101</f>
        <v>0.0495419775263264</v>
      </c>
      <c r="AU25" s="7"/>
      <c r="AV25" s="7"/>
      <c r="AW25" s="71" t="n">
        <f aca="false">workers_and_wage_central!C13</f>
        <v>11579909</v>
      </c>
      <c r="AX25" s="7"/>
      <c r="AY25" s="40" t="n">
        <f aca="false">(AW25-AW24)/AW24</f>
        <v>0.00869092491587208</v>
      </c>
      <c r="AZ25" s="39" t="n">
        <f aca="false">workers_and_wage_central!B13</f>
        <v>6831.76913075884</v>
      </c>
      <c r="BA25" s="40" t="n">
        <f aca="false">(AZ25-AZ24)/AZ24</f>
        <v>-0.00040383893081554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0.0653702570484538</v>
      </c>
      <c r="BL25" s="40" t="n">
        <f aca="false">SUM(P98:P101)/AVERAGE(AG98:AG101)</f>
        <v>0.016470719744331</v>
      </c>
      <c r="BM25" s="40" t="n">
        <f aca="false">SUM(D98:D101)/AVERAGE(AG98:AG101)</f>
        <v>0.0858056520751585</v>
      </c>
      <c r="BN25" s="40" t="n">
        <f aca="false">(SUM(H98:H101)+SUM(J98:J101))/AVERAGE(AG98:AG101)</f>
        <v>0.0147454703582565</v>
      </c>
      <c r="BO25" s="69" t="n">
        <f aca="false">AL25-BN25</f>
        <v>-0.0516515851292922</v>
      </c>
      <c r="BP25" s="32" t="n">
        <f aca="false">BM25+BN25</f>
        <v>0.100551122433415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6" t="n">
        <f aca="false">'Central pensions'!Q26</f>
        <v>106112612.65477</v>
      </c>
      <c r="E26" s="6"/>
      <c r="F26" s="8" t="n">
        <f aca="false">'Central pensions'!I26</f>
        <v>19287223.4288772</v>
      </c>
      <c r="G26" s="6" t="n">
        <f aca="false">'Central pensions'!K26</f>
        <v>183049.23783698</v>
      </c>
      <c r="H26" s="6" t="n">
        <f aca="false">'Central pensions'!V26</f>
        <v>1007082.89832246</v>
      </c>
      <c r="I26" s="8" t="n">
        <f aca="false">'Central pensions'!M26</f>
        <v>5661.31663413343</v>
      </c>
      <c r="J26" s="6" t="n">
        <f aca="false">'Central pensions'!W26</f>
        <v>31146.8937625503</v>
      </c>
      <c r="K26" s="6"/>
      <c r="L26" s="8" t="n">
        <f aca="false">'Central pensions'!N26</f>
        <v>4245386.95990992</v>
      </c>
      <c r="M26" s="8"/>
      <c r="N26" s="8" t="n">
        <f aca="false">'Central pensions'!L26</f>
        <v>799994.692332089</v>
      </c>
      <c r="O26" s="6"/>
      <c r="P26" s="6" t="n">
        <f aca="false">'Central pensions'!X26</f>
        <v>26430667.8773103</v>
      </c>
      <c r="Q26" s="8"/>
      <c r="R26" s="8" t="n">
        <f aca="false">'Central SIPA income'!G21</f>
        <v>19277046.1045286</v>
      </c>
      <c r="S26" s="8"/>
      <c r="T26" s="6" t="n">
        <f aca="false">'Central SIPA income'!J21</f>
        <v>73707456.5550218</v>
      </c>
      <c r="U26" s="6"/>
      <c r="V26" s="8" t="n">
        <f aca="false">'Central SIPA income'!F21</f>
        <v>123938.240955641</v>
      </c>
      <c r="W26" s="8"/>
      <c r="X26" s="8" t="n">
        <f aca="false">'Central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-0.0351559468043925</v>
      </c>
      <c r="AM26" s="6" t="n">
        <v>4920541.96276278</v>
      </c>
      <c r="AN26" s="63" t="n">
        <f aca="false">AM26/AVERAGE(AG102:AG105)</f>
        <v>0.00065652765456299</v>
      </c>
      <c r="AO26" s="63" t="n">
        <f aca="false">'GDP evolution by scenario'!G101</f>
        <v>0.0181571345134564</v>
      </c>
      <c r="AP26" s="63"/>
      <c r="AQ26" s="6" t="n">
        <f aca="false">AQ25*(1+AO26)</f>
        <v>618454015.560087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368503530.186452</v>
      </c>
      <c r="AS26" s="64" t="n">
        <f aca="false">AQ26/AG105</f>
        <v>0.081978523681727</v>
      </c>
      <c r="AT26" s="64" t="n">
        <f aca="false">AR26/AG105</f>
        <v>0.0488465991264228</v>
      </c>
      <c r="AU26" s="61" t="n">
        <f aca="false">AVERAGE(AH26:AH29)</f>
        <v>-0.0157471676160662</v>
      </c>
      <c r="AV26" s="5"/>
      <c r="AW26" s="65" t="n">
        <f aca="false">workers_and_wage_central!C14</f>
        <v>11497914</v>
      </c>
      <c r="AX26" s="5"/>
      <c r="AY26" s="61" t="n">
        <f aca="false">(AW26-AW25)/AW25</f>
        <v>-0.00708079830333727</v>
      </c>
      <c r="AZ26" s="66" t="n">
        <f aca="false">workers_and_wage_central!B14</f>
        <v>6789.76485539962</v>
      </c>
      <c r="BA26" s="61" t="n">
        <f aca="false">(AZ26-AZ25)/AZ25</f>
        <v>-0.00614837453597543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0.013542387054971</v>
      </c>
      <c r="BJ26" s="5" t="n">
        <f aca="false">BJ25+1</f>
        <v>2037</v>
      </c>
      <c r="BK26" s="61" t="n">
        <f aca="false">SUM(T102:T105)/AVERAGE(AG102:AG105)</f>
        <v>0.0659234911008684</v>
      </c>
      <c r="BL26" s="61" t="n">
        <f aca="false">SUM(P102:P105)/AVERAGE(AG102:AG105)</f>
        <v>0.0160248483702273</v>
      </c>
      <c r="BM26" s="61" t="n">
        <f aca="false">SUM(D102:D105)/AVERAGE(AG102:AG105)</f>
        <v>0.0850545895350336</v>
      </c>
      <c r="BN26" s="61" t="n">
        <f aca="false">(SUM(H102:H105)+SUM(J102:J105))/AVERAGE(AG102:AG105)</f>
        <v>0.0158252247741017</v>
      </c>
      <c r="BO26" s="63" t="n">
        <f aca="false">AL26-BN26</f>
        <v>-0.0509811715784942</v>
      </c>
      <c r="BP26" s="32" t="n">
        <f aca="false">BM26+BN26</f>
        <v>0.100879814309135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9" t="n">
        <f aca="false">'Central pensions'!Q27</f>
        <v>106535424.9393</v>
      </c>
      <c r="E27" s="9"/>
      <c r="F27" s="67" t="n">
        <f aca="false">'Central pensions'!I27</f>
        <v>19364074.5665146</v>
      </c>
      <c r="G27" s="9" t="n">
        <f aca="false">'Central pensions'!K27</f>
        <v>207795.382800816</v>
      </c>
      <c r="H27" s="9" t="n">
        <f aca="false">'Central pensions'!V27</f>
        <v>1143228.88662032</v>
      </c>
      <c r="I27" s="67" t="n">
        <f aca="false">'Central pensions'!M27</f>
        <v>6426.6613237366</v>
      </c>
      <c r="J27" s="9" t="n">
        <f aca="false">'Central pensions'!W27</f>
        <v>35357.5944315565</v>
      </c>
      <c r="K27" s="9"/>
      <c r="L27" s="67" t="n">
        <f aca="false">'Central pensions'!N27</f>
        <v>3638783.13527951</v>
      </c>
      <c r="M27" s="67"/>
      <c r="N27" s="67" t="n">
        <f aca="false">'Central pensions'!L27</f>
        <v>791925.673946198</v>
      </c>
      <c r="O27" s="9"/>
      <c r="P27" s="9" t="n">
        <f aca="false">'Central pensions'!X27</f>
        <v>23238604.389216</v>
      </c>
      <c r="Q27" s="67"/>
      <c r="R27" s="67" t="n">
        <f aca="false">'Central SIPA income'!G22</f>
        <v>21901408.3867087</v>
      </c>
      <c r="S27" s="67"/>
      <c r="T27" s="9" t="n">
        <f aca="false">'Central SIPA income'!J22</f>
        <v>83741933.1988778</v>
      </c>
      <c r="U27" s="9"/>
      <c r="V27" s="67" t="n">
        <f aca="false">'Central SIPA income'!F22</f>
        <v>128194.98488325</v>
      </c>
      <c r="W27" s="67"/>
      <c r="X27" s="67" t="n">
        <f aca="false">'Central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-0.00900724076814875</v>
      </c>
      <c r="AK27" s="68" t="n">
        <f aca="false">AK26+1</f>
        <v>2038</v>
      </c>
      <c r="AL27" s="69" t="n">
        <f aca="false">SUM(AB106:AB109)/AVERAGE(AG106:AG109)</f>
        <v>-0.0340283339082438</v>
      </c>
      <c r="AM27" s="9" t="n">
        <v>4379286.21321994</v>
      </c>
      <c r="AN27" s="69" t="n">
        <f aca="false">AM27/AVERAGE(AG106:AG109)</f>
        <v>0.000573853924770454</v>
      </c>
      <c r="AO27" s="69" t="n">
        <f aca="false">'GDP evolution by scenario'!G105</f>
        <v>0.0182210196914261</v>
      </c>
      <c r="AP27" s="69"/>
      <c r="AQ27" s="9" t="n">
        <f aca="false">AQ26*(1+AO27)</f>
        <v>629722878.355849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370802300.554312</v>
      </c>
      <c r="AS27" s="70" t="n">
        <f aca="false">AQ27/AG109</f>
        <v>0.0818751145511618</v>
      </c>
      <c r="AT27" s="70" t="n">
        <f aca="false">AR27/AG109</f>
        <v>0.0482108588987342</v>
      </c>
      <c r="AU27" s="7"/>
      <c r="AV27" s="7"/>
      <c r="AW27" s="71" t="n">
        <f aca="false">workers_and_wage_central!C15</f>
        <v>11454626</v>
      </c>
      <c r="AX27" s="7"/>
      <c r="AY27" s="40" t="n">
        <f aca="false">(AW27-AW26)/AW26</f>
        <v>-0.00376485682533371</v>
      </c>
      <c r="AZ27" s="39" t="n">
        <f aca="false">workers_and_wage_central!B15</f>
        <v>6709.64745113228</v>
      </c>
      <c r="BA27" s="40" t="n">
        <f aca="false">(AZ27-AZ26)/AZ26</f>
        <v>-0.0117997317983137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0.0130449709052949</v>
      </c>
      <c r="BJ27" s="7" t="n">
        <f aca="false">BJ26+1</f>
        <v>2038</v>
      </c>
      <c r="BK27" s="40" t="n">
        <f aca="false">SUM(T106:T109)/AVERAGE(AG106:AG109)</f>
        <v>0.0660303126672322</v>
      </c>
      <c r="BL27" s="40" t="n">
        <f aca="false">SUM(P106:P109)/AVERAGE(AG106:AG109)</f>
        <v>0.0156964057345571</v>
      </c>
      <c r="BM27" s="40" t="n">
        <f aca="false">SUM(D106:D109)/AVERAGE(AG106:AG109)</f>
        <v>0.0843622408409189</v>
      </c>
      <c r="BN27" s="40" t="n">
        <f aca="false">(SUM(H106:H109)+SUM(J106:J109))/AVERAGE(AG106:AG109)</f>
        <v>0.0165653999946725</v>
      </c>
      <c r="BO27" s="69" t="n">
        <f aca="false">AL27-BN27</f>
        <v>-0.0505937339029163</v>
      </c>
      <c r="BP27" s="32" t="n">
        <f aca="false">BM27+BN27</f>
        <v>0.100927640835591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9" t="n">
        <f aca="false">'Central pensions'!Q28</f>
        <v>99513356.6709483</v>
      </c>
      <c r="E28" s="9"/>
      <c r="F28" s="67" t="n">
        <f aca="false">'Central pensions'!I28</f>
        <v>18087730.5369396</v>
      </c>
      <c r="G28" s="9" t="n">
        <f aca="false">'Central pensions'!K28</f>
        <v>224136.505682143</v>
      </c>
      <c r="H28" s="9" t="n">
        <f aca="false">'Central pensions'!V28</f>
        <v>1233132.92330266</v>
      </c>
      <c r="I28" s="67" t="n">
        <f aca="false">'Central pensions'!M28</f>
        <v>6932.05687676731</v>
      </c>
      <c r="J28" s="9" t="n">
        <f aca="false">'Central pensions'!W28</f>
        <v>38138.131648536</v>
      </c>
      <c r="K28" s="9"/>
      <c r="L28" s="67" t="n">
        <f aca="false">'Central pensions'!N28</f>
        <v>3267878.84085963</v>
      </c>
      <c r="M28" s="67"/>
      <c r="N28" s="67" t="n">
        <f aca="false">'Central pensions'!L28</f>
        <v>750574.607033629</v>
      </c>
      <c r="O28" s="9"/>
      <c r="P28" s="9" t="n">
        <f aca="false">'Central pensions'!X28</f>
        <v>21086478.8726506</v>
      </c>
      <c r="Q28" s="67"/>
      <c r="R28" s="67" t="n">
        <f aca="false">'Central SIPA income'!G23</f>
        <v>18155178.8866792</v>
      </c>
      <c r="S28" s="67"/>
      <c r="T28" s="9" t="n">
        <f aca="false">'Central SIPA income'!J23</f>
        <v>69417900.0134358</v>
      </c>
      <c r="U28" s="9"/>
      <c r="V28" s="67" t="n">
        <f aca="false">'Central SIPA income'!F23</f>
        <v>114951.911089814</v>
      </c>
      <c r="W28" s="67"/>
      <c r="X28" s="67" t="n">
        <f aca="false">'Central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-0.0328584411631365</v>
      </c>
      <c r="AM28" s="9" t="n">
        <v>3887732.69163583</v>
      </c>
      <c r="AN28" s="69" t="n">
        <f aca="false">AM28/AVERAGE(AG110:AG113)</f>
        <v>0.000500665650368061</v>
      </c>
      <c r="AO28" s="69" t="n">
        <f aca="false">'GDP evolution by scenario'!G109</f>
        <v>0.0175286037164162</v>
      </c>
      <c r="AP28" s="69"/>
      <c r="AQ28" s="9" t="n">
        <f aca="false">AQ27*(1+AO28)</f>
        <v>640761041.14171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373383078.616595</v>
      </c>
      <c r="AS28" s="70" t="n">
        <f aca="false">AQ28/AG113</f>
        <v>0.0820889019183515</v>
      </c>
      <c r="AT28" s="70" t="n">
        <f aca="false">AR28/AG113</f>
        <v>0.0478346917969864</v>
      </c>
      <c r="AU28" s="9"/>
      <c r="AW28" s="71" t="n">
        <f aca="false">workers_and_wage_central!C16</f>
        <v>11584007</v>
      </c>
      <c r="AY28" s="40" t="n">
        <f aca="false">(AW28-AW27)/AW27</f>
        <v>0.0112950872424818</v>
      </c>
      <c r="AZ28" s="39" t="n">
        <f aca="false">workers_and_wage_central!B16</f>
        <v>6341.72956125173</v>
      </c>
      <c r="BA28" s="40" t="n">
        <f aca="false">(AZ28-AZ27)/AZ27</f>
        <v>-0.0548341611925482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0.0174204770323512</v>
      </c>
      <c r="BJ28" s="7" t="n">
        <f aca="false">BJ27+1</f>
        <v>2039</v>
      </c>
      <c r="BK28" s="40" t="n">
        <f aca="false">SUM(T110:T113)/AVERAGE(AG110:AG113)</f>
        <v>0.066234284253893</v>
      </c>
      <c r="BL28" s="40" t="n">
        <f aca="false">SUM(P110:P113)/AVERAGE(AG110:AG113)</f>
        <v>0.0155707355377315</v>
      </c>
      <c r="BM28" s="40" t="n">
        <f aca="false">SUM(D110:D113)/AVERAGE(AG110:AG113)</f>
        <v>0.0835219898792979</v>
      </c>
      <c r="BN28" s="40" t="n">
        <f aca="false">(SUM(H110:H113)+SUM(J110:J113))/AVERAGE(AG110:AG113)</f>
        <v>0.0176163587121873</v>
      </c>
      <c r="BO28" s="69" t="n">
        <f aca="false">AL28-BN28</f>
        <v>-0.0504747998753237</v>
      </c>
      <c r="BP28" s="32" t="n">
        <f aca="false">BM28+BN28</f>
        <v>0.101138348591485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9" t="n">
        <f aca="false">'Central pensions'!Q29</f>
        <v>91115382.4441148</v>
      </c>
      <c r="E29" s="9"/>
      <c r="F29" s="67" t="n">
        <f aca="false">'Central pensions'!I29</f>
        <v>16561299.312502</v>
      </c>
      <c r="G29" s="9" t="n">
        <f aca="false">'Central pensions'!K29</f>
        <v>224867.318215857</v>
      </c>
      <c r="H29" s="9" t="n">
        <f aca="false">'Central pensions'!V29</f>
        <v>1237153.6382386</v>
      </c>
      <c r="I29" s="67" t="n">
        <f aca="false">'Central pensions'!M29</f>
        <v>6954.65932626362</v>
      </c>
      <c r="J29" s="9" t="n">
        <f aca="false">'Central pensions'!W29</f>
        <v>38262.4836568639</v>
      </c>
      <c r="K29" s="9"/>
      <c r="L29" s="67" t="n">
        <f aca="false">'Central pensions'!N29</f>
        <v>2997014.76629459</v>
      </c>
      <c r="M29" s="67"/>
      <c r="N29" s="67" t="n">
        <f aca="false">'Central pensions'!L29</f>
        <v>686034.660716327</v>
      </c>
      <c r="O29" s="9"/>
      <c r="P29" s="9" t="n">
        <f aca="false">'Central pensions'!X29</f>
        <v>19325884.1598239</v>
      </c>
      <c r="Q29" s="67"/>
      <c r="R29" s="67" t="n">
        <f aca="false">'Central SIPA income'!G24</f>
        <v>20001186.5760818</v>
      </c>
      <c r="S29" s="67"/>
      <c r="T29" s="9" t="n">
        <f aca="false">'Central SIPA income'!J24</f>
        <v>76476270.4104914</v>
      </c>
      <c r="U29" s="9"/>
      <c r="V29" s="67" t="n">
        <f aca="false">'Central SIPA income'!F24</f>
        <v>113858.881260517</v>
      </c>
      <c r="W29" s="67"/>
      <c r="X29" s="67" t="n">
        <f aca="false">'Central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-0.0318588531511234</v>
      </c>
      <c r="AM29" s="9" t="n">
        <v>3427469.19706586</v>
      </c>
      <c r="AN29" s="69" t="n">
        <f aca="false">AM29/AVERAGE(AG114:AG117)</f>
        <v>0.000434074526693618</v>
      </c>
      <c r="AO29" s="69" t="n">
        <f aca="false">'GDP evolution by scenario'!G113</f>
        <v>0.0168588198727564</v>
      </c>
      <c r="AP29" s="69"/>
      <c r="AQ29" s="9" t="n">
        <f aca="false">AQ28*(1+AO29)</f>
        <v>651563516.115798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376224003.51456</v>
      </c>
      <c r="AS29" s="70" t="n">
        <f aca="false">AQ29/AG117</f>
        <v>0.0821720165612608</v>
      </c>
      <c r="AT29" s="70" t="n">
        <f aca="false">AR29/AG117</f>
        <v>0.0474475385482572</v>
      </c>
      <c r="AW29" s="71" t="n">
        <f aca="false">workers_and_wage_central!C17</f>
        <v>11550412</v>
      </c>
      <c r="AY29" s="40" t="n">
        <f aca="false">(AW29-AW28)/AW28</f>
        <v>-0.00290011910386449</v>
      </c>
      <c r="AZ29" s="39" t="n">
        <f aca="false">workers_and_wage_central!B17</f>
        <v>6044.1777289778</v>
      </c>
      <c r="BA29" s="40" t="n">
        <f aca="false">(AZ29-AZ28)/AZ28</f>
        <v>-0.0469196659050208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0.0132155690905035</v>
      </c>
      <c r="BJ29" s="7" t="n">
        <f aca="false">BJ28+1</f>
        <v>2040</v>
      </c>
      <c r="BK29" s="40" t="n">
        <f aca="false">SUM(T114:T117)/AVERAGE(AG114:AG117)</f>
        <v>0.0663748387810568</v>
      </c>
      <c r="BL29" s="40" t="n">
        <f aca="false">SUM(P114:P117)/AVERAGE(AG114:AG117)</f>
        <v>0.0153064832013231</v>
      </c>
      <c r="BM29" s="40" t="n">
        <f aca="false">SUM(D114:D117)/AVERAGE(AG114:AG117)</f>
        <v>0.0829272087308572</v>
      </c>
      <c r="BN29" s="40" t="n">
        <f aca="false">(SUM(H114:H117)+SUM(J114:J117))/AVERAGE(AG114:AG117)</f>
        <v>0.0185085194695095</v>
      </c>
      <c r="BO29" s="69" t="n">
        <f aca="false">AL29-BN29</f>
        <v>-0.050367372620633</v>
      </c>
      <c r="BP29" s="32" t="n">
        <f aca="false">BM29+BN29</f>
        <v>0.101435728200367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90494049.7984785</v>
      </c>
      <c r="E30" s="6"/>
      <c r="F30" s="8" t="n">
        <f aca="false">'Central pensions'!I30</f>
        <v>16448364.7493033</v>
      </c>
      <c r="G30" s="6" t="n">
        <f aca="false">'Central pensions'!K30</f>
        <v>175346.654802382</v>
      </c>
      <c r="H30" s="6" t="n">
        <f aca="false">'Central pensions'!V30</f>
        <v>964705.559095501</v>
      </c>
      <c r="I30" s="8" t="n">
        <f aca="false">'Central pensions'!M30</f>
        <v>5423.09241656851</v>
      </c>
      <c r="J30" s="6" t="n">
        <f aca="false">'Central pensions'!W30</f>
        <v>29836.2544050156</v>
      </c>
      <c r="K30" s="6"/>
      <c r="L30" s="8" t="n">
        <f aca="false">'Central pensions'!N30</f>
        <v>3514113.18561026</v>
      </c>
      <c r="M30" s="8"/>
      <c r="N30" s="8" t="n">
        <f aca="false">'Central pensions'!L30</f>
        <v>681523.578224169</v>
      </c>
      <c r="O30" s="6"/>
      <c r="P30" s="6" t="n">
        <f aca="false">'Central pensions'!X30</f>
        <v>21984291.670948</v>
      </c>
      <c r="Q30" s="8"/>
      <c r="R30" s="8" t="n">
        <f aca="false">'Central SIPA income'!G25</f>
        <v>15862738.8132122</v>
      </c>
      <c r="S30" s="8"/>
      <c r="T30" s="6" t="n">
        <f aca="false">'Central SIPA income'!J25</f>
        <v>60652556.7028565</v>
      </c>
      <c r="U30" s="6"/>
      <c r="V30" s="8" t="n">
        <f aca="false">'Central SIPA income'!F25</f>
        <v>109595.017329619</v>
      </c>
      <c r="W30" s="8"/>
      <c r="X30" s="8" t="n">
        <f aca="false">'Central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-0.352092536095614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11444480</v>
      </c>
      <c r="AX30" s="5"/>
      <c r="AY30" s="61" t="n">
        <f aca="false">(AW30-AW29)/AW29</f>
        <v>-0.00917127458310578</v>
      </c>
      <c r="AZ30" s="66" t="n">
        <f aca="false">workers_and_wage_central!B18</f>
        <v>6009.71845284106</v>
      </c>
      <c r="BA30" s="61" t="n">
        <f aca="false">(AZ30-AZ29)/AZ29</f>
        <v>-0.00570123475547884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0.015296387934487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91674495.8027361</v>
      </c>
      <c r="E31" s="9"/>
      <c r="F31" s="67" t="n">
        <f aca="false">'Central pensions'!I31</f>
        <v>16662924.783782</v>
      </c>
      <c r="G31" s="9" t="n">
        <f aca="false">'Central pensions'!K31</f>
        <v>180975.053057989</v>
      </c>
      <c r="H31" s="9" t="n">
        <f aca="false">'Central pensions'!V31</f>
        <v>995671.345651895</v>
      </c>
      <c r="I31" s="67" t="n">
        <f aca="false">'Central pensions'!M31</f>
        <v>5597.16658942236</v>
      </c>
      <c r="J31" s="9" t="n">
        <f aca="false">'Central pensions'!W31</f>
        <v>30793.9591438731</v>
      </c>
      <c r="K31" s="9"/>
      <c r="L31" s="67" t="n">
        <f aca="false">'Central pensions'!N31</f>
        <v>3220351.57066625</v>
      </c>
      <c r="M31" s="67"/>
      <c r="N31" s="67" t="n">
        <f aca="false">'Central pensions'!L31</f>
        <v>692237.280121459</v>
      </c>
      <c r="O31" s="9"/>
      <c r="P31" s="9" t="n">
        <f aca="false">'Central pensions'!X31</f>
        <v>20518904.8813054</v>
      </c>
      <c r="Q31" s="67"/>
      <c r="R31" s="67" t="n">
        <f aca="false">'Central SIPA income'!G26</f>
        <v>18767862.8028863</v>
      </c>
      <c r="S31" s="67"/>
      <c r="T31" s="9" t="n">
        <f aca="false">'Central SIPA income'!J26</f>
        <v>71760550.0694104</v>
      </c>
      <c r="U31" s="9"/>
      <c r="V31" s="67" t="n">
        <f aca="false">'Central SIPA income'!F26</f>
        <v>107810.670661791</v>
      </c>
      <c r="W31" s="67"/>
      <c r="X31" s="67" t="n">
        <f aca="false">'Central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-0.00801842879939619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376224003.51456</v>
      </c>
      <c r="AS31" s="7"/>
      <c r="AT31" s="7"/>
      <c r="AU31" s="7"/>
      <c r="AV31" s="7"/>
      <c r="AW31" s="71" t="n">
        <f aca="false">workers_and_wage_central!C19</f>
        <v>11554378</v>
      </c>
      <c r="AX31" s="7"/>
      <c r="AY31" s="40" t="n">
        <f aca="false">(AW31-AW30)/AW30</f>
        <v>0.00960270803042165</v>
      </c>
      <c r="AZ31" s="39" t="n">
        <f aca="false">workers_and_wage_central!B19</f>
        <v>5955.74185556688</v>
      </c>
      <c r="BA31" s="40" t="n">
        <f aca="false">(AZ31-AZ30)/AZ30</f>
        <v>-0.00898155174784707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0.0132468199885387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9" t="n">
        <f aca="false">'Central pensions'!Q32</f>
        <v>94028095.0676853</v>
      </c>
      <c r="E32" s="9"/>
      <c r="F32" s="67" t="n">
        <f aca="false">'Central pensions'!I32</f>
        <v>17090719.3102707</v>
      </c>
      <c r="G32" s="9" t="n">
        <f aca="false">'Central pensions'!K32</f>
        <v>193766.820082053</v>
      </c>
      <c r="H32" s="9" t="n">
        <f aca="false">'Central pensions'!V32</f>
        <v>1066047.87363685</v>
      </c>
      <c r="I32" s="67" t="n">
        <f aca="false">'Central pensions'!M32</f>
        <v>5992.7882499604</v>
      </c>
      <c r="J32" s="9" t="n">
        <f aca="false">'Central pensions'!W32</f>
        <v>32970.5527928924</v>
      </c>
      <c r="K32" s="9"/>
      <c r="L32" s="67" t="n">
        <f aca="false">'Central pensions'!N32</f>
        <v>3151590.38644392</v>
      </c>
      <c r="M32" s="67"/>
      <c r="N32" s="67" t="n">
        <f aca="false">'Central pensions'!L32</f>
        <v>711952.073699757</v>
      </c>
      <c r="O32" s="9"/>
      <c r="P32" s="9" t="n">
        <f aca="false">'Central pensions'!X32</f>
        <v>20270567.7469621</v>
      </c>
      <c r="Q32" s="67"/>
      <c r="R32" s="67" t="n">
        <f aca="false">'Central SIPA income'!G27</f>
        <v>15709287.9702997</v>
      </c>
      <c r="S32" s="67"/>
      <c r="T32" s="9" t="n">
        <f aca="false">'Central SIPA income'!J27</f>
        <v>60065824.1051349</v>
      </c>
      <c r="U32" s="9"/>
      <c r="V32" s="67" t="n">
        <f aca="false">'Central SIPA income'!F27</f>
        <v>110759.347632462</v>
      </c>
      <c r="W32" s="67"/>
      <c r="X32" s="67" t="n">
        <f aca="false">'Central SIPA income'!M27</f>
        <v>278195.548446746</v>
      </c>
      <c r="Y32" s="9"/>
      <c r="Z32" s="9" t="n">
        <f aca="false">R32+V32-N32-L32-F32</f>
        <v>-5134214.45248221</v>
      </c>
      <c r="AA32" s="9"/>
      <c r="AB32" s="9" t="n">
        <f aca="false">T32-P32-D32</f>
        <v>-54232838.7095125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-0.010668131255479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379677876.682527</v>
      </c>
      <c r="AS32" s="7"/>
      <c r="AT32" s="7"/>
      <c r="AU32" s="9"/>
      <c r="AW32" s="71" t="n">
        <f aca="false">workers_and_wage_central!C20</f>
        <v>11614513</v>
      </c>
      <c r="AY32" s="40" t="n">
        <f aca="false">(AW32-AW31)/AW31</f>
        <v>0.00520452074529672</v>
      </c>
      <c r="AZ32" s="39" t="n">
        <f aca="false">workers_and_wage_central!B20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0.0155411400182853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92236659.5410422</v>
      </c>
      <c r="E33" s="9"/>
      <c r="F33" s="67" t="n">
        <f aca="false">'Central pensions'!I33</f>
        <v>16765104.6976778</v>
      </c>
      <c r="G33" s="9" t="n">
        <f aca="false">'Central pensions'!K33</f>
        <v>203620.113530334</v>
      </c>
      <c r="H33" s="9" t="n">
        <f aca="false">'Central pensions'!V33</f>
        <v>1120257.78699773</v>
      </c>
      <c r="I33" s="67" t="n">
        <f aca="false">'Central pensions'!M33</f>
        <v>6297.5292844433</v>
      </c>
      <c r="J33" s="9" t="n">
        <f aca="false">'Central pensions'!W33</f>
        <v>34647.148051476</v>
      </c>
      <c r="K33" s="9"/>
      <c r="L33" s="67" t="n">
        <f aca="false">'Central pensions'!N33</f>
        <v>3305970.27675219</v>
      </c>
      <c r="M33" s="67"/>
      <c r="N33" s="67" t="n">
        <f aca="false">'Central pensions'!L33</f>
        <v>698121.724870205</v>
      </c>
      <c r="O33" s="9"/>
      <c r="P33" s="9" t="n">
        <f aca="false">'Central pensions'!X33</f>
        <v>20995555.2330152</v>
      </c>
      <c r="Q33" s="67"/>
      <c r="R33" s="67" t="n">
        <f aca="false">'Central SIPA income'!G28</f>
        <v>17842646.3576118</v>
      </c>
      <c r="S33" s="67"/>
      <c r="T33" s="9" t="n">
        <f aca="false">'Central SIPA income'!J28</f>
        <v>68222904.8008211</v>
      </c>
      <c r="U33" s="9"/>
      <c r="V33" s="67" t="n">
        <f aca="false">'Central SIPA income'!F28</f>
        <v>108218.534622524</v>
      </c>
      <c r="W33" s="67"/>
      <c r="X33" s="67" t="n">
        <f aca="false">'Central SIPA income'!M28</f>
        <v>271813.758702501</v>
      </c>
      <c r="Y33" s="9"/>
      <c r="Z33" s="9" t="n">
        <f aca="false">R33+V33-N33-L33-F33</f>
        <v>-2818331.80706589</v>
      </c>
      <c r="AA33" s="9"/>
      <c r="AB33" s="9" t="n">
        <f aca="false">T33-P33-D33</f>
        <v>-45009309.9732363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-0.00893444069135263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11654037</v>
      </c>
      <c r="AY33" s="40" t="n">
        <f aca="false">(AW33-AW32)/AW32</f>
        <v>0.00340298383582678</v>
      </c>
      <c r="AZ33" s="39" t="n">
        <f aca="false">workers_and_wage_central!B21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0.0134446568712906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105609699.682168</v>
      </c>
      <c r="E34" s="6"/>
      <c r="F34" s="8" t="n">
        <f aca="false">'Central pensions'!I34</f>
        <v>19195813.0430127</v>
      </c>
      <c r="G34" s="6" t="n">
        <f aca="false">'Central pensions'!K34</f>
        <v>227496.203324326</v>
      </c>
      <c r="H34" s="6" t="n">
        <f aca="false">'Central pensions'!V34</f>
        <v>1251616.98845889</v>
      </c>
      <c r="I34" s="8" t="n">
        <f aca="false">'Central pensions'!M34</f>
        <v>7035.96505126779</v>
      </c>
      <c r="J34" s="6" t="n">
        <f aca="false">'Central pensions'!W34</f>
        <v>38709.8037667697</v>
      </c>
      <c r="K34" s="6"/>
      <c r="L34" s="8" t="n">
        <f aca="false">'Central pensions'!N34</f>
        <v>3800149.86655555</v>
      </c>
      <c r="M34" s="8"/>
      <c r="N34" s="8" t="n">
        <f aca="false">'Central pensions'!L34</f>
        <v>713117.938802142</v>
      </c>
      <c r="O34" s="6"/>
      <c r="P34" s="6" t="n">
        <f aca="false">'Central pensions'!X34</f>
        <v>23642360.2181909</v>
      </c>
      <c r="Q34" s="8"/>
      <c r="R34" s="8" t="n">
        <f aca="false">'Central SIPA income'!G29</f>
        <v>16354684.6279618</v>
      </c>
      <c r="S34" s="8"/>
      <c r="T34" s="6" t="n">
        <f aca="false">'Central SIPA income'!J29</f>
        <v>62533554.1633317</v>
      </c>
      <c r="U34" s="6"/>
      <c r="V34" s="8" t="n">
        <f aca="false">'Central SIPA income'!F29</f>
        <v>114223.960654247</v>
      </c>
      <c r="W34" s="8"/>
      <c r="X34" s="8" t="n">
        <f aca="false">'Central SIPA income'!M29</f>
        <v>286897.657481821</v>
      </c>
      <c r="Y34" s="6"/>
      <c r="Z34" s="6" t="n">
        <f aca="false">R34+V34-N34-L34-F34</f>
        <v>-7240172.25975429</v>
      </c>
      <c r="AA34" s="6"/>
      <c r="AB34" s="6" t="n">
        <f aca="false">T34-P34-D34</f>
        <v>-66718505.7370269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-0.0139179833583586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11459125</v>
      </c>
      <c r="AX34" s="5"/>
      <c r="AY34" s="61" t="n">
        <f aca="false">(AW34-AW33)/AW33</f>
        <v>-0.0167248482221225</v>
      </c>
      <c r="AZ34" s="66" t="n">
        <f aca="false">workers_and_wage_central!B22</f>
        <v>5987.4537603861</v>
      </c>
      <c r="BA34" s="61" t="n">
        <f aca="false">(AZ34-AZ33)/AZ33</f>
        <v>0.0542873610183224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0.0157070079238376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97603882.0444316</v>
      </c>
      <c r="E35" s="9"/>
      <c r="F35" s="67" t="n">
        <f aca="false">'Central pensions'!I35</f>
        <v>17740660.9206893</v>
      </c>
      <c r="G35" s="9" t="n">
        <f aca="false">'Central pensions'!K35</f>
        <v>279307.043137103</v>
      </c>
      <c r="H35" s="9" t="n">
        <f aca="false">'Central pensions'!V35</f>
        <v>1536664.94243967</v>
      </c>
      <c r="I35" s="67" t="n">
        <f aca="false">'Central pensions'!M35</f>
        <v>8638.3621588794</v>
      </c>
      <c r="J35" s="9" t="n">
        <f aca="false">'Central pensions'!W35</f>
        <v>47525.7198692677</v>
      </c>
      <c r="K35" s="9"/>
      <c r="L35" s="67" t="n">
        <f aca="false">'Central pensions'!N35</f>
        <v>2945031.41658614</v>
      </c>
      <c r="M35" s="67"/>
      <c r="N35" s="67" t="n">
        <f aca="false">'Central pensions'!L35</f>
        <v>730150.448158845</v>
      </c>
      <c r="O35" s="9"/>
      <c r="P35" s="9" t="n">
        <f aca="false">'Central pensions'!X35</f>
        <v>19298854.3573154</v>
      </c>
      <c r="Q35" s="67"/>
      <c r="R35" s="67" t="n">
        <f aca="false">'Central SIPA income'!G30</f>
        <v>18315117.1907988</v>
      </c>
      <c r="S35" s="67"/>
      <c r="T35" s="9" t="n">
        <f aca="false">'Central SIPA income'!J30</f>
        <v>70029437.981362</v>
      </c>
      <c r="U35" s="9"/>
      <c r="V35" s="67" t="n">
        <f aca="false">'Central SIPA income'!F30</f>
        <v>83215.8664771378</v>
      </c>
      <c r="W35" s="67"/>
      <c r="X35" s="67" t="n">
        <f aca="false">'Central SIPA income'!M30</f>
        <v>209014.264790538</v>
      </c>
      <c r="Y35" s="9"/>
      <c r="Z35" s="9" t="n">
        <f aca="false">R35+V35-N35-L35-F35</f>
        <v>-3017509.72815836</v>
      </c>
      <c r="AA35" s="9"/>
      <c r="AB35" s="9" t="n">
        <f aca="false">T35-P35-D35</f>
        <v>-46873298.4203851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-0.0116601709523955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9344932</v>
      </c>
      <c r="AX35" s="7"/>
      <c r="AY35" s="40" t="n">
        <f aca="false">(AW35-AW34)/AW34</f>
        <v>-0.184498641912013</v>
      </c>
      <c r="AZ35" s="39" t="n">
        <f aca="false">workers_and_wage_central!B23</f>
        <v>6406.02398035156</v>
      </c>
      <c r="BA35" s="40" t="n">
        <f aca="false">(AZ35-AZ34)/AZ34</f>
        <v>0.0699078835038002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0.0135561652509902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96927125.2192335</v>
      </c>
      <c r="E36" s="9"/>
      <c r="F36" s="67" t="n">
        <f aca="false">'Central pensions'!I36</f>
        <v>17617652.3567868</v>
      </c>
      <c r="G36" s="9" t="n">
        <f aca="false">'Central pensions'!K36</f>
        <v>300207.929015087</v>
      </c>
      <c r="H36" s="9" t="n">
        <f aca="false">'Central pensions'!V36</f>
        <v>1651655.44978203</v>
      </c>
      <c r="I36" s="67" t="n">
        <f aca="false">'Central pensions'!M36</f>
        <v>9284.78130974498</v>
      </c>
      <c r="J36" s="9" t="n">
        <f aca="false">'Central pensions'!W36</f>
        <v>51082.1273128465</v>
      </c>
      <c r="K36" s="9"/>
      <c r="L36" s="67" t="n">
        <f aca="false">'Central pensions'!N36</f>
        <v>2909983.19696201</v>
      </c>
      <c r="M36" s="67"/>
      <c r="N36" s="67" t="n">
        <f aca="false">'Central pensions'!L36</f>
        <v>726858.268159479</v>
      </c>
      <c r="O36" s="9"/>
      <c r="P36" s="9" t="n">
        <f aca="false">'Central pensions'!X36</f>
        <v>19098876.3760672</v>
      </c>
      <c r="Q36" s="67"/>
      <c r="R36" s="67" t="n">
        <f aca="false">'Central SIPA income'!G31</f>
        <v>15595988.528971</v>
      </c>
      <c r="S36" s="67"/>
      <c r="T36" s="9" t="n">
        <f aca="false">'Central SIPA income'!J31</f>
        <v>59632613.8713595</v>
      </c>
      <c r="U36" s="9"/>
      <c r="V36" s="67" t="n">
        <f aca="false">'Central SIPA income'!F31</f>
        <v>84583.9362415246</v>
      </c>
      <c r="W36" s="67"/>
      <c r="X36" s="67" t="n">
        <f aca="false">'Central SIPA income'!M31</f>
        <v>212450.46161322</v>
      </c>
      <c r="Y36" s="9"/>
      <c r="Z36" s="9" t="n">
        <f aca="false">R36+V36-N36-L36-F36</f>
        <v>-5573921.35669576</v>
      </c>
      <c r="AA36" s="9"/>
      <c r="AB36" s="9" t="n">
        <f aca="false">T36-P36-D36</f>
        <v>-56393387.7239412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-0.0124977032420717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9833529</v>
      </c>
      <c r="AY36" s="40" t="n">
        <f aca="false">(AW36-AW35)/AW35</f>
        <v>0.0522847036233115</v>
      </c>
      <c r="AZ36" s="39" t="n">
        <f aca="false">workers_and_wage_central!B24</f>
        <v>6098.86892356943</v>
      </c>
      <c r="BA36" s="40" t="n">
        <f aca="false">(AZ36-AZ35)/AZ35</f>
        <v>-0.0479478468585556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0.0157108482245253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94481964.1635101</v>
      </c>
      <c r="E37" s="9"/>
      <c r="F37" s="67" t="n">
        <f aca="false">'Central pensions'!I37</f>
        <v>17173215.3909874</v>
      </c>
      <c r="G37" s="9" t="n">
        <f aca="false">'Central pensions'!K37</f>
        <v>313115.34061862</v>
      </c>
      <c r="H37" s="9" t="n">
        <f aca="false">'Central pensions'!V37</f>
        <v>1722668.22012256</v>
      </c>
      <c r="I37" s="67" t="n">
        <f aca="false">'Central pensions'!M37</f>
        <v>9683.97960676154</v>
      </c>
      <c r="J37" s="9" t="n">
        <f aca="false">'Central pensions'!W37</f>
        <v>53278.3985604922</v>
      </c>
      <c r="K37" s="9"/>
      <c r="L37" s="67" t="n">
        <f aca="false">'Central pensions'!N37</f>
        <v>2905674.43826709</v>
      </c>
      <c r="M37" s="67"/>
      <c r="N37" s="67" t="n">
        <f aca="false">'Central pensions'!L37</f>
        <v>710197.914395906</v>
      </c>
      <c r="O37" s="9"/>
      <c r="P37" s="9" t="n">
        <f aca="false">'Central pensions'!X37</f>
        <v>18984857.8559082</v>
      </c>
      <c r="Q37" s="67"/>
      <c r="R37" s="67" t="n">
        <f aca="false">'Central SIPA income'!G32</f>
        <v>18801788.2610091</v>
      </c>
      <c r="S37" s="67"/>
      <c r="T37" s="9" t="n">
        <f aca="false">'Central SIPA income'!J32</f>
        <v>71890266.9989201</v>
      </c>
      <c r="U37" s="9"/>
      <c r="V37" s="67" t="n">
        <f aca="false">'Central SIPA income'!F32</f>
        <v>91514.8054824357</v>
      </c>
      <c r="W37" s="67"/>
      <c r="X37" s="67" t="n">
        <f aca="false">'Central SIPA income'!M32</f>
        <v>229858.806921339</v>
      </c>
      <c r="Y37" s="9"/>
      <c r="Z37" s="9" t="n">
        <f aca="false">R37+V37-N37-L37-F37</f>
        <v>-1895784.67715883</v>
      </c>
      <c r="AA37" s="9"/>
      <c r="AB37" s="9" t="n">
        <f aca="false">T37-P37-D37</f>
        <v>-41576555.0204981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-0.00884641469731413</v>
      </c>
      <c r="AK37" s="73"/>
      <c r="AW37" s="71" t="n">
        <f aca="false">workers_and_wage_central!C25</f>
        <v>10346870</v>
      </c>
      <c r="AY37" s="40" t="n">
        <f aca="false">(AW37-AW36)/AW36</f>
        <v>0.0522031307377036</v>
      </c>
      <c r="AZ37" s="39" t="n">
        <f aca="false">workers_and_wage_central!B25</f>
        <v>6081.86314734696</v>
      </c>
      <c r="BA37" s="40" t="n">
        <f aca="false">(AZ37-AZ36)/AZ36</f>
        <v>-0.00278834918992018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0.0136014138828032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92633149.0365619</v>
      </c>
      <c r="E38" s="6"/>
      <c r="F38" s="8" t="n">
        <f aca="false">'Central pensions'!I38</f>
        <v>16837171.3568239</v>
      </c>
      <c r="G38" s="6" t="n">
        <f aca="false">'Central pensions'!K38</f>
        <v>309838.168282352</v>
      </c>
      <c r="H38" s="6" t="n">
        <f aca="false">'Central pensions'!V38</f>
        <v>1704638.18485058</v>
      </c>
      <c r="I38" s="8" t="n">
        <f aca="false">'Central pensions'!M38</f>
        <v>9582.62376130983</v>
      </c>
      <c r="J38" s="6" t="n">
        <f aca="false">'Central pensions'!W38</f>
        <v>52720.768603626</v>
      </c>
      <c r="K38" s="6"/>
      <c r="L38" s="8" t="n">
        <f aca="false">'Central pensions'!N38</f>
        <v>3435051.04419428</v>
      </c>
      <c r="M38" s="8"/>
      <c r="N38" s="8" t="n">
        <f aca="false">'Central pensions'!L38</f>
        <v>697328.789157908</v>
      </c>
      <c r="O38" s="6"/>
      <c r="P38" s="6" t="n">
        <f aca="false">'Central pensions'!X38</f>
        <v>21660993.4505612</v>
      </c>
      <c r="Q38" s="8"/>
      <c r="R38" s="8" t="n">
        <f aca="false">'Central SIPA income'!G33</f>
        <v>16607745.9895288</v>
      </c>
      <c r="S38" s="8"/>
      <c r="T38" s="6" t="n">
        <f aca="false">'Central SIPA income'!J33</f>
        <v>63501156.2125415</v>
      </c>
      <c r="U38" s="6"/>
      <c r="V38" s="8" t="n">
        <f aca="false">'Central SIPA income'!F33</f>
        <v>99342.3032356052</v>
      </c>
      <c r="W38" s="8"/>
      <c r="X38" s="8" t="n">
        <f aca="false">'Central SIPA income'!M33</f>
        <v>249519.224547079</v>
      </c>
      <c r="Y38" s="6"/>
      <c r="Z38" s="6" t="n">
        <f aca="false">R38+V38-N38-L38-F38</f>
        <v>-4262462.8974117</v>
      </c>
      <c r="AA38" s="6"/>
      <c r="AB38" s="6" t="n">
        <f aca="false">T38-P38-D38</f>
        <v>-50792986.2745816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-0.0105957999191015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10800119</v>
      </c>
      <c r="AX38" s="5"/>
      <c r="AY38" s="61" t="n">
        <f aca="false">(AW38-AW37)/AW37</f>
        <v>0.0438054213496449</v>
      </c>
      <c r="AZ38" s="66" t="n">
        <f aca="false">workers_and_wage_central!B26</f>
        <v>6026.01446577481</v>
      </c>
      <c r="BA38" s="61" t="n">
        <f aca="false">(AZ38-AZ37)/AZ37</f>
        <v>-0.00918282444361142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0.0154066960187042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94643727.4687936</v>
      </c>
      <c r="E39" s="9"/>
      <c r="F39" s="67" t="n">
        <f aca="false">'Central pensions'!I39</f>
        <v>17202617.7865513</v>
      </c>
      <c r="G39" s="9" t="n">
        <f aca="false">'Central pensions'!K39</f>
        <v>350339.029856265</v>
      </c>
      <c r="H39" s="9" t="n">
        <f aca="false">'Central pensions'!V39</f>
        <v>1927461.97554419</v>
      </c>
      <c r="I39" s="67" t="n">
        <f aca="false">'Central pensions'!M39</f>
        <v>10835.2277275134</v>
      </c>
      <c r="J39" s="9" t="n">
        <f aca="false">'Central pensions'!W39</f>
        <v>59612.2260477585</v>
      </c>
      <c r="K39" s="9"/>
      <c r="L39" s="67" t="n">
        <f aca="false">'Central pensions'!N39</f>
        <v>2949989.38040242</v>
      </c>
      <c r="M39" s="67"/>
      <c r="N39" s="67" t="n">
        <f aca="false">'Central pensions'!L39</f>
        <v>714076.134592831</v>
      </c>
      <c r="O39" s="9"/>
      <c r="P39" s="9" t="n">
        <f aca="false">'Central pensions'!X39</f>
        <v>19236145.1245763</v>
      </c>
      <c r="Q39" s="67"/>
      <c r="R39" s="67" t="n">
        <f aca="false">'Central SIPA income'!G34</f>
        <v>19607118.6926683</v>
      </c>
      <c r="S39" s="67"/>
      <c r="T39" s="9" t="n">
        <f aca="false">'Central SIPA income'!J34</f>
        <v>74969517.7037265</v>
      </c>
      <c r="U39" s="9"/>
      <c r="V39" s="67" t="n">
        <f aca="false">'Central SIPA income'!F34</f>
        <v>97668.1359631525</v>
      </c>
      <c r="W39" s="67"/>
      <c r="X39" s="67" t="n">
        <f aca="false">'Central SIPA income'!M34</f>
        <v>245314.199034496</v>
      </c>
      <c r="Y39" s="9"/>
      <c r="Z39" s="9" t="n">
        <f aca="false">R39+V39-N39-L39-F39</f>
        <v>-1161896.47291513</v>
      </c>
      <c r="AA39" s="9"/>
      <c r="AB39" s="9" t="n">
        <f aca="false">T39-P39-D39</f>
        <v>-38910354.8896434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-0.00806609528809951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11076876</v>
      </c>
      <c r="AX39" s="7"/>
      <c r="AY39" s="40" t="n">
        <f aca="false">(AW39-AW38)/AW38</f>
        <v>0.0256253657945806</v>
      </c>
      <c r="AZ39" s="39" t="n">
        <f aca="false">workers_and_wage_central!B27</f>
        <v>5998.69982027782</v>
      </c>
      <c r="BA39" s="40" t="n">
        <f aca="false">(AZ39-AZ38)/AZ38</f>
        <v>-0.0045327879068532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0.0135668434033653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97574416.2988122</v>
      </c>
      <c r="E40" s="9"/>
      <c r="F40" s="67" t="n">
        <f aca="false">'Central pensions'!I40</f>
        <v>17735305.1726304</v>
      </c>
      <c r="G40" s="9" t="n">
        <f aca="false">'Central pensions'!K40</f>
        <v>384102.906527899</v>
      </c>
      <c r="H40" s="9" t="n">
        <f aca="false">'Central pensions'!V40</f>
        <v>2113220.86303737</v>
      </c>
      <c r="I40" s="67" t="n">
        <f aca="false">'Central pensions'!M40</f>
        <v>11879.4713359145</v>
      </c>
      <c r="J40" s="9" t="n">
        <f aca="false">'Central pensions'!W40</f>
        <v>65357.3462795068</v>
      </c>
      <c r="K40" s="9"/>
      <c r="L40" s="67" t="n">
        <f aca="false">'Central pensions'!N40</f>
        <v>3053985.34249377</v>
      </c>
      <c r="M40" s="67"/>
      <c r="N40" s="67" t="n">
        <f aca="false">'Central pensions'!L40</f>
        <v>737346.50904699</v>
      </c>
      <c r="O40" s="9"/>
      <c r="P40" s="9" t="n">
        <f aca="false">'Central pensions'!X40</f>
        <v>19903807.4006206</v>
      </c>
      <c r="Q40" s="67"/>
      <c r="R40" s="67" t="n">
        <f aca="false">'Central SIPA income'!G35</f>
        <v>17294310.7531773</v>
      </c>
      <c r="S40" s="67"/>
      <c r="T40" s="9" t="n">
        <f aca="false">'Central SIPA income'!J35</f>
        <v>66126296.0920868</v>
      </c>
      <c r="U40" s="9"/>
      <c r="V40" s="67" t="n">
        <f aca="false">'Central SIPA income'!F35</f>
        <v>97585.3574120301</v>
      </c>
      <c r="W40" s="67"/>
      <c r="X40" s="67" t="n">
        <f aca="false">'Central SIPA income'!M35</f>
        <v>245106.283179795</v>
      </c>
      <c r="Y40" s="9"/>
      <c r="Z40" s="9" t="n">
        <f aca="false">R40+V40-N40-L40-F40</f>
        <v>-4134740.91358176</v>
      </c>
      <c r="AA40" s="9"/>
      <c r="AB40" s="9" t="n">
        <f aca="false">T40-P40-D40</f>
        <v>-51351927.6073461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-0.0104407639193743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11518761</v>
      </c>
      <c r="AY40" s="40" t="n">
        <f aca="false">(AW40-AW39)/AW39</f>
        <v>0.0398925653767362</v>
      </c>
      <c r="AZ40" s="39" t="n">
        <f aca="false">workers_and_wage_central!B28</f>
        <v>5932.1085845825</v>
      </c>
      <c r="BA40" s="40" t="n">
        <f aca="false">(AZ40-AZ39)/AZ39</f>
        <v>-0.0111009448197778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0.0156763971350602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102042433.491461</v>
      </c>
      <c r="E41" s="9"/>
      <c r="F41" s="67" t="n">
        <f aca="false">'Central pensions'!I41</f>
        <v>18547420.1863192</v>
      </c>
      <c r="G41" s="9" t="n">
        <f aca="false">'Central pensions'!K41</f>
        <v>417332.198524191</v>
      </c>
      <c r="H41" s="9" t="n">
        <f aca="false">'Central pensions'!V41</f>
        <v>2296038.62337479</v>
      </c>
      <c r="I41" s="67" t="n">
        <f aca="false">'Central pensions'!M41</f>
        <v>12907.1813976555</v>
      </c>
      <c r="J41" s="9" t="n">
        <f aca="false">'Central pensions'!W41</f>
        <v>71011.5038157154</v>
      </c>
      <c r="K41" s="9"/>
      <c r="L41" s="67" t="n">
        <f aca="false">'Central pensions'!N41</f>
        <v>3260194.98084523</v>
      </c>
      <c r="M41" s="67"/>
      <c r="N41" s="67" t="n">
        <f aca="false">'Central pensions'!L41</f>
        <v>773165.555247448</v>
      </c>
      <c r="O41" s="9"/>
      <c r="P41" s="9" t="n">
        <f aca="false">'Central pensions'!X41</f>
        <v>21170896.0181735</v>
      </c>
      <c r="Q41" s="67"/>
      <c r="R41" s="67" t="n">
        <f aca="false">'Central SIPA income'!G36</f>
        <v>20407495.3236171</v>
      </c>
      <c r="S41" s="67"/>
      <c r="T41" s="9" t="n">
        <f aca="false">'Central SIPA income'!J36</f>
        <v>78029827.1221623</v>
      </c>
      <c r="U41" s="9"/>
      <c r="V41" s="67" t="n">
        <f aca="false">'Central SIPA income'!F36</f>
        <v>98354.4124504689</v>
      </c>
      <c r="W41" s="67"/>
      <c r="X41" s="67" t="n">
        <f aca="false">'Central SIPA income'!M36</f>
        <v>247037.927711633</v>
      </c>
      <c r="Y41" s="9"/>
      <c r="Z41" s="9" t="n">
        <f aca="false">R41+V41-N41-L41-F41</f>
        <v>-2074930.98634429</v>
      </c>
      <c r="AA41" s="9"/>
      <c r="AB41" s="9" t="n">
        <f aca="false">T41-P41-D41</f>
        <v>-45183502.3874722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-0.00909520956538411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11625090</v>
      </c>
      <c r="AY41" s="40" t="n">
        <f aca="false">(AW41-AW40)/AW40</f>
        <v>0.00923094072357261</v>
      </c>
      <c r="AZ41" s="39" t="n">
        <f aca="false">workers_and_wage_central!B29</f>
        <v>5982.23807489761</v>
      </c>
      <c r="BA41" s="40" t="n">
        <f aca="false">(AZ41-AZ40)/AZ40</f>
        <v>0.00845053484782642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0.0136780638750536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105713132.764999</v>
      </c>
      <c r="E42" s="6"/>
      <c r="F42" s="8" t="n">
        <f aca="false">'Central pensions'!I42</f>
        <v>19214613.2301779</v>
      </c>
      <c r="G42" s="6" t="n">
        <f aca="false">'Central pensions'!K42</f>
        <v>459083.885838721</v>
      </c>
      <c r="H42" s="6" t="n">
        <f aca="false">'Central pensions'!V42</f>
        <v>2525744.08824002</v>
      </c>
      <c r="I42" s="8" t="n">
        <f aca="false">'Central pensions'!M42</f>
        <v>14198.470696043</v>
      </c>
      <c r="J42" s="6" t="n">
        <f aca="false">'Central pensions'!W42</f>
        <v>78115.7965435061</v>
      </c>
      <c r="K42" s="6"/>
      <c r="L42" s="8" t="n">
        <f aca="false">'Central pensions'!N42</f>
        <v>4121470.7342103</v>
      </c>
      <c r="M42" s="8"/>
      <c r="N42" s="8" t="n">
        <f aca="false">'Central pensions'!L42</f>
        <v>802518.572327971</v>
      </c>
      <c r="O42" s="6"/>
      <c r="P42" s="6" t="n">
        <f aca="false">'Central pensions'!X42</f>
        <v>25801551.6361543</v>
      </c>
      <c r="Q42" s="8"/>
      <c r="R42" s="8" t="n">
        <f aca="false">'Central SIPA income'!G37</f>
        <v>17845355.8468432</v>
      </c>
      <c r="S42" s="8"/>
      <c r="T42" s="6" t="n">
        <f aca="false">'Central SIPA income'!J37</f>
        <v>68233264.7677333</v>
      </c>
      <c r="U42" s="6"/>
      <c r="V42" s="8" t="n">
        <f aca="false">'Central SIPA income'!F37</f>
        <v>98556.5877044557</v>
      </c>
      <c r="W42" s="8"/>
      <c r="X42" s="8" t="n">
        <f aca="false">'Central SIPA income'!M37</f>
        <v>247545.733660905</v>
      </c>
      <c r="Y42" s="6"/>
      <c r="Z42" s="6" t="n">
        <f aca="false">R42+V42-N42-L42-F42</f>
        <v>-6194690.10216849</v>
      </c>
      <c r="AA42" s="6"/>
      <c r="AB42" s="6" t="n">
        <f aca="false">T42-P42-D42</f>
        <v>-63281419.6334197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-0.012572363125054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11582185</v>
      </c>
      <c r="AX42" s="5"/>
      <c r="AY42" s="61" t="n">
        <f aca="false">(AW42-AW41)/AW41</f>
        <v>-0.00369072411482406</v>
      </c>
      <c r="AZ42" s="66" t="n">
        <f aca="false">workers_and_wage_central!B30</f>
        <v>6038.12287854221</v>
      </c>
      <c r="BA42" s="61" t="n">
        <f aca="false">(AZ42-AZ41)/AZ41</f>
        <v>0.00934178863243448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0.0158133040840071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108001392.000992</v>
      </c>
      <c r="E43" s="9"/>
      <c r="F43" s="67" t="n">
        <f aca="false">'Central pensions'!I43</f>
        <v>19630531.4329591</v>
      </c>
      <c r="G43" s="9" t="n">
        <f aca="false">'Central pensions'!K43</f>
        <v>489192.529196515</v>
      </c>
      <c r="H43" s="9" t="n">
        <f aca="false">'Central pensions'!V43</f>
        <v>2691392.96050863</v>
      </c>
      <c r="I43" s="67" t="n">
        <f aca="false">'Central pensions'!M43</f>
        <v>15129.6658514387</v>
      </c>
      <c r="J43" s="9" t="n">
        <f aca="false">'Central pensions'!W43</f>
        <v>83238.9575415045</v>
      </c>
      <c r="K43" s="9"/>
      <c r="L43" s="67" t="n">
        <f aca="false">'Central pensions'!N43</f>
        <v>3460764.35677724</v>
      </c>
      <c r="M43" s="67"/>
      <c r="N43" s="67" t="n">
        <f aca="false">'Central pensions'!L43</f>
        <v>821339.516323287</v>
      </c>
      <c r="O43" s="9"/>
      <c r="P43" s="9" t="n">
        <f aca="false">'Central pensions'!X43</f>
        <v>22476690.3835742</v>
      </c>
      <c r="Q43" s="67"/>
      <c r="R43" s="67" t="n">
        <f aca="false">'Central SIPA income'!G38</f>
        <v>21010500.7400118</v>
      </c>
      <c r="S43" s="67"/>
      <c r="T43" s="9" t="n">
        <f aca="false">'Central SIPA income'!J38</f>
        <v>80335470.5952522</v>
      </c>
      <c r="U43" s="9"/>
      <c r="V43" s="67" t="n">
        <f aca="false">'Central SIPA income'!F38</f>
        <v>98565.8550596668</v>
      </c>
      <c r="W43" s="67"/>
      <c r="X43" s="67" t="n">
        <f aca="false">'Central SIPA income'!M38</f>
        <v>247569.010585342</v>
      </c>
      <c r="Y43" s="9"/>
      <c r="Z43" s="9" t="n">
        <f aca="false">R43+V43-N43-L43-F43</f>
        <v>-2803568.71098809</v>
      </c>
      <c r="AA43" s="9"/>
      <c r="AB43" s="9" t="n">
        <f aca="false">T43-P43-D43</f>
        <v>-50142611.7893136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-0.00980616603806587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11684850</v>
      </c>
      <c r="AX43" s="7"/>
      <c r="AY43" s="40" t="n">
        <f aca="false">(AW43-AW42)/AW42</f>
        <v>0.00886404421963559</v>
      </c>
      <c r="AZ43" s="39" t="n">
        <f aca="false">workers_and_wage_central!B31</f>
        <v>6062.88209193364</v>
      </c>
      <c r="BA43" s="40" t="n">
        <f aca="false">(AZ43-AZ42)/AZ42</f>
        <v>0.00410048186985719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0.013807719694705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110039033.998435</v>
      </c>
      <c r="E44" s="9"/>
      <c r="F44" s="67" t="n">
        <f aca="false">'Central pensions'!I44</f>
        <v>20000896.9860212</v>
      </c>
      <c r="G44" s="9" t="n">
        <f aca="false">'Central pensions'!K44</f>
        <v>521884.604203743</v>
      </c>
      <c r="H44" s="9" t="n">
        <f aca="false">'Central pensions'!V44</f>
        <v>2871255.11147686</v>
      </c>
      <c r="I44" s="67" t="n">
        <f aca="false">'Central pensions'!M44</f>
        <v>16140.760954755</v>
      </c>
      <c r="J44" s="9" t="n">
        <f aca="false">'Central pensions'!W44</f>
        <v>88801.7044786658</v>
      </c>
      <c r="K44" s="9"/>
      <c r="L44" s="67" t="n">
        <f aca="false">'Central pensions'!N44</f>
        <v>3532584.73326986</v>
      </c>
      <c r="M44" s="67"/>
      <c r="N44" s="67" t="n">
        <f aca="false">'Central pensions'!L44</f>
        <v>839281.078816816</v>
      </c>
      <c r="O44" s="9"/>
      <c r="P44" s="9" t="n">
        <f aca="false">'Central pensions'!X44</f>
        <v>22948075.8418368</v>
      </c>
      <c r="Q44" s="67"/>
      <c r="R44" s="67" t="n">
        <f aca="false">'Central SIPA income'!G39</f>
        <v>18370750.1541211</v>
      </c>
      <c r="S44" s="67"/>
      <c r="T44" s="9" t="n">
        <f aca="false">'Central SIPA income'!J39</f>
        <v>70242155.4384282</v>
      </c>
      <c r="U44" s="9"/>
      <c r="V44" s="67" t="n">
        <f aca="false">'Central SIPA income'!F39</f>
        <v>98041.9923286155</v>
      </c>
      <c r="W44" s="67"/>
      <c r="X44" s="67" t="n">
        <f aca="false">'Central SIPA income'!M39</f>
        <v>246253.218438758</v>
      </c>
      <c r="Y44" s="9"/>
      <c r="Z44" s="9" t="n">
        <f aca="false">R44+V44-N44-L44-F44</f>
        <v>-5903970.65165818</v>
      </c>
      <c r="AA44" s="9"/>
      <c r="AB44" s="9" t="n">
        <f aca="false">T44-P44-D44</f>
        <v>-62744954.4018437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-0.0121496854495755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11708130</v>
      </c>
      <c r="AY44" s="40" t="n">
        <f aca="false">(AW44-AW43)/AW43</f>
        <v>0.00199232339311159</v>
      </c>
      <c r="AZ44" s="39" t="n">
        <f aca="false">workers_and_wage_central!B32</f>
        <v>6089.68293725286</v>
      </c>
      <c r="BA44" s="40" t="n">
        <f aca="false">(AZ44-AZ43)/AZ43</f>
        <v>0.0044204793879922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0.0159994537848475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112672148.527365</v>
      </c>
      <c r="E45" s="9"/>
      <c r="F45" s="67" t="n">
        <f aca="false">'Central pensions'!I45</f>
        <v>20479496.7204234</v>
      </c>
      <c r="G45" s="9" t="n">
        <f aca="false">'Central pensions'!K45</f>
        <v>538676.301392694</v>
      </c>
      <c r="H45" s="9" t="n">
        <f aca="false">'Central pensions'!V45</f>
        <v>2963638.07505883</v>
      </c>
      <c r="I45" s="67" t="n">
        <f aca="false">'Central pensions'!M45</f>
        <v>16660.0917956504</v>
      </c>
      <c r="J45" s="9" t="n">
        <f aca="false">'Central pensions'!W45</f>
        <v>91658.9095379026</v>
      </c>
      <c r="K45" s="9"/>
      <c r="L45" s="67" t="n">
        <f aca="false">'Central pensions'!N45</f>
        <v>3634314.98267987</v>
      </c>
      <c r="M45" s="67"/>
      <c r="N45" s="67" t="n">
        <f aca="false">'Central pensions'!L45</f>
        <v>862253.984595884</v>
      </c>
      <c r="O45" s="9"/>
      <c r="P45" s="9" t="n">
        <f aca="false">'Central pensions'!X45</f>
        <v>23602344.739124</v>
      </c>
      <c r="Q45" s="67"/>
      <c r="R45" s="67" t="n">
        <f aca="false">'Central SIPA income'!G40</f>
        <v>21295333.9679512</v>
      </c>
      <c r="S45" s="73" t="n">
        <f aca="false">SUM(T42:T45)/AVERAGE(AG42:AG45)</f>
        <v>0.0583092146113745</v>
      </c>
      <c r="T45" s="9" t="n">
        <f aca="false">'Central SIPA income'!J40</f>
        <v>81424555.1292583</v>
      </c>
      <c r="U45" s="9"/>
      <c r="V45" s="67" t="n">
        <f aca="false">'Central SIPA income'!F40</f>
        <v>100157.502840039</v>
      </c>
      <c r="W45" s="67"/>
      <c r="X45" s="67" t="n">
        <f aca="false">'Central SIPA income'!M40</f>
        <v>251566.770924848</v>
      </c>
      <c r="Y45" s="9"/>
      <c r="Z45" s="9" t="n">
        <f aca="false">R45+V45-N45-L45-F45</f>
        <v>-3580574.21690791</v>
      </c>
      <c r="AA45" s="9"/>
      <c r="AB45" s="9" t="n">
        <f aca="false">T45-P45-D45</f>
        <v>-54849938.1372305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-0.0103783965682532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11745075</v>
      </c>
      <c r="AY45" s="40" t="n">
        <f aca="false">(AW45-AW44)/AW44</f>
        <v>0.00315549963999375</v>
      </c>
      <c r="AZ45" s="39" t="n">
        <f aca="false">workers_and_wage_central!B33</f>
        <v>6124.92365191049</v>
      </c>
      <c r="BA45" s="40" t="n">
        <f aca="false">(AZ45-AZ44)/AZ44</f>
        <v>0.00578695393844773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0.014066413064332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114366358.74284</v>
      </c>
      <c r="E46" s="6"/>
      <c r="F46" s="8" t="n">
        <f aca="false">'Central pensions'!I46</f>
        <v>20787439.4818334</v>
      </c>
      <c r="G46" s="6" t="n">
        <f aca="false">'Central pensions'!K46</f>
        <v>564757.711962288</v>
      </c>
      <c r="H46" s="6" t="n">
        <f aca="false">'Central pensions'!V46</f>
        <v>3107130.30075254</v>
      </c>
      <c r="I46" s="8" t="n">
        <f aca="false">'Central pensions'!M46</f>
        <v>17466.7333596584</v>
      </c>
      <c r="J46" s="6" t="n">
        <f aca="false">'Central pensions'!W46</f>
        <v>96096.8134253362</v>
      </c>
      <c r="K46" s="6"/>
      <c r="L46" s="8" t="n">
        <f aca="false">'Central pensions'!N46</f>
        <v>4428262.21390278</v>
      </c>
      <c r="M46" s="8"/>
      <c r="N46" s="8" t="n">
        <f aca="false">'Central pensions'!L46</f>
        <v>876630.980612882</v>
      </c>
      <c r="O46" s="6"/>
      <c r="P46" s="6" t="n">
        <f aca="false">'Central pensions'!X46</f>
        <v>27801238.6863919</v>
      </c>
      <c r="Q46" s="8"/>
      <c r="R46" s="8" t="n">
        <f aca="false">'Central SIPA income'!G41</f>
        <v>18752383.2114287</v>
      </c>
      <c r="S46" s="8"/>
      <c r="T46" s="6" t="n">
        <f aca="false">'Central SIPA income'!J41</f>
        <v>71701362.5098298</v>
      </c>
      <c r="U46" s="6"/>
      <c r="V46" s="8" t="n">
        <f aca="false">'Central SIPA income'!F41</f>
        <v>102451.808828952</v>
      </c>
      <c r="W46" s="8"/>
      <c r="X46" s="8" t="n">
        <f aca="false">'Central SIPA income'!M41</f>
        <v>257329.406102228</v>
      </c>
      <c r="Y46" s="6"/>
      <c r="Z46" s="6" t="n">
        <f aca="false">R46+V46-N46-L46-F46</f>
        <v>-7237497.65609138</v>
      </c>
      <c r="AA46" s="6"/>
      <c r="AB46" s="6" t="n">
        <f aca="false">T46-P46-D46</f>
        <v>-70466234.9194016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-0.0133331409740674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11826206</v>
      </c>
      <c r="AX46" s="5"/>
      <c r="AY46" s="61" t="n">
        <f aca="false">(AW46-AW45)/AW45</f>
        <v>0.00690766129633059</v>
      </c>
      <c r="AZ46" s="66" t="n">
        <f aca="false">workers_and_wage_central!B34</f>
        <v>6139.67463002933</v>
      </c>
      <c r="BA46" s="61" t="n">
        <f aca="false">(AZ46-AZ45)/AZ45</f>
        <v>0.00240835297828315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0.0163043334365048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116072750.891627</v>
      </c>
      <c r="E47" s="9"/>
      <c r="F47" s="67" t="n">
        <f aca="false">'Central pensions'!I47</f>
        <v>21097596.4538233</v>
      </c>
      <c r="G47" s="9" t="n">
        <f aca="false">'Central pensions'!K47</f>
        <v>586056.482744904</v>
      </c>
      <c r="H47" s="9" t="n">
        <f aca="false">'Central pensions'!V47</f>
        <v>3224309.85344516</v>
      </c>
      <c r="I47" s="67" t="n">
        <f aca="false">'Central pensions'!M47</f>
        <v>18125.4582292238</v>
      </c>
      <c r="J47" s="9" t="n">
        <f aca="false">'Central pensions'!W47</f>
        <v>99720.9233024276</v>
      </c>
      <c r="K47" s="9"/>
      <c r="L47" s="67" t="n">
        <f aca="false">'Central pensions'!N47</f>
        <v>3761744.32562684</v>
      </c>
      <c r="M47" s="67"/>
      <c r="N47" s="67" t="n">
        <f aca="false">'Central pensions'!L47</f>
        <v>890078.139375128</v>
      </c>
      <c r="O47" s="9"/>
      <c r="P47" s="9" t="n">
        <f aca="false">'Central pensions'!X47</f>
        <v>24416656.495592</v>
      </c>
      <c r="Q47" s="67"/>
      <c r="R47" s="67" t="n">
        <f aca="false">'Central SIPA income'!G42</f>
        <v>21803005.5956147</v>
      </c>
      <c r="S47" s="67"/>
      <c r="T47" s="9" t="n">
        <f aca="false">'Central SIPA income'!J42</f>
        <v>83365681.5983928</v>
      </c>
      <c r="U47" s="9"/>
      <c r="V47" s="67" t="n">
        <f aca="false">'Central SIPA income'!F42</f>
        <v>105077.387765102</v>
      </c>
      <c r="W47" s="67"/>
      <c r="X47" s="67" t="n">
        <f aca="false">'Central SIPA income'!M42</f>
        <v>263924.103414424</v>
      </c>
      <c r="Y47" s="9"/>
      <c r="Z47" s="9" t="n">
        <f aca="false">R47+V47-N47-L47-F47</f>
        <v>-3841335.9354455</v>
      </c>
      <c r="AA47" s="9"/>
      <c r="AB47" s="9" t="n">
        <f aca="false">T47-P47-D47</f>
        <v>-57123725.7888258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-0.0107417608076892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11886688</v>
      </c>
      <c r="AX47" s="7"/>
      <c r="AY47" s="40" t="n">
        <f aca="false">(AW47-AW46)/AW46</f>
        <v>0.005114235283911</v>
      </c>
      <c r="AZ47" s="39" t="n">
        <f aca="false">workers_and_wage_central!B35</f>
        <v>6165.94171051187</v>
      </c>
      <c r="BA47" s="40" t="n">
        <f aca="false">(AZ47-AZ46)/AZ46</f>
        <v>0.00427825284976295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0.0140611426511201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117693610.271914</v>
      </c>
      <c r="E48" s="9"/>
      <c r="F48" s="67" t="n">
        <f aca="false">'Central pensions'!I48</f>
        <v>21392206.8326678</v>
      </c>
      <c r="G48" s="9" t="n">
        <f aca="false">'Central pensions'!K48</f>
        <v>607996.833301762</v>
      </c>
      <c r="H48" s="9" t="n">
        <f aca="false">'Central pensions'!V48</f>
        <v>3345019.18875902</v>
      </c>
      <c r="I48" s="67" t="n">
        <f aca="false">'Central pensions'!M48</f>
        <v>18804.0257722194</v>
      </c>
      <c r="J48" s="9" t="n">
        <f aca="false">'Central pensions'!W48</f>
        <v>103454.201714196</v>
      </c>
      <c r="K48" s="9"/>
      <c r="L48" s="67" t="n">
        <f aca="false">'Central pensions'!N48</f>
        <v>3755512.77117117</v>
      </c>
      <c r="M48" s="67"/>
      <c r="N48" s="67" t="n">
        <f aca="false">'Central pensions'!L48</f>
        <v>904239.098796807</v>
      </c>
      <c r="O48" s="9"/>
      <c r="P48" s="9" t="n">
        <f aca="false">'Central pensions'!X48</f>
        <v>24462230.3504775</v>
      </c>
      <c r="Q48" s="67"/>
      <c r="R48" s="67" t="n">
        <f aca="false">'Central SIPA income'!G43</f>
        <v>19213248.5676916</v>
      </c>
      <c r="S48" s="67"/>
      <c r="T48" s="9" t="n">
        <f aca="false">'Central SIPA income'!J43</f>
        <v>73463521.1434846</v>
      </c>
      <c r="U48" s="9"/>
      <c r="V48" s="67" t="n">
        <f aca="false">'Central SIPA income'!F43</f>
        <v>103917.622660169</v>
      </c>
      <c r="W48" s="67"/>
      <c r="X48" s="67" t="n">
        <f aca="false">'Central SIPA income'!M43</f>
        <v>261011.107840392</v>
      </c>
      <c r="Y48" s="9"/>
      <c r="Z48" s="9" t="n">
        <f aca="false">R48+V48-N48-L48-F48</f>
        <v>-6734792.51228407</v>
      </c>
      <c r="AA48" s="9"/>
      <c r="AB48" s="9" t="n">
        <f aca="false">T48-P48-D48</f>
        <v>-68692319.4789074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-0.0127897209245247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11905810</v>
      </c>
      <c r="AY48" s="40" t="n">
        <f aca="false">(AW48-AW47)/AW47</f>
        <v>0.00160869032652325</v>
      </c>
      <c r="AZ48" s="39" t="n">
        <f aca="false">workers_and_wage_central!B36</f>
        <v>6206.43048743034</v>
      </c>
      <c r="BA48" s="40" t="n">
        <f aca="false">(AZ48-AZ47)/AZ47</f>
        <v>0.00656651957144617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0.0162132451567772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119248818.753826</v>
      </c>
      <c r="E49" s="9"/>
      <c r="F49" s="67" t="n">
        <f aca="false">'Central pensions'!I49</f>
        <v>21674884.3836079</v>
      </c>
      <c r="G49" s="9" t="n">
        <f aca="false">'Central pensions'!K49</f>
        <v>634668.63960359</v>
      </c>
      <c r="H49" s="9" t="n">
        <f aca="false">'Central pensions'!V49</f>
        <v>3491759.59757657</v>
      </c>
      <c r="I49" s="67" t="n">
        <f aca="false">'Central pensions'!M49</f>
        <v>19628.9269980491</v>
      </c>
      <c r="J49" s="9" t="n">
        <f aca="false">'Central pensions'!W49</f>
        <v>107992.564873502</v>
      </c>
      <c r="K49" s="9"/>
      <c r="L49" s="67" t="n">
        <f aca="false">'Central pensions'!N49</f>
        <v>3844400.35275425</v>
      </c>
      <c r="M49" s="67"/>
      <c r="N49" s="67" t="n">
        <f aca="false">'Central pensions'!L49</f>
        <v>917256.450417302</v>
      </c>
      <c r="O49" s="9"/>
      <c r="P49" s="9" t="n">
        <f aca="false">'Central pensions'!X49</f>
        <v>24995086.0617422</v>
      </c>
      <c r="Q49" s="67"/>
      <c r="R49" s="67" t="n">
        <f aca="false">'Central SIPA income'!G44</f>
        <v>22523480.4286566</v>
      </c>
      <c r="S49" s="67"/>
      <c r="T49" s="9" t="n">
        <f aca="false">'Central SIPA income'!J44</f>
        <v>86120479.5673073</v>
      </c>
      <c r="U49" s="9"/>
      <c r="V49" s="67" t="n">
        <f aca="false">'Central SIPA income'!F44</f>
        <v>103170.535241383</v>
      </c>
      <c r="W49" s="67"/>
      <c r="X49" s="67" t="n">
        <f aca="false">'Central SIPA income'!M44</f>
        <v>259134.63963568</v>
      </c>
      <c r="Y49" s="9"/>
      <c r="Z49" s="9" t="n">
        <f aca="false">R49+V49-N49-L49-F49</f>
        <v>-3809890.22288148</v>
      </c>
      <c r="AA49" s="9"/>
      <c r="AB49" s="9" t="n">
        <f aca="false">T49-P49-D49</f>
        <v>-58123425.2482606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-0.0106725299542307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11963845</v>
      </c>
      <c r="AY49" s="40" t="n">
        <f aca="false">(AW49-AW48)/AW48</f>
        <v>0.00487451084806494</v>
      </c>
      <c r="AZ49" s="39" t="n">
        <f aca="false">workers_and_wage_central!B37</f>
        <v>6248.46192070761</v>
      </c>
      <c r="BA49" s="40" t="n">
        <f aca="false">(AZ49-AZ48)/AZ48</f>
        <v>0.00677223943173086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0.0141989996768793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120513211.088187</v>
      </c>
      <c r="E50" s="6"/>
      <c r="F50" s="8" t="n">
        <f aca="false">'Central pensions'!I50</f>
        <v>21904702.6572747</v>
      </c>
      <c r="G50" s="6" t="n">
        <f aca="false">'Central pensions'!K50</f>
        <v>671157.88550339</v>
      </c>
      <c r="H50" s="6" t="n">
        <f aca="false">'Central pensions'!V50</f>
        <v>3692512.6624492</v>
      </c>
      <c r="I50" s="8" t="n">
        <f aca="false">'Central pensions'!M50</f>
        <v>20757.4603763935</v>
      </c>
      <c r="J50" s="6" t="n">
        <f aca="false">'Central pensions'!W50</f>
        <v>114201.422549975</v>
      </c>
      <c r="K50" s="6"/>
      <c r="L50" s="8" t="n">
        <f aca="false">'Central pensions'!N50</f>
        <v>4665740.59661581</v>
      </c>
      <c r="M50" s="8"/>
      <c r="N50" s="8" t="n">
        <f aca="false">'Central pensions'!L50</f>
        <v>928233.776673824</v>
      </c>
      <c r="O50" s="6"/>
      <c r="P50" s="6" t="n">
        <f aca="false">'Central pensions'!X50</f>
        <v>29317418.5018556</v>
      </c>
      <c r="Q50" s="8"/>
      <c r="R50" s="8" t="n">
        <f aca="false">'Central SIPA income'!G45</f>
        <v>19848740.7147302</v>
      </c>
      <c r="S50" s="8"/>
      <c r="T50" s="6" t="n">
        <f aca="false">'Central SIPA income'!J45</f>
        <v>75893380.4468715</v>
      </c>
      <c r="U50" s="6"/>
      <c r="V50" s="8" t="n">
        <f aca="false">'Central SIPA income'!F45</f>
        <v>101860.4562077</v>
      </c>
      <c r="W50" s="8"/>
      <c r="X50" s="8" t="n">
        <f aca="false">'Central SIPA income'!M45</f>
        <v>255844.098809334</v>
      </c>
      <c r="Y50" s="6"/>
      <c r="Z50" s="6" t="n">
        <f aca="false">R50+V50-N50-L50-F50</f>
        <v>-7548075.85962646</v>
      </c>
      <c r="AA50" s="6"/>
      <c r="AB50" s="6" t="n">
        <f aca="false">T50-P50-D50</f>
        <v>-73937249.1431714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-0.0134518294633239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12025492</v>
      </c>
      <c r="AX50" s="5"/>
      <c r="AY50" s="61" t="n">
        <f aca="false">(AW50-AW49)/AW49</f>
        <v>0.00515277488131951</v>
      </c>
      <c r="AZ50" s="66" t="n">
        <f aca="false">workers_and_wage_central!B38</f>
        <v>6294.10112372281</v>
      </c>
      <c r="BA50" s="61" t="n">
        <f aca="false">(AZ50-AZ49)/AZ49</f>
        <v>0.00730406996063351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0.0165860683042532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122218548.939116</v>
      </c>
      <c r="E51" s="9"/>
      <c r="F51" s="67" t="n">
        <f aca="false">'Central pensions'!I51</f>
        <v>22214667.9981489</v>
      </c>
      <c r="G51" s="9" t="n">
        <f aca="false">'Central pensions'!K51</f>
        <v>701174.966761187</v>
      </c>
      <c r="H51" s="9" t="n">
        <f aca="false">'Central pensions'!V51</f>
        <v>3857657.78705881</v>
      </c>
      <c r="I51" s="67" t="n">
        <f aca="false">'Central pensions'!M51</f>
        <v>21685.8237142635</v>
      </c>
      <c r="J51" s="9" t="n">
        <f aca="false">'Central pensions'!W51</f>
        <v>119309.003723468</v>
      </c>
      <c r="K51" s="9"/>
      <c r="L51" s="67" t="n">
        <f aca="false">'Central pensions'!N51</f>
        <v>3909962.3003767</v>
      </c>
      <c r="M51" s="67"/>
      <c r="N51" s="67" t="n">
        <f aca="false">'Central pensions'!L51</f>
        <v>943382.120008506</v>
      </c>
      <c r="O51" s="9"/>
      <c r="P51" s="9" t="n">
        <f aca="false">'Central pensions'!X51</f>
        <v>25479023.0453955</v>
      </c>
      <c r="Q51" s="67"/>
      <c r="R51" s="67" t="n">
        <f aca="false">'Central SIPA income'!G46</f>
        <v>23142411.134912</v>
      </c>
      <c r="S51" s="67"/>
      <c r="T51" s="9" t="n">
        <f aca="false">'Central SIPA income'!J46</f>
        <v>88487014.7664511</v>
      </c>
      <c r="U51" s="9"/>
      <c r="V51" s="67" t="n">
        <f aca="false">'Central SIPA income'!F46</f>
        <v>103457.869299751</v>
      </c>
      <c r="W51" s="67"/>
      <c r="X51" s="67" t="n">
        <f aca="false">'Central SIPA income'!M46</f>
        <v>259856.339949592</v>
      </c>
      <c r="Y51" s="9"/>
      <c r="Z51" s="9" t="n">
        <f aca="false">R51+V51-N51-L51-F51</f>
        <v>-3822143.41432241</v>
      </c>
      <c r="AA51" s="9"/>
      <c r="AB51" s="9" t="n">
        <f aca="false">T51-P51-D51</f>
        <v>-59210557.2180608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-0.0107059389028525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12051030</v>
      </c>
      <c r="AX51" s="7"/>
      <c r="AY51" s="40" t="n">
        <f aca="false">(AW51-AW50)/AW50</f>
        <v>0.00212365531489273</v>
      </c>
      <c r="AZ51" s="39" t="n">
        <f aca="false">workers_and_wage_central!B39</f>
        <v>6330.25114147576</v>
      </c>
      <c r="BA51" s="40" t="n">
        <f aca="false">(AZ51-AZ50)/AZ50</f>
        <v>0.00574347584227673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0.0144529987849805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124345271.396272</v>
      </c>
      <c r="E52" s="9"/>
      <c r="F52" s="67" t="n">
        <f aca="false">'Central pensions'!I52</f>
        <v>22601224.9792293</v>
      </c>
      <c r="G52" s="9" t="n">
        <f aca="false">'Central pensions'!K52</f>
        <v>744737.454722932</v>
      </c>
      <c r="H52" s="9" t="n">
        <f aca="false">'Central pensions'!V52</f>
        <v>4097325.74281245</v>
      </c>
      <c r="I52" s="67" t="n">
        <f aca="false">'Central pensions'!M52</f>
        <v>23033.1171563794</v>
      </c>
      <c r="J52" s="9" t="n">
        <f aca="false">'Central pensions'!W52</f>
        <v>126721.414726159</v>
      </c>
      <c r="K52" s="9"/>
      <c r="L52" s="67" t="n">
        <f aca="false">'Central pensions'!N52</f>
        <v>3946150.19536168</v>
      </c>
      <c r="M52" s="67"/>
      <c r="N52" s="67" t="n">
        <f aca="false">'Central pensions'!L52</f>
        <v>962283.808268033</v>
      </c>
      <c r="O52" s="9"/>
      <c r="P52" s="9" t="n">
        <f aca="false">'Central pensions'!X52</f>
        <v>25770793.7164069</v>
      </c>
      <c r="Q52" s="67"/>
      <c r="R52" s="67" t="n">
        <f aca="false">'Central SIPA income'!G47</f>
        <v>20450309.7360237</v>
      </c>
      <c r="S52" s="67"/>
      <c r="T52" s="9" t="n">
        <f aca="false">'Central SIPA income'!J47</f>
        <v>78193531.7387971</v>
      </c>
      <c r="U52" s="9"/>
      <c r="V52" s="67" t="n">
        <f aca="false">'Central SIPA income'!F47</f>
        <v>103602.800502827</v>
      </c>
      <c r="W52" s="67"/>
      <c r="X52" s="67" t="n">
        <f aca="false">'Central SIPA income'!M47</f>
        <v>260220.365346895</v>
      </c>
      <c r="Y52" s="9"/>
      <c r="Z52" s="9" t="n">
        <f aca="false">R52+V52-N52-L52-F52</f>
        <v>-6955746.44633244</v>
      </c>
      <c r="AA52" s="9"/>
      <c r="AB52" s="9" t="n">
        <f aca="false">T52-P52-D52</f>
        <v>-71922533.373882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-0.012938308841833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12143697</v>
      </c>
      <c r="AY52" s="40" t="n">
        <f aca="false">(AW52-AW51)/AW51</f>
        <v>0.00768955018782627</v>
      </c>
      <c r="AZ52" s="39" t="n">
        <f aca="false">workers_and_wage_central!B40</f>
        <v>6379.61647942349</v>
      </c>
      <c r="BA52" s="40" t="n">
        <f aca="false">(AZ52-AZ51)/AZ51</f>
        <v>0.0077983221904556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0.016691703081682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126464106.239954</v>
      </c>
      <c r="E53" s="9"/>
      <c r="F53" s="67" t="n">
        <f aca="false">'Central pensions'!I53</f>
        <v>22986348.2931933</v>
      </c>
      <c r="G53" s="9" t="n">
        <f aca="false">'Central pensions'!K53</f>
        <v>821161.486428339</v>
      </c>
      <c r="H53" s="9" t="n">
        <f aca="false">'Central pensions'!V53</f>
        <v>4517788.21652082</v>
      </c>
      <c r="I53" s="67" t="n">
        <f aca="false">'Central pensions'!M53</f>
        <v>25396.7470029381</v>
      </c>
      <c r="J53" s="9" t="n">
        <f aca="false">'Central pensions'!W53</f>
        <v>139725.408758375</v>
      </c>
      <c r="K53" s="9"/>
      <c r="L53" s="67" t="n">
        <f aca="false">'Central pensions'!N53</f>
        <v>3966438.73238076</v>
      </c>
      <c r="M53" s="67"/>
      <c r="N53" s="67" t="n">
        <f aca="false">'Central pensions'!L53</f>
        <v>980935.026675321</v>
      </c>
      <c r="O53" s="9"/>
      <c r="P53" s="9" t="n">
        <f aca="false">'Central pensions'!X53</f>
        <v>25978684.5321243</v>
      </c>
      <c r="Q53" s="67"/>
      <c r="R53" s="67" t="n">
        <f aca="false">'Central SIPA income'!G48</f>
        <v>23809609.6604295</v>
      </c>
      <c r="S53" s="67"/>
      <c r="T53" s="9" t="n">
        <f aca="false">'Central SIPA income'!J48</f>
        <v>91038106.1559977</v>
      </c>
      <c r="U53" s="9"/>
      <c r="V53" s="67" t="n">
        <f aca="false">'Central SIPA income'!F48</f>
        <v>103094.469808309</v>
      </c>
      <c r="W53" s="67"/>
      <c r="X53" s="67" t="n">
        <f aca="false">'Central SIPA income'!M48</f>
        <v>258943.585198071</v>
      </c>
      <c r="Y53" s="9"/>
      <c r="Z53" s="9" t="n">
        <f aca="false">R53+V53-N53-L53-F53</f>
        <v>-4021017.92201159</v>
      </c>
      <c r="AA53" s="9"/>
      <c r="AB53" s="9" t="n">
        <f aca="false">T53-P53-D53</f>
        <v>-61404684.6160809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-0.0109971801349696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12157036</v>
      </c>
      <c r="AY53" s="40" t="n">
        <f aca="false">(AW53-AW52)/AW52</f>
        <v>0.0010984299097713</v>
      </c>
      <c r="AZ53" s="39" t="n">
        <f aca="false">workers_and_wage_central!B41</f>
        <v>6420.69877318962</v>
      </c>
      <c r="BA53" s="40" t="n">
        <f aca="false">(AZ53-AZ52)/AZ52</f>
        <v>0.00643961810222277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0.014450285091375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127713175.161919</v>
      </c>
      <c r="E54" s="6"/>
      <c r="F54" s="8" t="n">
        <f aca="false">'Central pensions'!I54</f>
        <v>23213381.3552703</v>
      </c>
      <c r="G54" s="6" t="n">
        <f aca="false">'Central pensions'!K54</f>
        <v>916612.227956738</v>
      </c>
      <c r="H54" s="6" t="n">
        <f aca="false">'Central pensions'!V54</f>
        <v>5042930.03388832</v>
      </c>
      <c r="I54" s="8" t="n">
        <f aca="false">'Central pensions'!M54</f>
        <v>28348.8317924767</v>
      </c>
      <c r="J54" s="6" t="n">
        <f aca="false">'Central pensions'!W54</f>
        <v>155966.908264589</v>
      </c>
      <c r="K54" s="6"/>
      <c r="L54" s="8" t="n">
        <f aca="false">'Central pensions'!N54</f>
        <v>4848806.59274772</v>
      </c>
      <c r="M54" s="8"/>
      <c r="N54" s="8" t="n">
        <f aca="false">'Central pensions'!L54</f>
        <v>991892.144222699</v>
      </c>
      <c r="O54" s="6"/>
      <c r="P54" s="6" t="n">
        <f aca="false">'Central pensions'!X54</f>
        <v>30617578.3820422</v>
      </c>
      <c r="Q54" s="8"/>
      <c r="R54" s="8" t="n">
        <f aca="false">'Central SIPA income'!G49</f>
        <v>20819430.0166886</v>
      </c>
      <c r="S54" s="8"/>
      <c r="T54" s="6" t="n">
        <f aca="false">'Central SIPA income'!J49</f>
        <v>79604895.1242013</v>
      </c>
      <c r="U54" s="6"/>
      <c r="V54" s="8" t="n">
        <f aca="false">'Central SIPA income'!F49</f>
        <v>103400.340397628</v>
      </c>
      <c r="W54" s="8"/>
      <c r="X54" s="8" t="n">
        <f aca="false">'Central SIPA income'!M49</f>
        <v>259711.843933503</v>
      </c>
      <c r="Y54" s="6"/>
      <c r="Z54" s="6" t="n">
        <f aca="false">R54+V54-N54-L54-F54</f>
        <v>-8131249.73515452</v>
      </c>
      <c r="AA54" s="6"/>
      <c r="AB54" s="6" t="n">
        <f aca="false">T54-P54-D54</f>
        <v>-78725858.4197599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-0.0139058725452122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12215341</v>
      </c>
      <c r="AX54" s="5"/>
      <c r="AY54" s="61" t="n">
        <f aca="false">(AW54-AW53)/AW53</f>
        <v>0.004795988101047</v>
      </c>
      <c r="AZ54" s="66" t="n">
        <f aca="false">workers_and_wage_central!B42</f>
        <v>6433.8149154675</v>
      </c>
      <c r="BA54" s="61" t="n">
        <f aca="false">(AZ54-AZ53)/AZ53</f>
        <v>0.00204279047206659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0.0166153410946959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128919288.388649</v>
      </c>
      <c r="E55" s="9"/>
      <c r="F55" s="67" t="n">
        <f aca="false">'Central pensions'!I55</f>
        <v>23432606.7112621</v>
      </c>
      <c r="G55" s="9" t="n">
        <f aca="false">'Central pensions'!K55</f>
        <v>995058.615093499</v>
      </c>
      <c r="H55" s="9" t="n">
        <f aca="false">'Central pensions'!V55</f>
        <v>5474518.91048868</v>
      </c>
      <c r="I55" s="67" t="n">
        <f aca="false">'Central pensions'!M55</f>
        <v>30775.0087142321</v>
      </c>
      <c r="J55" s="9" t="n">
        <f aca="false">'Central pensions'!W55</f>
        <v>169315.017850167</v>
      </c>
      <c r="K55" s="9"/>
      <c r="L55" s="67" t="n">
        <f aca="false">'Central pensions'!N55</f>
        <v>4039486.48014243</v>
      </c>
      <c r="M55" s="67"/>
      <c r="N55" s="67" t="n">
        <f aca="false">'Central pensions'!L55</f>
        <v>1003223.1232136</v>
      </c>
      <c r="O55" s="9"/>
      <c r="P55" s="9" t="n">
        <f aca="false">'Central pensions'!X55</f>
        <v>26480352.173616</v>
      </c>
      <c r="Q55" s="67"/>
      <c r="R55" s="67" t="n">
        <f aca="false">'Central SIPA income'!G50</f>
        <v>24155199.1714085</v>
      </c>
      <c r="S55" s="67"/>
      <c r="T55" s="9" t="n">
        <f aca="false">'Central SIPA income'!J50</f>
        <v>92359497.6040562</v>
      </c>
      <c r="U55" s="9"/>
      <c r="V55" s="67" t="n">
        <f aca="false">'Central SIPA income'!F50</f>
        <v>104320.111784303</v>
      </c>
      <c r="W55" s="67"/>
      <c r="X55" s="67" t="n">
        <f aca="false">'Central SIPA income'!M50</f>
        <v>262022.044479382</v>
      </c>
      <c r="Y55" s="9"/>
      <c r="Z55" s="9" t="n">
        <f aca="false">R55+V55-N55-L55-F55</f>
        <v>-4215797.03142533</v>
      </c>
      <c r="AA55" s="9"/>
      <c r="AB55" s="9" t="n">
        <f aca="false">T55-P55-D55</f>
        <v>-63040142.9582085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-0.0110663799502395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12249867</v>
      </c>
      <c r="AX55" s="7"/>
      <c r="AY55" s="40" t="n">
        <f aca="false">(AW55-AW54)/AW54</f>
        <v>0.00282644586016878</v>
      </c>
      <c r="AZ55" s="39" t="n">
        <f aca="false">workers_and_wage_central!B43</f>
        <v>6462.04066177903</v>
      </c>
      <c r="BA55" s="40" t="n">
        <f aca="false">(AZ55-AZ54)/AZ54</f>
        <v>0.00438709330037923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0.0145002944746799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130419223.758177</v>
      </c>
      <c r="E56" s="9"/>
      <c r="F56" s="67" t="n">
        <f aca="false">'Central pensions'!I56</f>
        <v>23705237.7197463</v>
      </c>
      <c r="G56" s="9" t="n">
        <f aca="false">'Central pensions'!K56</f>
        <v>1106456.57108927</v>
      </c>
      <c r="H56" s="9" t="n">
        <f aca="false">'Central pensions'!V56</f>
        <v>6087397.59666674</v>
      </c>
      <c r="I56" s="67" t="n">
        <f aca="false">'Central pensions'!M56</f>
        <v>34220.3063223485</v>
      </c>
      <c r="J56" s="9" t="n">
        <f aca="false">'Central pensions'!W56</f>
        <v>188270.028762888</v>
      </c>
      <c r="K56" s="9"/>
      <c r="L56" s="67" t="n">
        <f aca="false">'Central pensions'!N56</f>
        <v>3982119.38361233</v>
      </c>
      <c r="M56" s="67"/>
      <c r="N56" s="67" t="n">
        <f aca="false">'Central pensions'!L56</f>
        <v>1016851.33135599</v>
      </c>
      <c r="O56" s="9"/>
      <c r="P56" s="9" t="n">
        <f aca="false">'Central pensions'!X56</f>
        <v>26257652.4172376</v>
      </c>
      <c r="Q56" s="67"/>
      <c r="R56" s="67" t="n">
        <f aca="false">'Central SIPA income'!G51</f>
        <v>21262361.4994134</v>
      </c>
      <c r="S56" s="67"/>
      <c r="T56" s="9" t="n">
        <f aca="false">'Central SIPA income'!J51</f>
        <v>81298482.0380242</v>
      </c>
      <c r="U56" s="9"/>
      <c r="V56" s="67" t="n">
        <f aca="false">'Central SIPA income'!F51</f>
        <v>104522.389318541</v>
      </c>
      <c r="W56" s="67"/>
      <c r="X56" s="67" t="n">
        <f aca="false">'Central SIPA income'!M51</f>
        <v>262530.107327155</v>
      </c>
      <c r="Y56" s="9"/>
      <c r="Z56" s="9" t="n">
        <f aca="false">R56+V56-N56-L56-F56</f>
        <v>-7337324.54598273</v>
      </c>
      <c r="AA56" s="9"/>
      <c r="AB56" s="9" t="n">
        <f aca="false">T56-P56-D56</f>
        <v>-75378394.1373905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-0.0131650403201857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12318239</v>
      </c>
      <c r="AY56" s="40" t="n">
        <f aca="false">(AW56-AW55)/AW55</f>
        <v>0.00558144835368417</v>
      </c>
      <c r="AZ56" s="39" t="n">
        <f aca="false">workers_and_wage_central!B44</f>
        <v>6487.65258705503</v>
      </c>
      <c r="BA56" s="40" t="n">
        <f aca="false">(AZ56-AZ55)/AZ55</f>
        <v>0.00396344229578749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0.0167443376052811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131490131.022551</v>
      </c>
      <c r="E57" s="9"/>
      <c r="F57" s="67" t="n">
        <f aca="false">'Central pensions'!I57</f>
        <v>23899887.7916165</v>
      </c>
      <c r="G57" s="9" t="n">
        <f aca="false">'Central pensions'!K57</f>
        <v>1191966.61887159</v>
      </c>
      <c r="H57" s="9" t="n">
        <f aca="false">'Central pensions'!V57</f>
        <v>6557848.65002211</v>
      </c>
      <c r="I57" s="67" t="n">
        <f aca="false">'Central pensions'!M57</f>
        <v>36864.9469754102</v>
      </c>
      <c r="J57" s="9" t="n">
        <f aca="false">'Central pensions'!W57</f>
        <v>202820.061340891</v>
      </c>
      <c r="K57" s="9"/>
      <c r="L57" s="67" t="n">
        <f aca="false">'Central pensions'!N57</f>
        <v>4014280.14692475</v>
      </c>
      <c r="M57" s="67"/>
      <c r="N57" s="67" t="n">
        <f aca="false">'Central pensions'!L57</f>
        <v>1027091.65826675</v>
      </c>
      <c r="O57" s="9"/>
      <c r="P57" s="9" t="n">
        <f aca="false">'Central pensions'!X57</f>
        <v>26480874.0282297</v>
      </c>
      <c r="Q57" s="67"/>
      <c r="R57" s="67" t="n">
        <f aca="false">'Central SIPA income'!G52</f>
        <v>24947664.869178</v>
      </c>
      <c r="S57" s="67"/>
      <c r="T57" s="9" t="n">
        <f aca="false">'Central SIPA income'!J52</f>
        <v>95389558.8838274</v>
      </c>
      <c r="U57" s="9"/>
      <c r="V57" s="67" t="n">
        <f aca="false">'Central SIPA income'!F52</f>
        <v>107138.296174088</v>
      </c>
      <c r="W57" s="67"/>
      <c r="X57" s="67" t="n">
        <f aca="false">'Central SIPA income'!M52</f>
        <v>269100.511161416</v>
      </c>
      <c r="Y57" s="9"/>
      <c r="Z57" s="9" t="n">
        <f aca="false">R57+V57-N57-L57-F57</f>
        <v>-3886456.43145591</v>
      </c>
      <c r="AA57" s="9"/>
      <c r="AB57" s="9" t="n">
        <f aca="false">T57-P57-D57</f>
        <v>-62581446.1669532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-0.0108814859073639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12386762</v>
      </c>
      <c r="AY57" s="40" t="n">
        <f aca="false">(AW57-AW56)/AW56</f>
        <v>0.00556272694497972</v>
      </c>
      <c r="AZ57" s="39" t="n">
        <f aca="false">workers_and_wage_central!B45</f>
        <v>6541.43732336013</v>
      </c>
      <c r="BA57" s="40" t="n">
        <f aca="false">(AZ57-AZ56)/AZ56</f>
        <v>0.00829032313049903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0.0145439867861354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132777210.007701</v>
      </c>
      <c r="E58" s="6"/>
      <c r="F58" s="8" t="n">
        <f aca="false">'Central pensions'!I58</f>
        <v>24133829.6326111</v>
      </c>
      <c r="G58" s="6" t="n">
        <f aca="false">'Central pensions'!K58</f>
        <v>1324313.11523845</v>
      </c>
      <c r="H58" s="6" t="n">
        <f aca="false">'Central pensions'!V58</f>
        <v>7285980.02450321</v>
      </c>
      <c r="I58" s="8" t="n">
        <f aca="false">'Central pensions'!M58</f>
        <v>40958.1375846942</v>
      </c>
      <c r="J58" s="6" t="n">
        <f aca="false">'Central pensions'!W58</f>
        <v>225339.588386697</v>
      </c>
      <c r="K58" s="6"/>
      <c r="L58" s="8" t="n">
        <f aca="false">'Central pensions'!N58</f>
        <v>4898100.64575472</v>
      </c>
      <c r="M58" s="8"/>
      <c r="N58" s="8" t="n">
        <f aca="false">'Central pensions'!L58</f>
        <v>1038623.0967528</v>
      </c>
      <c r="O58" s="6"/>
      <c r="P58" s="6" t="n">
        <f aca="false">'Central pensions'!X58</f>
        <v>31130465.3703901</v>
      </c>
      <c r="Q58" s="8"/>
      <c r="R58" s="8" t="n">
        <f aca="false">'Central SIPA income'!G53</f>
        <v>21828094.4510991</v>
      </c>
      <c r="S58" s="8"/>
      <c r="T58" s="6" t="n">
        <f aca="false">'Central SIPA income'!J53</f>
        <v>83461611.0118312</v>
      </c>
      <c r="U58" s="6"/>
      <c r="V58" s="8" t="n">
        <f aca="false">'Central SIPA income'!F53</f>
        <v>108095.456402202</v>
      </c>
      <c r="W58" s="8"/>
      <c r="X58" s="8" t="n">
        <f aca="false">'Central SIPA income'!M53</f>
        <v>271504.621697488</v>
      </c>
      <c r="Y58" s="6"/>
      <c r="Z58" s="6" t="n">
        <f aca="false">R58+V58-N58-L58-F58</f>
        <v>-8134363.46761736</v>
      </c>
      <c r="AA58" s="6"/>
      <c r="AB58" s="6" t="n">
        <f aca="false">T58-P58-D58</f>
        <v>-80446064.3662601</v>
      </c>
      <c r="AC58" s="50"/>
      <c r="AD58" s="6"/>
      <c r="AE58" s="6"/>
      <c r="AF58" s="6"/>
      <c r="AG58" s="6" t="n">
        <f aca="false">BF58/100*$AG$57</f>
        <v>5774691623.06747</v>
      </c>
      <c r="AH58" s="61" t="n">
        <f aca="false">(AG58-AG57)/AG57</f>
        <v>0.00408714346654254</v>
      </c>
      <c r="AI58" s="61"/>
      <c r="AJ58" s="61" t="n">
        <f aca="false">AB58/AG58</f>
        <v>-0.0139307983208855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0.00870748363503319</v>
      </c>
      <c r="AV58" s="5"/>
      <c r="AW58" s="65" t="n">
        <f aca="false">workers_and_wage_central!C46</f>
        <v>12342165</v>
      </c>
      <c r="AX58" s="5"/>
      <c r="AY58" s="61" t="n">
        <f aca="false">(AW58-AW57)/AW57</f>
        <v>-0.00360037594974377</v>
      </c>
      <c r="AZ58" s="66" t="n">
        <f aca="false">workers_and_wage_central!B46</f>
        <v>6591.90645765119</v>
      </c>
      <c r="BA58" s="61" t="n">
        <f aca="false">(AZ58-AZ57)/AZ57</f>
        <v>0.00771529738744512</v>
      </c>
      <c r="BB58" s="5"/>
      <c r="BC58" s="5"/>
      <c r="BD58" s="5"/>
      <c r="BE58" s="5"/>
      <c r="BF58" s="5" t="n">
        <f aca="false">BF57*(1+AY58)*(1+BA58)*(1-BE58)</f>
        <v>100.408714346654</v>
      </c>
      <c r="BG58" s="5"/>
      <c r="BH58" s="5" t="n">
        <f aca="false">BH57+1</f>
        <v>27</v>
      </c>
      <c r="BI58" s="61" t="n">
        <f aca="false">T65/AG65</f>
        <v>0.0167795277196326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134820196.493385</v>
      </c>
      <c r="E59" s="9"/>
      <c r="F59" s="67" t="n">
        <f aca="false">'Central pensions'!I59</f>
        <v>24505166.6096748</v>
      </c>
      <c r="G59" s="9" t="n">
        <f aca="false">'Central pensions'!K59</f>
        <v>1407921.45578494</v>
      </c>
      <c r="H59" s="9" t="n">
        <f aca="false">'Central pensions'!V59</f>
        <v>7745968.44574144</v>
      </c>
      <c r="I59" s="67" t="n">
        <f aca="false">'Central pensions'!M59</f>
        <v>43543.9625500499</v>
      </c>
      <c r="J59" s="9" t="n">
        <f aca="false">'Central pensions'!W59</f>
        <v>239566.034404375</v>
      </c>
      <c r="K59" s="9"/>
      <c r="L59" s="67" t="n">
        <f aca="false">'Central pensions'!N59</f>
        <v>4167124.63959181</v>
      </c>
      <c r="M59" s="67"/>
      <c r="N59" s="67" t="n">
        <f aca="false">'Central pensions'!L59</f>
        <v>1055638.10549012</v>
      </c>
      <c r="O59" s="9"/>
      <c r="P59" s="9" t="n">
        <f aca="false">'Central pensions'!X59</f>
        <v>27431038.9573306</v>
      </c>
      <c r="Q59" s="67"/>
      <c r="R59" s="67" t="n">
        <f aca="false">'Central SIPA income'!G54</f>
        <v>25453437.4571454</v>
      </c>
      <c r="S59" s="67"/>
      <c r="T59" s="9" t="n">
        <f aca="false">'Central SIPA income'!J54</f>
        <v>97323424.2100907</v>
      </c>
      <c r="U59" s="9"/>
      <c r="V59" s="67" t="n">
        <f aca="false">'Central SIPA income'!F54</f>
        <v>109835.175264784</v>
      </c>
      <c r="W59" s="67"/>
      <c r="X59" s="67" t="n">
        <f aca="false">'Central SIPA income'!M54</f>
        <v>275874.293905427</v>
      </c>
      <c r="Y59" s="9"/>
      <c r="Z59" s="9" t="n">
        <f aca="false">R59+V59-N59-L59-F59</f>
        <v>-4164656.72234657</v>
      </c>
      <c r="AA59" s="9"/>
      <c r="AB59" s="9" t="n">
        <f aca="false">T59-P59-D59</f>
        <v>-64927811.2406245</v>
      </c>
      <c r="AC59" s="50"/>
      <c r="AD59" s="9"/>
      <c r="AE59" s="9"/>
      <c r="AF59" s="9"/>
      <c r="AG59" s="9" t="n">
        <f aca="false">BF59/100*$AG$57</f>
        <v>5830646743.10537</v>
      </c>
      <c r="AH59" s="40" t="n">
        <f aca="false">(AG59-AG58)/AG58</f>
        <v>0.00968971569224231</v>
      </c>
      <c r="AI59" s="40"/>
      <c r="AJ59" s="40" t="n">
        <f aca="false">AB59/AG59</f>
        <v>-0.0111356105250932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12390252</v>
      </c>
      <c r="AX59" s="7"/>
      <c r="AY59" s="40" t="n">
        <f aca="false">(AW59-AW58)/AW58</f>
        <v>0.00389615598235804</v>
      </c>
      <c r="AZ59" s="39" t="n">
        <f aca="false">workers_and_wage_central!B47</f>
        <v>6629.94884225122</v>
      </c>
      <c r="BA59" s="40" t="n">
        <f aca="false">(AZ59-AZ58)/AZ58</f>
        <v>0.00577107470265701</v>
      </c>
      <c r="BB59" s="7"/>
      <c r="BC59" s="7"/>
      <c r="BD59" s="7"/>
      <c r="BE59" s="7"/>
      <c r="BF59" s="7" t="n">
        <f aca="false">BF58*(1+AY59)*(1+BA59)*(1-BE59)</f>
        <v>101.381646241697</v>
      </c>
      <c r="BG59" s="7"/>
      <c r="BH59" s="7" t="n">
        <f aca="false">BH58+1</f>
        <v>28</v>
      </c>
      <c r="BI59" s="40" t="n">
        <f aca="false">T66/AG66</f>
        <v>0.014669317111106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135912797.329676</v>
      </c>
      <c r="E60" s="9"/>
      <c r="F60" s="67" t="n">
        <f aca="false">'Central pensions'!I60</f>
        <v>24703759.7450327</v>
      </c>
      <c r="G60" s="9" t="n">
        <f aca="false">'Central pensions'!K60</f>
        <v>1453904.81492181</v>
      </c>
      <c r="H60" s="9" t="n">
        <f aca="false">'Central pensions'!V60</f>
        <v>7998955.32042812</v>
      </c>
      <c r="I60" s="67" t="n">
        <f aca="false">'Central pensions'!M60</f>
        <v>44966.1282965506</v>
      </c>
      <c r="J60" s="9" t="n">
        <f aca="false">'Central pensions'!W60</f>
        <v>247390.37073489</v>
      </c>
      <c r="K60" s="9"/>
      <c r="L60" s="67" t="n">
        <f aca="false">'Central pensions'!N60</f>
        <v>4157408.60287575</v>
      </c>
      <c r="M60" s="67"/>
      <c r="N60" s="67" t="n">
        <f aca="false">'Central pensions'!L60</f>
        <v>1065303.48592846</v>
      </c>
      <c r="O60" s="9"/>
      <c r="P60" s="9" t="n">
        <f aca="false">'Central pensions'!X60</f>
        <v>27433798.4680464</v>
      </c>
      <c r="Q60" s="67"/>
      <c r="R60" s="67" t="n">
        <f aca="false">'Central SIPA income'!G55</f>
        <v>22221933.6107441</v>
      </c>
      <c r="S60" s="67"/>
      <c r="T60" s="9" t="n">
        <f aca="false">'Central SIPA income'!J55</f>
        <v>84967489.1734433</v>
      </c>
      <c r="U60" s="9"/>
      <c r="V60" s="67" t="n">
        <f aca="false">'Central SIPA income'!F55</f>
        <v>112817.885840525</v>
      </c>
      <c r="W60" s="67"/>
      <c r="X60" s="67" t="n">
        <f aca="false">'Central SIPA income'!M55</f>
        <v>283366.002932368</v>
      </c>
      <c r="Y60" s="9"/>
      <c r="Z60" s="9" t="n">
        <f aca="false">R60+V60-N60-L60-F60</f>
        <v>-7591720.33725236</v>
      </c>
      <c r="AA60" s="9"/>
      <c r="AB60" s="9" t="n">
        <f aca="false">T60-P60-D60</f>
        <v>-78379106.6242791</v>
      </c>
      <c r="AC60" s="50"/>
      <c r="AD60" s="9"/>
      <c r="AE60" s="9"/>
      <c r="AF60" s="9"/>
      <c r="AG60" s="9" t="n">
        <f aca="false">BF60/100*$AG$57</f>
        <v>5879987047.74055</v>
      </c>
      <c r="AH60" s="40" t="n">
        <f aca="false">(AG60-AG59)/AG59</f>
        <v>0.00846223529036869</v>
      </c>
      <c r="AI60" s="40"/>
      <c r="AJ60" s="40" t="n">
        <f aca="false">AB60/AG60</f>
        <v>-0.0133298094005831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12503104</v>
      </c>
      <c r="AY60" s="40" t="n">
        <f aca="false">(AW60-AW59)/AW59</f>
        <v>0.00910812790571168</v>
      </c>
      <c r="AZ60" s="39" t="n">
        <f aca="false">workers_and_wage_central!B48</f>
        <v>6625.70525835878</v>
      </c>
      <c r="BA60" s="40" t="n">
        <f aca="false">(AZ60-AZ59)/AZ59</f>
        <v>-0.000640062841118294</v>
      </c>
      <c r="BB60" s="7"/>
      <c r="BC60" s="7"/>
      <c r="BD60" s="7"/>
      <c r="BE60" s="7"/>
      <c r="BF60" s="7" t="n">
        <f aca="false">BF59*(1+AY60)*(1+BA60)*(1-BE60)</f>
        <v>102.239561586319</v>
      </c>
      <c r="BG60" s="7"/>
      <c r="BH60" s="0" t="n">
        <f aca="false">BH59+1</f>
        <v>29</v>
      </c>
      <c r="BI60" s="40" t="n">
        <f aca="false">T67/AG67</f>
        <v>0.0169575422031265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136866727.82035</v>
      </c>
      <c r="E61" s="9"/>
      <c r="F61" s="67" t="n">
        <f aca="false">'Central pensions'!I61</f>
        <v>24877147.9036026</v>
      </c>
      <c r="G61" s="9" t="n">
        <f aca="false">'Central pensions'!K61</f>
        <v>1496839.29448955</v>
      </c>
      <c r="H61" s="9" t="n">
        <f aca="false">'Central pensions'!V61</f>
        <v>8235168.15929042</v>
      </c>
      <c r="I61" s="67" t="n">
        <f aca="false">'Central pensions'!M61</f>
        <v>46293.9987986463</v>
      </c>
      <c r="J61" s="9" t="n">
        <f aca="false">'Central pensions'!W61</f>
        <v>254695.922452282</v>
      </c>
      <c r="K61" s="9"/>
      <c r="L61" s="67" t="n">
        <f aca="false">'Central pensions'!N61</f>
        <v>4217179.21329192</v>
      </c>
      <c r="M61" s="67"/>
      <c r="N61" s="67" t="n">
        <f aca="false">'Central pensions'!L61</f>
        <v>1074219.33707792</v>
      </c>
      <c r="O61" s="9"/>
      <c r="P61" s="9" t="n">
        <f aca="false">'Central pensions'!X61</f>
        <v>27793000.8320563</v>
      </c>
      <c r="Q61" s="67"/>
      <c r="R61" s="67" t="n">
        <f aca="false">'Central SIPA income'!G56</f>
        <v>25873113.0478966</v>
      </c>
      <c r="S61" s="67"/>
      <c r="T61" s="9" t="n">
        <f aca="false">'Central SIPA income'!J56</f>
        <v>98928090.2053247</v>
      </c>
      <c r="U61" s="9"/>
      <c r="V61" s="67" t="n">
        <f aca="false">'Central SIPA income'!F56</f>
        <v>116977.520575274</v>
      </c>
      <c r="W61" s="67"/>
      <c r="X61" s="67" t="n">
        <f aca="false">'Central SIPA income'!M56</f>
        <v>293813.806130087</v>
      </c>
      <c r="Y61" s="9"/>
      <c r="Z61" s="9" t="n">
        <f aca="false">R61+V61-N61-L61-F61</f>
        <v>-4178455.88550059</v>
      </c>
      <c r="AA61" s="9"/>
      <c r="AB61" s="9" t="n">
        <f aca="false">T61-P61-D61</f>
        <v>-65731638.4470816</v>
      </c>
      <c r="AC61" s="50"/>
      <c r="AD61" s="9"/>
      <c r="AE61" s="9"/>
      <c r="AF61" s="9"/>
      <c r="AG61" s="9" t="n">
        <f aca="false">BF61/100*$AG$57</f>
        <v>5954021024.39568</v>
      </c>
      <c r="AH61" s="40" t="n">
        <f aca="false">(AG61-AG60)/AG60</f>
        <v>0.0125908400909792</v>
      </c>
      <c r="AI61" s="40" t="n">
        <f aca="false">(AG61-AG57)/AG57</f>
        <v>0.0352684355722423</v>
      </c>
      <c r="AJ61" s="40" t="n">
        <f aca="false">AB61/AG61</f>
        <v>-0.0110398734196195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12587301</v>
      </c>
      <c r="AY61" s="40" t="n">
        <f aca="false">(AW61-AW60)/AW60</f>
        <v>0.00673408779131966</v>
      </c>
      <c r="AZ61" s="39" t="n">
        <f aca="false">workers_and_wage_central!B49</f>
        <v>6664.2508037807</v>
      </c>
      <c r="BA61" s="40" t="n">
        <f aca="false">(AZ61-AZ60)/AZ60</f>
        <v>0.00581757623059034</v>
      </c>
      <c r="BB61" s="7"/>
      <c r="BC61" s="7"/>
      <c r="BD61" s="7"/>
      <c r="BE61" s="7"/>
      <c r="BF61" s="7" t="n">
        <f aca="false">BF60*(1+AY61)*(1+BA61)*(1-BE61)</f>
        <v>103.526843557224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0.0147642451336764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138303418.748545</v>
      </c>
      <c r="E62" s="6"/>
      <c r="F62" s="8" t="n">
        <f aca="false">'Central pensions'!I62</f>
        <v>25138283.4862358</v>
      </c>
      <c r="G62" s="6" t="n">
        <f aca="false">'Central pensions'!K62</f>
        <v>1620575.21883049</v>
      </c>
      <c r="H62" s="6" t="n">
        <f aca="false">'Central pensions'!V62</f>
        <v>8915926.70701438</v>
      </c>
      <c r="I62" s="8" t="n">
        <f aca="false">'Central pensions'!M62</f>
        <v>50120.8830566132</v>
      </c>
      <c r="J62" s="6" t="n">
        <f aca="false">'Central pensions'!W62</f>
        <v>275750.310526218</v>
      </c>
      <c r="K62" s="6"/>
      <c r="L62" s="8" t="n">
        <f aca="false">'Central pensions'!N62</f>
        <v>5096029.72910847</v>
      </c>
      <c r="M62" s="8"/>
      <c r="N62" s="8" t="n">
        <f aca="false">'Central pensions'!L62</f>
        <v>1087749.33733628</v>
      </c>
      <c r="O62" s="6"/>
      <c r="P62" s="6" t="n">
        <f aca="false">'Central pensions'!X62</f>
        <v>32427798.405934</v>
      </c>
      <c r="Q62" s="8"/>
      <c r="R62" s="8" t="n">
        <f aca="false">'Central SIPA income'!G57</f>
        <v>22754867.8696771</v>
      </c>
      <c r="S62" s="8"/>
      <c r="T62" s="6" t="n">
        <f aca="false">'Central SIPA income'!J57</f>
        <v>87005209.5027918</v>
      </c>
      <c r="U62" s="6"/>
      <c r="V62" s="8" t="n">
        <f aca="false">'Central SIPA income'!F57</f>
        <v>114019.754019844</v>
      </c>
      <c r="W62" s="8"/>
      <c r="X62" s="8" t="n">
        <f aca="false">'Central SIPA income'!M57</f>
        <v>286384.749290606</v>
      </c>
      <c r="Y62" s="6"/>
      <c r="Z62" s="6" t="n">
        <f aca="false">R62+V62-N62-L62-F62</f>
        <v>-8453174.92898366</v>
      </c>
      <c r="AA62" s="6"/>
      <c r="AB62" s="6" t="n">
        <f aca="false">T62-P62-D62</f>
        <v>-83726007.6516871</v>
      </c>
      <c r="AC62" s="50"/>
      <c r="AD62" s="6"/>
      <c r="AE62" s="6"/>
      <c r="AF62" s="6"/>
      <c r="AG62" s="6" t="n">
        <f aca="false">BF62/100*$AG$57</f>
        <v>6000237419.64128</v>
      </c>
      <c r="AH62" s="61" t="n">
        <f aca="false">(AG62-AG61)/AG61</f>
        <v>0.007762215661691</v>
      </c>
      <c r="AI62" s="61"/>
      <c r="AJ62" s="61" t="n">
        <f aca="false">AB62/AG62</f>
        <v>-0.0139537824582769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0.00878125408000463</v>
      </c>
      <c r="AV62" s="5"/>
      <c r="AW62" s="65" t="n">
        <f aca="false">workers_and_wage_central!C50</f>
        <v>12568996</v>
      </c>
      <c r="AX62" s="5"/>
      <c r="AY62" s="61" t="n">
        <f aca="false">(AW62-AW61)/AW61</f>
        <v>-0.00145424344742372</v>
      </c>
      <c r="AZ62" s="66" t="n">
        <f aca="false">workers_and_wage_central!B50</f>
        <v>6725.76104967868</v>
      </c>
      <c r="BA62" s="61" t="n">
        <f aca="false">(AZ62-AZ61)/AZ61</f>
        <v>0.00922988160395778</v>
      </c>
      <c r="BB62" s="5"/>
      <c r="BC62" s="5"/>
      <c r="BD62" s="5"/>
      <c r="BE62" s="5"/>
      <c r="BF62" s="5" t="n">
        <f aca="false">BF61*(1+AY62)*(1+BA62)*(1-BE62)</f>
        <v>104.33044124369</v>
      </c>
      <c r="BG62" s="5"/>
      <c r="BH62" s="5" t="n">
        <f aca="false">BH61+1</f>
        <v>31</v>
      </c>
      <c r="BI62" s="61" t="n">
        <f aca="false">T69/AG69</f>
        <v>0.0170551722468724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140126476.975522</v>
      </c>
      <c r="E63" s="9"/>
      <c r="F63" s="67" t="n">
        <f aca="false">'Central pensions'!I63</f>
        <v>25469645.8989394</v>
      </c>
      <c r="G63" s="9" t="n">
        <f aca="false">'Central pensions'!K63</f>
        <v>1738187.61189078</v>
      </c>
      <c r="H63" s="9" t="n">
        <f aca="false">'Central pensions'!V63</f>
        <v>9562995.39236603</v>
      </c>
      <c r="I63" s="67" t="n">
        <f aca="false">'Central pensions'!M63</f>
        <v>53758.3797491994</v>
      </c>
      <c r="J63" s="9" t="n">
        <f aca="false">'Central pensions'!W63</f>
        <v>295762.744093794</v>
      </c>
      <c r="K63" s="9"/>
      <c r="L63" s="67" t="n">
        <f aca="false">'Central pensions'!N63</f>
        <v>4242522.71848722</v>
      </c>
      <c r="M63" s="67"/>
      <c r="N63" s="67" t="n">
        <f aca="false">'Central pensions'!L63</f>
        <v>1103247.84142121</v>
      </c>
      <c r="O63" s="9"/>
      <c r="P63" s="9" t="n">
        <f aca="false">'Central pensions'!X63</f>
        <v>28084214.667096</v>
      </c>
      <c r="Q63" s="67"/>
      <c r="R63" s="67" t="n">
        <f aca="false">'Central SIPA income'!G58</f>
        <v>26491628.4398401</v>
      </c>
      <c r="S63" s="67"/>
      <c r="T63" s="9" t="n">
        <f aca="false">'Central SIPA income'!J58</f>
        <v>101293037.414201</v>
      </c>
      <c r="U63" s="9"/>
      <c r="V63" s="67" t="n">
        <f aca="false">'Central SIPA income'!F58</f>
        <v>114944.821834745</v>
      </c>
      <c r="W63" s="67"/>
      <c r="X63" s="67" t="n">
        <f aca="false">'Central SIPA income'!M58</f>
        <v>288708.252937185</v>
      </c>
      <c r="Y63" s="9"/>
      <c r="Z63" s="9" t="n">
        <f aca="false">R63+V63-N63-L63-F63</f>
        <v>-4208843.197173</v>
      </c>
      <c r="AA63" s="9"/>
      <c r="AB63" s="9" t="n">
        <f aca="false">T63-P63-D63</f>
        <v>-66917654.228417</v>
      </c>
      <c r="AC63" s="50"/>
      <c r="AD63" s="9"/>
      <c r="AE63" s="9"/>
      <c r="AF63" s="9"/>
      <c r="AG63" s="9" t="n">
        <f aca="false">BF63/100*$AG$57</f>
        <v>6049390534.40092</v>
      </c>
      <c r="AH63" s="40" t="n">
        <f aca="false">(AG63-AG62)/AG62</f>
        <v>0.00819186164179789</v>
      </c>
      <c r="AI63" s="40"/>
      <c r="AJ63" s="40" t="n">
        <f aca="false">AB63/AG63</f>
        <v>-0.0110618836472663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12630247</v>
      </c>
      <c r="AX63" s="7"/>
      <c r="AY63" s="40" t="n">
        <f aca="false">(AW63-AW62)/AW62</f>
        <v>0.00487318159700266</v>
      </c>
      <c r="AZ63" s="39" t="n">
        <f aca="false">workers_and_wage_central!B51</f>
        <v>6747.97345358238</v>
      </c>
      <c r="BA63" s="40" t="n">
        <f aca="false">(AZ63-AZ62)/AZ62</f>
        <v>0.00330258594375159</v>
      </c>
      <c r="BB63" s="7"/>
      <c r="BC63" s="7"/>
      <c r="BD63" s="7"/>
      <c r="BE63" s="7"/>
      <c r="BF63" s="7" t="n">
        <f aca="false">BF62*(1+AY63)*(1+BA63)*(1-BE63)</f>
        <v>105.185101783386</v>
      </c>
      <c r="BG63" s="7"/>
      <c r="BH63" s="7" t="n">
        <f aca="false">BH62+1</f>
        <v>32</v>
      </c>
      <c r="BI63" s="40" t="n">
        <f aca="false">T70/AG70</f>
        <v>0.0147735152974076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141337792.677196</v>
      </c>
      <c r="E64" s="9"/>
      <c r="F64" s="67" t="n">
        <f aca="false">'Central pensions'!I64</f>
        <v>25689816.8663352</v>
      </c>
      <c r="G64" s="9" t="n">
        <f aca="false">'Central pensions'!K64</f>
        <v>1869222.21120275</v>
      </c>
      <c r="H64" s="9" t="n">
        <f aca="false">'Central pensions'!V64</f>
        <v>10283909.0963233</v>
      </c>
      <c r="I64" s="67" t="n">
        <f aca="false">'Central pensions'!M64</f>
        <v>57810.9962227652</v>
      </c>
      <c r="J64" s="9" t="n">
        <f aca="false">'Central pensions'!W64</f>
        <v>318059.044216184</v>
      </c>
      <c r="K64" s="9"/>
      <c r="L64" s="67" t="n">
        <f aca="false">'Central pensions'!N64</f>
        <v>4258332.61041381</v>
      </c>
      <c r="M64" s="67"/>
      <c r="N64" s="67" t="n">
        <f aca="false">'Central pensions'!L64</f>
        <v>1114441.7240066</v>
      </c>
      <c r="O64" s="9"/>
      <c r="P64" s="9" t="n">
        <f aca="false">'Central pensions'!X64</f>
        <v>28227837.7107157</v>
      </c>
      <c r="Q64" s="67"/>
      <c r="R64" s="67" t="n">
        <f aca="false">'Central SIPA income'!G59</f>
        <v>23226429.6360069</v>
      </c>
      <c r="S64" s="67"/>
      <c r="T64" s="9" t="n">
        <f aca="false">'Central SIPA income'!J59</f>
        <v>88808266.7874139</v>
      </c>
      <c r="U64" s="9"/>
      <c r="V64" s="67" t="n">
        <f aca="false">'Central SIPA income'!F59</f>
        <v>118228.026023011</v>
      </c>
      <c r="W64" s="67"/>
      <c r="X64" s="67" t="n">
        <f aca="false">'Central SIPA income'!M59</f>
        <v>296954.715284076</v>
      </c>
      <c r="Y64" s="9"/>
      <c r="Z64" s="9" t="n">
        <f aca="false">R64+V64-N64-L64-F64</f>
        <v>-7717933.53872568</v>
      </c>
      <c r="AA64" s="9"/>
      <c r="AB64" s="9" t="n">
        <f aca="false">T64-P64-D64</f>
        <v>-80757363.6004981</v>
      </c>
      <c r="AC64" s="50"/>
      <c r="AD64" s="9"/>
      <c r="AE64" s="9"/>
      <c r="AF64" s="9"/>
      <c r="AG64" s="9" t="n">
        <f aca="false">BF64/100*$AG$57</f>
        <v>6106184507.26823</v>
      </c>
      <c r="AH64" s="40" t="n">
        <f aca="false">(AG64-AG63)/AG63</f>
        <v>0.00938837929942461</v>
      </c>
      <c r="AI64" s="40"/>
      <c r="AJ64" s="40" t="n">
        <f aca="false">AB64/AG64</f>
        <v>-0.0132255033408133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12673950</v>
      </c>
      <c r="AY64" s="40" t="n">
        <f aca="false">(AW64-AW63)/AW63</f>
        <v>0.00346018569549748</v>
      </c>
      <c r="AZ64" s="39" t="n">
        <f aca="false">workers_and_wage_central!B52</f>
        <v>6787.83880513021</v>
      </c>
      <c r="BA64" s="40" t="n">
        <f aca="false">(AZ64-AZ63)/AZ63</f>
        <v>0.00590775168605038</v>
      </c>
      <c r="BB64" s="7"/>
      <c r="BC64" s="7"/>
      <c r="BD64" s="7"/>
      <c r="BE64" s="7"/>
      <c r="BF64" s="7" t="n">
        <f aca="false">BF63*(1+AY64)*(1+BA64)*(1-BE64)</f>
        <v>106.172619415577</v>
      </c>
      <c r="BG64" s="7"/>
      <c r="BH64" s="0" t="n">
        <f aca="false">BH63+1</f>
        <v>33</v>
      </c>
      <c r="BI64" s="40" t="n">
        <f aca="false">T71/AG71</f>
        <v>0.0169539574406541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141519521.611384</v>
      </c>
      <c r="E65" s="9"/>
      <c r="F65" s="67" t="n">
        <f aca="false">'Central pensions'!I65</f>
        <v>25722848.25129</v>
      </c>
      <c r="G65" s="9" t="n">
        <f aca="false">'Central pensions'!K65</f>
        <v>1956765.29107523</v>
      </c>
      <c r="H65" s="9" t="n">
        <f aca="false">'Central pensions'!V65</f>
        <v>10765545.2923973</v>
      </c>
      <c r="I65" s="67" t="n">
        <f aca="false">'Central pensions'!M65</f>
        <v>60518.5141569665</v>
      </c>
      <c r="J65" s="9" t="n">
        <f aca="false">'Central pensions'!W65</f>
        <v>332955.00904322</v>
      </c>
      <c r="K65" s="9"/>
      <c r="L65" s="67" t="n">
        <f aca="false">'Central pensions'!N65</f>
        <v>4255151.22526992</v>
      </c>
      <c r="M65" s="67"/>
      <c r="N65" s="67" t="n">
        <f aca="false">'Central pensions'!L65</f>
        <v>1115884.03915858</v>
      </c>
      <c r="O65" s="9"/>
      <c r="P65" s="9" t="n">
        <f aca="false">'Central pensions'!X65</f>
        <v>28219264.6804948</v>
      </c>
      <c r="Q65" s="67"/>
      <c r="R65" s="67" t="n">
        <f aca="false">'Central SIPA income'!G60</f>
        <v>27058678.4911043</v>
      </c>
      <c r="S65" s="67"/>
      <c r="T65" s="9" t="n">
        <f aca="false">'Central SIPA income'!J60</f>
        <v>103461202.432402</v>
      </c>
      <c r="U65" s="9"/>
      <c r="V65" s="67" t="n">
        <f aca="false">'Central SIPA income'!F60</f>
        <v>111567.948455106</v>
      </c>
      <c r="W65" s="67"/>
      <c r="X65" s="67" t="n">
        <f aca="false">'Central SIPA income'!M60</f>
        <v>280226.520587144</v>
      </c>
      <c r="Y65" s="9"/>
      <c r="Z65" s="9" t="n">
        <f aca="false">R65+V65-N65-L65-F65</f>
        <v>-3923637.07615913</v>
      </c>
      <c r="AA65" s="9"/>
      <c r="AB65" s="9" t="n">
        <f aca="false">T65-P65-D65</f>
        <v>-66277583.8594767</v>
      </c>
      <c r="AC65" s="50"/>
      <c r="AD65" s="9"/>
      <c r="AE65" s="9"/>
      <c r="AF65" s="9"/>
      <c r="AG65" s="9" t="n">
        <f aca="false">BF65/100*$AG$57</f>
        <v>6165918621.85424</v>
      </c>
      <c r="AH65" s="40" t="n">
        <f aca="false">(AG65-AG64)/AG64</f>
        <v>0.00978255971710501</v>
      </c>
      <c r="AI65" s="40" t="n">
        <f aca="false">(AG65-AG61)/AG61</f>
        <v>0.0355889904638128</v>
      </c>
      <c r="AJ65" s="40" t="n">
        <f aca="false">AB65/AG65</f>
        <v>-0.0107490202067483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12724868</v>
      </c>
      <c r="AY65" s="40" t="n">
        <f aca="false">(AW65-AW64)/AW64</f>
        <v>0.00401753202434916</v>
      </c>
      <c r="AZ65" s="39" t="n">
        <f aca="false">workers_and_wage_central!B53</f>
        <v>6826.81429852287</v>
      </c>
      <c r="BA65" s="40" t="n">
        <f aca="false">(AZ65-AZ64)/AZ64</f>
        <v>0.00574195918783625</v>
      </c>
      <c r="BB65" s="7"/>
      <c r="BC65" s="7"/>
      <c r="BD65" s="7"/>
      <c r="BE65" s="7"/>
      <c r="BF65" s="7" t="n">
        <f aca="false">BF64*(1+AY65)*(1+BA65)*(1-BE65)</f>
        <v>107.211259405331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0.0147681055929101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142526084.471104</v>
      </c>
      <c r="E66" s="6"/>
      <c r="F66" s="8" t="n">
        <f aca="false">'Central pensions'!I66</f>
        <v>25905802.9659552</v>
      </c>
      <c r="G66" s="6" t="n">
        <f aca="false">'Central pensions'!K66</f>
        <v>2058221.04381318</v>
      </c>
      <c r="H66" s="6" t="n">
        <f aca="false">'Central pensions'!V66</f>
        <v>11323724.909675</v>
      </c>
      <c r="I66" s="8" t="n">
        <f aca="false">'Central pensions'!M66</f>
        <v>63656.3209426752</v>
      </c>
      <c r="J66" s="6" t="n">
        <f aca="false">'Central pensions'!W66</f>
        <v>350218.296175515</v>
      </c>
      <c r="K66" s="6"/>
      <c r="L66" s="8" t="n">
        <f aca="false">'Central pensions'!N66</f>
        <v>5038011.72172897</v>
      </c>
      <c r="M66" s="8"/>
      <c r="N66" s="8" t="n">
        <f aca="false">'Central pensions'!L66</f>
        <v>1126264.02844415</v>
      </c>
      <c r="O66" s="6"/>
      <c r="P66" s="6" t="n">
        <f aca="false">'Central pensions'!X66</f>
        <v>32338639.1566403</v>
      </c>
      <c r="Q66" s="8"/>
      <c r="R66" s="8" t="n">
        <f aca="false">'Central SIPA income'!G61</f>
        <v>23906980.8695466</v>
      </c>
      <c r="S66" s="8"/>
      <c r="T66" s="6" t="n">
        <f aca="false">'Central SIPA income'!J61</f>
        <v>91410413.4133852</v>
      </c>
      <c r="U66" s="6"/>
      <c r="V66" s="8" t="n">
        <f aca="false">'Central SIPA income'!F61</f>
        <v>109089.430485365</v>
      </c>
      <c r="W66" s="8"/>
      <c r="X66" s="8" t="n">
        <f aca="false">'Central SIPA income'!M61</f>
        <v>274001.198023713</v>
      </c>
      <c r="Y66" s="6"/>
      <c r="Z66" s="6" t="n">
        <f aca="false">R66+V66-N66-L66-F66</f>
        <v>-8054008.41609638</v>
      </c>
      <c r="AA66" s="6"/>
      <c r="AB66" s="6" t="n">
        <f aca="false">T66-P66-D66</f>
        <v>-83454310.2143589</v>
      </c>
      <c r="AC66" s="50"/>
      <c r="AD66" s="6"/>
      <c r="AE66" s="6"/>
      <c r="AF66" s="6"/>
      <c r="AG66" s="6" t="n">
        <f aca="false">BF66/100*$AG$57</f>
        <v>6231402097.3873</v>
      </c>
      <c r="AH66" s="61" t="n">
        <f aca="false">(AG66-AG65)/AG65</f>
        <v>0.0106202302607381</v>
      </c>
      <c r="AI66" s="61"/>
      <c r="AJ66" s="61" t="n">
        <f aca="false">AB66/AG66</f>
        <v>-0.0133925413430389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0.00789677847976577</v>
      </c>
      <c r="AV66" s="5"/>
      <c r="AW66" s="65" t="n">
        <f aca="false">workers_and_wage_central!C54</f>
        <v>12759004</v>
      </c>
      <c r="AX66" s="5"/>
      <c r="AY66" s="61" t="n">
        <f aca="false">(AW66-AW65)/AW65</f>
        <v>0.00268262114781859</v>
      </c>
      <c r="AZ66" s="66" t="n">
        <f aca="false">workers_and_wage_central!B54</f>
        <v>6880.85790339371</v>
      </c>
      <c r="BA66" s="61" t="n">
        <f aca="false">(AZ66-AZ65)/AZ65</f>
        <v>0.00791637248467809</v>
      </c>
      <c r="BB66" s="5"/>
      <c r="BC66" s="5"/>
      <c r="BD66" s="5"/>
      <c r="BE66" s="5"/>
      <c r="BF66" s="5" t="n">
        <f aca="false">BF65*(1+AY66)*(1+BA66)*(1-BE66)</f>
        <v>108.349867666759</v>
      </c>
      <c r="BG66" s="5"/>
      <c r="BH66" s="5" t="n">
        <f aca="false">BH65+1</f>
        <v>35</v>
      </c>
      <c r="BI66" s="61" t="n">
        <f aca="false">T73/AG73</f>
        <v>0.0169750574926602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142793915.07866</v>
      </c>
      <c r="E67" s="9"/>
      <c r="F67" s="67" t="n">
        <f aca="false">'Central pensions'!I67</f>
        <v>25954484.3492498</v>
      </c>
      <c r="G67" s="9" t="n">
        <f aca="false">'Central pensions'!K67</f>
        <v>2147544.79160805</v>
      </c>
      <c r="H67" s="9" t="n">
        <f aca="false">'Central pensions'!V67</f>
        <v>11815157.8152761</v>
      </c>
      <c r="I67" s="67" t="n">
        <f aca="false">'Central pensions'!M67</f>
        <v>66418.9110806612</v>
      </c>
      <c r="J67" s="9" t="n">
        <f aca="false">'Central pensions'!W67</f>
        <v>365417.252018847</v>
      </c>
      <c r="K67" s="9"/>
      <c r="L67" s="67" t="n">
        <f aca="false">'Central pensions'!N67</f>
        <v>4201494.21493037</v>
      </c>
      <c r="M67" s="67"/>
      <c r="N67" s="67" t="n">
        <f aca="false">'Central pensions'!L67</f>
        <v>1129827.47780685</v>
      </c>
      <c r="O67" s="9"/>
      <c r="P67" s="9" t="n">
        <f aca="false">'Central pensions'!X67</f>
        <v>28017550.8842315</v>
      </c>
      <c r="Q67" s="67"/>
      <c r="R67" s="67" t="n">
        <f aca="false">'Central SIPA income'!G62</f>
        <v>27764730.9906174</v>
      </c>
      <c r="S67" s="67"/>
      <c r="T67" s="9" t="n">
        <f aca="false">'Central SIPA income'!J62</f>
        <v>106160855.359061</v>
      </c>
      <c r="U67" s="9"/>
      <c r="V67" s="67" t="n">
        <f aca="false">'Central SIPA income'!F62</f>
        <v>110193.252791748</v>
      </c>
      <c r="W67" s="67"/>
      <c r="X67" s="67" t="n">
        <f aca="false">'Central SIPA income'!M62</f>
        <v>276773.681416545</v>
      </c>
      <c r="Y67" s="9"/>
      <c r="Z67" s="9" t="n">
        <f aca="false">R67+V67-N67-L67-F67</f>
        <v>-3410881.79857781</v>
      </c>
      <c r="AA67" s="9"/>
      <c r="AB67" s="9" t="n">
        <f aca="false">T67-P67-D67</f>
        <v>-64650610.603831</v>
      </c>
      <c r="AC67" s="50"/>
      <c r="AD67" s="9"/>
      <c r="AE67" s="9"/>
      <c r="AF67" s="9"/>
      <c r="AG67" s="9" t="n">
        <f aca="false">BF67/100*$AG$57</f>
        <v>6260391635.02644</v>
      </c>
      <c r="AH67" s="40" t="n">
        <f aca="false">(AG67-AG66)/AG66</f>
        <v>0.00465216931696527</v>
      </c>
      <c r="AI67" s="40"/>
      <c r="AJ67" s="40" t="n">
        <f aca="false">AB67/AG67</f>
        <v>-0.0103269275107512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12785751</v>
      </c>
      <c r="AX67" s="7"/>
      <c r="AY67" s="40" t="n">
        <f aca="false">(AW67-AW66)/AW66</f>
        <v>0.00209632350612948</v>
      </c>
      <c r="AZ67" s="39" t="n">
        <f aca="false">workers_and_wage_central!B55</f>
        <v>6898.40752555559</v>
      </c>
      <c r="BA67" s="40" t="n">
        <f aca="false">(AZ67-AZ66)/AZ66</f>
        <v>0.00255049913953704</v>
      </c>
      <c r="BB67" s="7"/>
      <c r="BC67" s="7"/>
      <c r="BD67" s="7"/>
      <c r="BE67" s="7"/>
      <c r="BF67" s="7" t="n">
        <f aca="false">BF66*(1+AY67)*(1+BA67)*(1-BE67)</f>
        <v>108.853929596616</v>
      </c>
      <c r="BG67" s="7"/>
      <c r="BH67" s="7" t="n">
        <f aca="false">BH66+1</f>
        <v>36</v>
      </c>
      <c r="BI67" s="40" t="n">
        <f aca="false">T74/AG74</f>
        <v>0.0147898461695897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143718727.622459</v>
      </c>
      <c r="E68" s="9"/>
      <c r="F68" s="67" t="n">
        <f aca="false">'Central pensions'!I68</f>
        <v>26122579.9762993</v>
      </c>
      <c r="G68" s="9" t="n">
        <f aca="false">'Central pensions'!K68</f>
        <v>2242401.29382276</v>
      </c>
      <c r="H68" s="9" t="n">
        <f aca="false">'Central pensions'!V68</f>
        <v>12337030.3032686</v>
      </c>
      <c r="I68" s="67" t="n">
        <f aca="false">'Central pensions'!M68</f>
        <v>69352.6173347249</v>
      </c>
      <c r="J68" s="9" t="n">
        <f aca="false">'Central pensions'!W68</f>
        <v>381557.638245423</v>
      </c>
      <c r="K68" s="9"/>
      <c r="L68" s="67" t="n">
        <f aca="false">'Central pensions'!N68</f>
        <v>4218993.88612631</v>
      </c>
      <c r="M68" s="67"/>
      <c r="N68" s="67" t="n">
        <f aca="false">'Central pensions'!L68</f>
        <v>1140745.87807196</v>
      </c>
      <c r="O68" s="9"/>
      <c r="P68" s="9" t="n">
        <f aca="false">'Central pensions'!X68</f>
        <v>28168426.5780669</v>
      </c>
      <c r="Q68" s="67"/>
      <c r="R68" s="67" t="n">
        <f aca="false">'Central SIPA income'!G63</f>
        <v>24342637.7934834</v>
      </c>
      <c r="S68" s="67"/>
      <c r="T68" s="9" t="n">
        <f aca="false">'Central SIPA income'!J63</f>
        <v>93076185.421184</v>
      </c>
      <c r="U68" s="9"/>
      <c r="V68" s="67" t="n">
        <f aca="false">'Central SIPA income'!F63</f>
        <v>110935.688602088</v>
      </c>
      <c r="W68" s="67"/>
      <c r="X68" s="67" t="n">
        <f aca="false">'Central SIPA income'!M63</f>
        <v>278638.466121935</v>
      </c>
      <c r="Y68" s="9"/>
      <c r="Z68" s="9" t="n">
        <f aca="false">R68+V68-N68-L68-F68</f>
        <v>-7028746.25841204</v>
      </c>
      <c r="AA68" s="9"/>
      <c r="AB68" s="9" t="n">
        <f aca="false">T68-P68-D68</f>
        <v>-78810968.7793416</v>
      </c>
      <c r="AC68" s="50"/>
      <c r="AD68" s="9"/>
      <c r="AE68" s="9"/>
      <c r="AF68" s="9"/>
      <c r="AG68" s="9" t="n">
        <f aca="false">BF68/100*$AG$57</f>
        <v>6304161477.84504</v>
      </c>
      <c r="AH68" s="40" t="n">
        <f aca="false">(AG68-AG67)/AG67</f>
        <v>0.00699155026878983</v>
      </c>
      <c r="AI68" s="40"/>
      <c r="AJ68" s="40" t="n">
        <f aca="false">AB68/AG68</f>
        <v>-0.0125014197457204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12838070</v>
      </c>
      <c r="AY68" s="40" t="n">
        <f aca="false">(AW68-AW67)/AW67</f>
        <v>0.00409197707666918</v>
      </c>
      <c r="AZ68" s="39" t="n">
        <f aca="false">workers_and_wage_central!B56</f>
        <v>6918.32844713058</v>
      </c>
      <c r="BA68" s="40" t="n">
        <f aca="false">(AZ68-AZ67)/AZ67</f>
        <v>0.00288775655848048</v>
      </c>
      <c r="BB68" s="7"/>
      <c r="BC68" s="7"/>
      <c r="BD68" s="7"/>
      <c r="BE68" s="7"/>
      <c r="BF68" s="7" t="n">
        <f aca="false">BF67*(1+AY68)*(1+BA68)*(1-BE68)</f>
        <v>109.614987317346</v>
      </c>
      <c r="BG68" s="7"/>
      <c r="BH68" s="0" t="n">
        <f aca="false">BH67+1</f>
        <v>37</v>
      </c>
      <c r="BI68" s="40" t="n">
        <f aca="false">T75/AG75</f>
        <v>0.0169974925030697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145021068.917242</v>
      </c>
      <c r="E69" s="9"/>
      <c r="F69" s="67" t="n">
        <f aca="false">'Central pensions'!I69</f>
        <v>26359295.9227331</v>
      </c>
      <c r="G69" s="9" t="n">
        <f aca="false">'Central pensions'!K69</f>
        <v>2301827.23007151</v>
      </c>
      <c r="H69" s="9" t="n">
        <f aca="false">'Central pensions'!V69</f>
        <v>12663974.2710234</v>
      </c>
      <c r="I69" s="67" t="n">
        <f aca="false">'Central pensions'!M69</f>
        <v>71190.5328888097</v>
      </c>
      <c r="J69" s="9" t="n">
        <f aca="false">'Central pensions'!W69</f>
        <v>391669.30735124</v>
      </c>
      <c r="K69" s="9"/>
      <c r="L69" s="67" t="n">
        <f aca="false">'Central pensions'!N69</f>
        <v>4231365.73649721</v>
      </c>
      <c r="M69" s="67"/>
      <c r="N69" s="67" t="n">
        <f aca="false">'Central pensions'!L69</f>
        <v>1152381.99387771</v>
      </c>
      <c r="O69" s="9"/>
      <c r="P69" s="9" t="n">
        <f aca="false">'Central pensions'!X69</f>
        <v>28296642.6444088</v>
      </c>
      <c r="Q69" s="67"/>
      <c r="R69" s="67" t="n">
        <f aca="false">'Central SIPA income'!G64</f>
        <v>28381983.297131</v>
      </c>
      <c r="S69" s="67"/>
      <c r="T69" s="9" t="n">
        <f aca="false">'Central SIPA income'!J64</f>
        <v>108520973.051322</v>
      </c>
      <c r="U69" s="9"/>
      <c r="V69" s="67" t="n">
        <f aca="false">'Central SIPA income'!F64</f>
        <v>108664.763752207</v>
      </c>
      <c r="W69" s="67"/>
      <c r="X69" s="67" t="n">
        <f aca="false">'Central SIPA income'!M64</f>
        <v>272934.557624837</v>
      </c>
      <c r="Y69" s="9"/>
      <c r="Z69" s="9" t="n">
        <f aca="false">R69+V69-N69-L69-F69</f>
        <v>-3252395.59222483</v>
      </c>
      <c r="AA69" s="9"/>
      <c r="AB69" s="9" t="n">
        <f aca="false">T69-P69-D69</f>
        <v>-64796738.5103286</v>
      </c>
      <c r="AC69" s="50"/>
      <c r="AD69" s="9"/>
      <c r="AE69" s="9"/>
      <c r="AF69" s="9"/>
      <c r="AG69" s="9" t="n">
        <f aca="false">BF69/100*$AG$57</f>
        <v>6362936209.64297</v>
      </c>
      <c r="AH69" s="40" t="n">
        <f aca="false">(AG69-AG68)/AG68</f>
        <v>0.0093231640725699</v>
      </c>
      <c r="AI69" s="40" t="n">
        <f aca="false">(AG69-AG65)/AG65</f>
        <v>0.0319526740249903</v>
      </c>
      <c r="AJ69" s="40" t="n">
        <f aca="false">AB69/AG69</f>
        <v>-0.0101834650506365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12894382</v>
      </c>
      <c r="AY69" s="40" t="n">
        <f aca="false">(AW69-AW68)/AW68</f>
        <v>0.00438632909775379</v>
      </c>
      <c r="AZ69" s="39" t="n">
        <f aca="false">workers_and_wage_central!B57</f>
        <v>6952.33393372033</v>
      </c>
      <c r="BA69" s="40" t="n">
        <f aca="false">(AZ69-AZ68)/AZ68</f>
        <v>0.00491527496123029</v>
      </c>
      <c r="BB69" s="7"/>
      <c r="BC69" s="7"/>
      <c r="BD69" s="7"/>
      <c r="BE69" s="7"/>
      <c r="BF69" s="7" t="n">
        <f aca="false">BF68*(1+AY69)*(1+BA69)*(1-BE69)</f>
        <v>110.636945828918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0.014818103470387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145720451.620918</v>
      </c>
      <c r="E70" s="6"/>
      <c r="F70" s="8" t="n">
        <f aca="false">'Central pensions'!I70</f>
        <v>26486417.0078766</v>
      </c>
      <c r="G70" s="6" t="n">
        <f aca="false">'Central pensions'!K70</f>
        <v>2391208.14564505</v>
      </c>
      <c r="H70" s="6" t="n">
        <f aca="false">'Central pensions'!V70</f>
        <v>13155721.6968755</v>
      </c>
      <c r="I70" s="8" t="n">
        <f aca="false">'Central pensions'!M70</f>
        <v>73954.8911024239</v>
      </c>
      <c r="J70" s="6" t="n">
        <f aca="false">'Central pensions'!W70</f>
        <v>406877.990625013</v>
      </c>
      <c r="K70" s="6"/>
      <c r="L70" s="8" t="n">
        <f aca="false">'Central pensions'!N70</f>
        <v>5107953.52797282</v>
      </c>
      <c r="M70" s="8"/>
      <c r="N70" s="8" t="n">
        <f aca="false">'Central pensions'!L70</f>
        <v>1159371.84710766</v>
      </c>
      <c r="O70" s="6"/>
      <c r="P70" s="6" t="n">
        <f aca="false">'Central pensions'!X70</f>
        <v>32883716.9716299</v>
      </c>
      <c r="Q70" s="8"/>
      <c r="R70" s="8" t="n">
        <f aca="false">'Central SIPA income'!G65</f>
        <v>24742001.9424687</v>
      </c>
      <c r="S70" s="8"/>
      <c r="T70" s="6" t="n">
        <f aca="false">'Central SIPA income'!J65</f>
        <v>94603188.8583988</v>
      </c>
      <c r="U70" s="6"/>
      <c r="V70" s="8" t="n">
        <f aca="false">'Central SIPA income'!F65</f>
        <v>109900.877604497</v>
      </c>
      <c r="W70" s="8"/>
      <c r="X70" s="8" t="n">
        <f aca="false">'Central SIPA income'!M65</f>
        <v>276039.319240277</v>
      </c>
      <c r="Y70" s="6"/>
      <c r="Z70" s="6" t="n">
        <f aca="false">R70+V70-N70-L70-F70</f>
        <v>-7901839.56288389</v>
      </c>
      <c r="AA70" s="6"/>
      <c r="AB70" s="6" t="n">
        <f aca="false">T70-P70-D70</f>
        <v>-84000979.7341487</v>
      </c>
      <c r="AC70" s="50"/>
      <c r="AD70" s="6"/>
      <c r="AE70" s="6"/>
      <c r="AF70" s="6"/>
      <c r="AG70" s="6" t="n">
        <f aca="false">BF70/100*$AG$57</f>
        <v>6403566582.08486</v>
      </c>
      <c r="AH70" s="61" t="n">
        <f aca="false">(AG70-AG69)/AG69</f>
        <v>0.00638547536911109</v>
      </c>
      <c r="AI70" s="61"/>
      <c r="AJ70" s="61" t="n">
        <f aca="false">AB70/AG70</f>
        <v>-0.0131178427923521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0.00435448140378219</v>
      </c>
      <c r="AV70" s="5"/>
      <c r="AW70" s="65" t="n">
        <f aca="false">workers_and_wage_central!C58</f>
        <v>12978945</v>
      </c>
      <c r="AX70" s="5"/>
      <c r="AY70" s="61" t="n">
        <f aca="false">(AW70-AW69)/AW69</f>
        <v>0.00655812740773462</v>
      </c>
      <c r="AZ70" s="66" t="n">
        <f aca="false">workers_and_wage_central!B58</f>
        <v>6951.14141975202</v>
      </c>
      <c r="BA70" s="61" t="n">
        <f aca="false">(AZ70-AZ69)/AZ69</f>
        <v>-0.0001715271417738</v>
      </c>
      <c r="BB70" s="5"/>
      <c r="BC70" s="5"/>
      <c r="BD70" s="5"/>
      <c r="BE70" s="5"/>
      <c r="BF70" s="5" t="n">
        <f aca="false">BF69*(1+AY70)*(1+BA70)*(1-BE70)</f>
        <v>111.343415321422</v>
      </c>
      <c r="BG70" s="5"/>
      <c r="BH70" s="5" t="n">
        <f aca="false">BH69+1</f>
        <v>39</v>
      </c>
      <c r="BI70" s="61" t="n">
        <f aca="false">T77/AG77</f>
        <v>0.0170509694130778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145819999.038039</v>
      </c>
      <c r="E71" s="9"/>
      <c r="F71" s="67" t="n">
        <f aca="false">'Central pensions'!I71</f>
        <v>26504510.9293036</v>
      </c>
      <c r="G71" s="9" t="n">
        <f aca="false">'Central pensions'!K71</f>
        <v>2490670.0447224</v>
      </c>
      <c r="H71" s="9" t="n">
        <f aca="false">'Central pensions'!V71</f>
        <v>13702931.7195945</v>
      </c>
      <c r="I71" s="67" t="n">
        <f aca="false">'Central pensions'!M71</f>
        <v>77031.0323110018</v>
      </c>
      <c r="J71" s="9" t="n">
        <f aca="false">'Central pensions'!W71</f>
        <v>423802.01194622</v>
      </c>
      <c r="K71" s="9"/>
      <c r="L71" s="67" t="n">
        <f aca="false">'Central pensions'!N71</f>
        <v>4237805.91539018</v>
      </c>
      <c r="M71" s="67"/>
      <c r="N71" s="67" t="n">
        <f aca="false">'Central pensions'!L71</f>
        <v>1160553.36581086</v>
      </c>
      <c r="O71" s="9"/>
      <c r="P71" s="9" t="n">
        <f aca="false">'Central pensions'!X71</f>
        <v>28375017.2407315</v>
      </c>
      <c r="Q71" s="67"/>
      <c r="R71" s="67" t="n">
        <f aca="false">'Central SIPA income'!G66</f>
        <v>28525002.0131633</v>
      </c>
      <c r="S71" s="67"/>
      <c r="T71" s="9" t="n">
        <f aca="false">'Central SIPA income'!J66</f>
        <v>109067817.507747</v>
      </c>
      <c r="U71" s="9"/>
      <c r="V71" s="67" t="n">
        <f aca="false">'Central SIPA income'!F66</f>
        <v>115975.920440761</v>
      </c>
      <c r="W71" s="67"/>
      <c r="X71" s="67" t="n">
        <f aca="false">'Central SIPA income'!M66</f>
        <v>291298.075361522</v>
      </c>
      <c r="Y71" s="9"/>
      <c r="Z71" s="9" t="n">
        <f aca="false">R71+V71-N71-L71-F71</f>
        <v>-3261892.27690055</v>
      </c>
      <c r="AA71" s="9"/>
      <c r="AB71" s="9" t="n">
        <f aca="false">T71-P71-D71</f>
        <v>-65127198.7710236</v>
      </c>
      <c r="AC71" s="50"/>
      <c r="AD71" s="9"/>
      <c r="AE71" s="9"/>
      <c r="AF71" s="9"/>
      <c r="AG71" s="9" t="n">
        <f aca="false">BF71/100*$AG$57</f>
        <v>6433177497.91044</v>
      </c>
      <c r="AH71" s="40" t="n">
        <f aca="false">(AG71-AG70)/AG70</f>
        <v>0.00462412867048447</v>
      </c>
      <c r="AI71" s="40"/>
      <c r="AJ71" s="40" t="n">
        <f aca="false">AB71/AG71</f>
        <v>-0.010123643998969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13056156</v>
      </c>
      <c r="AX71" s="7"/>
      <c r="AY71" s="40" t="n">
        <f aca="false">(AW71-AW70)/AW70</f>
        <v>0.0059489426914129</v>
      </c>
      <c r="AZ71" s="39" t="n">
        <f aca="false">workers_and_wage_central!B59</f>
        <v>6941.9869097928</v>
      </c>
      <c r="BA71" s="40" t="n">
        <f aca="false">(AZ71-AZ70)/AZ70</f>
        <v>-0.00131697938603529</v>
      </c>
      <c r="BB71" s="7"/>
      <c r="BC71" s="7"/>
      <c r="BD71" s="7"/>
      <c r="BE71" s="7"/>
      <c r="BF71" s="7" t="n">
        <f aca="false">BF70*(1+AY71)*(1+BA71)*(1-BE71)</f>
        <v>111.85828160048</v>
      </c>
      <c r="BG71" s="7"/>
      <c r="BH71" s="7" t="n">
        <f aca="false">BH70+1</f>
        <v>40</v>
      </c>
      <c r="BI71" s="40" t="n">
        <f aca="false">T78/AG78</f>
        <v>0.0149016848446193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146392212.421394</v>
      </c>
      <c r="E72" s="9"/>
      <c r="F72" s="67" t="n">
        <f aca="false">'Central pensions'!I72</f>
        <v>26608517.4851469</v>
      </c>
      <c r="G72" s="9" t="n">
        <f aca="false">'Central pensions'!K72</f>
        <v>2570891.624253</v>
      </c>
      <c r="H72" s="9" t="n">
        <f aca="false">'Central pensions'!V72</f>
        <v>14144287.1809793</v>
      </c>
      <c r="I72" s="67" t="n">
        <f aca="false">'Central pensions'!M72</f>
        <v>79512.1120902994</v>
      </c>
      <c r="J72" s="9" t="n">
        <f aca="false">'Central pensions'!W72</f>
        <v>437452.180855033</v>
      </c>
      <c r="K72" s="9"/>
      <c r="L72" s="67" t="n">
        <f aca="false">'Central pensions'!N72</f>
        <v>4213465.437108</v>
      </c>
      <c r="M72" s="67"/>
      <c r="N72" s="67" t="n">
        <f aca="false">'Central pensions'!L72</f>
        <v>1167042.65974112</v>
      </c>
      <c r="O72" s="9"/>
      <c r="P72" s="9" t="n">
        <f aca="false">'Central pensions'!X72</f>
        <v>28284416.5637685</v>
      </c>
      <c r="Q72" s="67"/>
      <c r="R72" s="67" t="n">
        <f aca="false">'Central SIPA income'!G67</f>
        <v>24900580.9231739</v>
      </c>
      <c r="S72" s="67"/>
      <c r="T72" s="9" t="n">
        <f aca="false">'Central SIPA income'!J67</f>
        <v>95209529.3354349</v>
      </c>
      <c r="U72" s="9"/>
      <c r="V72" s="67" t="n">
        <f aca="false">'Central SIPA income'!F67</f>
        <v>114669.812354717</v>
      </c>
      <c r="W72" s="67"/>
      <c r="X72" s="67" t="n">
        <f aca="false">'Central SIPA income'!M67</f>
        <v>288017.508410788</v>
      </c>
      <c r="Y72" s="9"/>
      <c r="Z72" s="9" t="n">
        <f aca="false">R72+V72-N72-L72-F72</f>
        <v>-6973774.84646747</v>
      </c>
      <c r="AA72" s="9"/>
      <c r="AB72" s="9" t="n">
        <f aca="false">T72-P72-D72</f>
        <v>-79467099.6497276</v>
      </c>
      <c r="AC72" s="50"/>
      <c r="AD72" s="9"/>
      <c r="AE72" s="9"/>
      <c r="AF72" s="9"/>
      <c r="AG72" s="9" t="n">
        <f aca="false">BF72/100*$AG$57</f>
        <v>6446969703.49016</v>
      </c>
      <c r="AH72" s="40" t="n">
        <f aca="false">(AG72-AG71)/AG71</f>
        <v>0.00214391808467934</v>
      </c>
      <c r="AI72" s="40"/>
      <c r="AJ72" s="40" t="n">
        <f aca="false">AB72/AG72</f>
        <v>-0.0123262716135779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13102620</v>
      </c>
      <c r="AY72" s="40" t="n">
        <f aca="false">(AW72-AW71)/AW71</f>
        <v>0.00355878100721223</v>
      </c>
      <c r="AZ72" s="39" t="n">
        <f aca="false">workers_and_wage_central!B60</f>
        <v>6932.19978015649</v>
      </c>
      <c r="BA72" s="40" t="n">
        <f aca="false">(AZ72-AZ71)/AZ71</f>
        <v>-0.0014098455908211</v>
      </c>
      <c r="BB72" s="7"/>
      <c r="BC72" s="7"/>
      <c r="BD72" s="7"/>
      <c r="BE72" s="7"/>
      <c r="BF72" s="7" t="n">
        <f aca="false">BF71*(1+AY72)*(1+BA72)*(1-BE72)</f>
        <v>112.098096593324</v>
      </c>
      <c r="BG72" s="7"/>
      <c r="BH72" s="0" t="n">
        <f aca="false">BH71+1</f>
        <v>41</v>
      </c>
      <c r="BI72" s="40" t="n">
        <f aca="false">T79/AG79</f>
        <v>0.0170978457800478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146391518.523026</v>
      </c>
      <c r="E73" s="9"/>
      <c r="F73" s="67" t="n">
        <f aca="false">'Central pensions'!I73</f>
        <v>26608391.3609046</v>
      </c>
      <c r="G73" s="9" t="n">
        <f aca="false">'Central pensions'!K73</f>
        <v>2661356.69698171</v>
      </c>
      <c r="H73" s="9" t="n">
        <f aca="false">'Central pensions'!V73</f>
        <v>14641999.319621</v>
      </c>
      <c r="I73" s="67" t="n">
        <f aca="false">'Central pensions'!M73</f>
        <v>82310.0009375787</v>
      </c>
      <c r="J73" s="9" t="n">
        <f aca="false">'Central pensions'!W73</f>
        <v>452845.339782095</v>
      </c>
      <c r="K73" s="9"/>
      <c r="L73" s="67" t="n">
        <f aca="false">'Central pensions'!N73</f>
        <v>4203024.6047817</v>
      </c>
      <c r="M73" s="67"/>
      <c r="N73" s="67" t="n">
        <f aca="false">'Central pensions'!L73</f>
        <v>1168153.43444251</v>
      </c>
      <c r="O73" s="9"/>
      <c r="P73" s="9" t="n">
        <f aca="false">'Central pensions'!X73</f>
        <v>28236350.1898692</v>
      </c>
      <c r="Q73" s="67"/>
      <c r="R73" s="67" t="n">
        <f aca="false">'Central SIPA income'!G68</f>
        <v>28743788.8132885</v>
      </c>
      <c r="S73" s="67"/>
      <c r="T73" s="9" t="n">
        <f aca="false">'Central SIPA income'!J68</f>
        <v>109904367.80065</v>
      </c>
      <c r="U73" s="9"/>
      <c r="V73" s="67" t="n">
        <f aca="false">'Central SIPA income'!F68</f>
        <v>118145.08648997</v>
      </c>
      <c r="W73" s="67"/>
      <c r="X73" s="67" t="n">
        <f aca="false">'Central SIPA income'!M68</f>
        <v>296746.395089209</v>
      </c>
      <c r="Y73" s="9"/>
      <c r="Z73" s="9" t="n">
        <f aca="false">R73+V73-N73-L73-F73</f>
        <v>-3117635.50035034</v>
      </c>
      <c r="AA73" s="9"/>
      <c r="AB73" s="9" t="n">
        <f aca="false">T73-P73-D73</f>
        <v>-64723500.9122452</v>
      </c>
      <c r="AC73" s="50"/>
      <c r="AD73" s="9"/>
      <c r="AE73" s="9"/>
      <c r="AF73" s="9"/>
      <c r="AG73" s="9" t="n">
        <f aca="false">BF73/100*$AG$57</f>
        <v>6474462183.59915</v>
      </c>
      <c r="AH73" s="40" t="n">
        <f aca="false">(AG73-AG72)/AG72</f>
        <v>0.00426440349085387</v>
      </c>
      <c r="AI73" s="40" t="n">
        <f aca="false">(AG73-AG69)/AG69</f>
        <v>0.0175274386355113</v>
      </c>
      <c r="AJ73" s="40" t="n">
        <f aca="false">AB73/AG73</f>
        <v>-0.00999673781031576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13156919</v>
      </c>
      <c r="AY73" s="40" t="n">
        <f aca="false">(AW73-AW72)/AW72</f>
        <v>0.00414413300545998</v>
      </c>
      <c r="AZ73" s="39" t="n">
        <f aca="false">workers_and_wage_central!B61</f>
        <v>6933.03007832286</v>
      </c>
      <c r="BA73" s="40" t="n">
        <f aca="false">(AZ73-AZ72)/AZ72</f>
        <v>0.000119774125487359</v>
      </c>
      <c r="BB73" s="7"/>
      <c r="BC73" s="7"/>
      <c r="BD73" s="7"/>
      <c r="BE73" s="7"/>
      <c r="BF73" s="7" t="n">
        <f aca="false">BF72*(1+AY73)*(1+BA73)*(1-BE73)</f>
        <v>112.576128107755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0.0148732736067553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146748416.854455</v>
      </c>
      <c r="E74" s="6"/>
      <c r="F74" s="8" t="n">
        <f aca="false">'Central pensions'!I74</f>
        <v>26673261.8573278</v>
      </c>
      <c r="G74" s="6" t="n">
        <f aca="false">'Central pensions'!K74</f>
        <v>2721915.52143356</v>
      </c>
      <c r="H74" s="6" t="n">
        <f aca="false">'Central pensions'!V74</f>
        <v>14975176.1040133</v>
      </c>
      <c r="I74" s="8" t="n">
        <f aca="false">'Central pensions'!M74</f>
        <v>84182.954271141</v>
      </c>
      <c r="J74" s="6" t="n">
        <f aca="false">'Central pensions'!W74</f>
        <v>463149.776412781</v>
      </c>
      <c r="K74" s="6"/>
      <c r="L74" s="8" t="n">
        <f aca="false">'Central pensions'!N74</f>
        <v>5140099.75064464</v>
      </c>
      <c r="M74" s="8"/>
      <c r="N74" s="8" t="n">
        <f aca="false">'Central pensions'!L74</f>
        <v>1173133.73990833</v>
      </c>
      <c r="O74" s="6"/>
      <c r="P74" s="6" t="n">
        <f aca="false">'Central pensions'!X74</f>
        <v>33126237.7476651</v>
      </c>
      <c r="Q74" s="8"/>
      <c r="R74" s="8" t="n">
        <f aca="false">'Central SIPA income'!G69</f>
        <v>25071015.033561</v>
      </c>
      <c r="S74" s="8"/>
      <c r="T74" s="6" t="n">
        <f aca="false">'Central SIPA income'!J69</f>
        <v>95861198.9283143</v>
      </c>
      <c r="U74" s="6"/>
      <c r="V74" s="8" t="n">
        <f aca="false">'Central SIPA income'!F69</f>
        <v>118087.381090219</v>
      </c>
      <c r="W74" s="8"/>
      <c r="X74" s="8" t="n">
        <f aca="false">'Central SIPA income'!M69</f>
        <v>296601.455761963</v>
      </c>
      <c r="Y74" s="6"/>
      <c r="Z74" s="6" t="n">
        <f aca="false">R74+V74-N74-L74-F74</f>
        <v>-7797392.93322947</v>
      </c>
      <c r="AA74" s="6"/>
      <c r="AB74" s="6" t="n">
        <f aca="false">T74-P74-D74</f>
        <v>-84013455.6738056</v>
      </c>
      <c r="AC74" s="50"/>
      <c r="AD74" s="6"/>
      <c r="AE74" s="6"/>
      <c r="AF74" s="6"/>
      <c r="AG74" s="6" t="n">
        <f aca="false">BF74/100*$AG$57</f>
        <v>6481554833.57361</v>
      </c>
      <c r="AH74" s="61" t="n">
        <f aca="false">(AG74-AG73)/AG73</f>
        <v>0.00109548094858329</v>
      </c>
      <c r="AI74" s="61"/>
      <c r="AJ74" s="61" t="n">
        <f aca="false">AB74/AG74</f>
        <v>-0.0129619293257579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0.00460116636899176</v>
      </c>
      <c r="AV74" s="5"/>
      <c r="AW74" s="65" t="n">
        <f aca="false">workers_and_wage_central!C62</f>
        <v>13091731</v>
      </c>
      <c r="AX74" s="5"/>
      <c r="AY74" s="61" t="n">
        <f aca="false">(AW74-AW73)/AW73</f>
        <v>-0.00495465541742714</v>
      </c>
      <c r="AZ74" s="66" t="n">
        <f aca="false">workers_and_wage_central!B62</f>
        <v>6975.18471743742</v>
      </c>
      <c r="BA74" s="61" t="n">
        <f aca="false">(AZ74-AZ73)/AZ73</f>
        <v>0.00608026196891422</v>
      </c>
      <c r="BB74" s="5"/>
      <c r="BC74" s="5"/>
      <c r="BD74" s="5"/>
      <c r="BE74" s="5"/>
      <c r="BF74" s="5" t="n">
        <f aca="false">BF73*(1+AY74)*(1+BA74)*(1-BE74)</f>
        <v>112.699453111362</v>
      </c>
      <c r="BG74" s="5"/>
      <c r="BH74" s="5" t="n">
        <f aca="false">BH73+1</f>
        <v>43</v>
      </c>
      <c r="BI74" s="61" t="n">
        <f aca="false">T81/AG81</f>
        <v>0.0171525647536474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147106662.023618</v>
      </c>
      <c r="E75" s="9"/>
      <c r="F75" s="67" t="n">
        <f aca="false">'Central pensions'!I75</f>
        <v>26738377.1574518</v>
      </c>
      <c r="G75" s="9" t="n">
        <f aca="false">'Central pensions'!K75</f>
        <v>2791825.08665649</v>
      </c>
      <c r="H75" s="9" t="n">
        <f aca="false">'Central pensions'!V75</f>
        <v>15359797.9052134</v>
      </c>
      <c r="I75" s="67" t="n">
        <f aca="false">'Central pensions'!M75</f>
        <v>86345.1057728808</v>
      </c>
      <c r="J75" s="9" t="n">
        <f aca="false">'Central pensions'!W75</f>
        <v>475045.296037526</v>
      </c>
      <c r="K75" s="9"/>
      <c r="L75" s="67" t="n">
        <f aca="false">'Central pensions'!N75</f>
        <v>4260219.82474482</v>
      </c>
      <c r="M75" s="67"/>
      <c r="N75" s="67" t="n">
        <f aca="false">'Central pensions'!L75</f>
        <v>1177107.88132519</v>
      </c>
      <c r="O75" s="9"/>
      <c r="P75" s="9" t="n">
        <f aca="false">'Central pensions'!X75</f>
        <v>28582401.182912</v>
      </c>
      <c r="Q75" s="67"/>
      <c r="R75" s="67" t="n">
        <f aca="false">'Central SIPA income'!G70</f>
        <v>29065512.2799363</v>
      </c>
      <c r="S75" s="67"/>
      <c r="T75" s="9" t="n">
        <f aca="false">'Central SIPA income'!J70</f>
        <v>111134505.359697</v>
      </c>
      <c r="U75" s="9"/>
      <c r="V75" s="67" t="n">
        <f aca="false">'Central SIPA income'!F70</f>
        <v>116789.442272875</v>
      </c>
      <c r="W75" s="67"/>
      <c r="X75" s="67" t="n">
        <f aca="false">'Central SIPA income'!M70</f>
        <v>293341.407658939</v>
      </c>
      <c r="Y75" s="9"/>
      <c r="Z75" s="9" t="n">
        <f aca="false">R75+V75-N75-L75-F75</f>
        <v>-2993403.14131263</v>
      </c>
      <c r="AA75" s="9"/>
      <c r="AB75" s="9" t="n">
        <f aca="false">T75-P75-D75</f>
        <v>-64554557.8468327</v>
      </c>
      <c r="AC75" s="50"/>
      <c r="AD75" s="9"/>
      <c r="AE75" s="9"/>
      <c r="AF75" s="9"/>
      <c r="AG75" s="9" t="n">
        <f aca="false">BF75/100*$AG$57</f>
        <v>6538288241.02302</v>
      </c>
      <c r="AH75" s="40" t="n">
        <f aca="false">(AG75-AG74)/AG74</f>
        <v>0.00875305523229288</v>
      </c>
      <c r="AI75" s="40"/>
      <c r="AJ75" s="40" t="n">
        <f aca="false">AB75/AG75</f>
        <v>-0.00987331170898825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13132358</v>
      </c>
      <c r="AX75" s="7"/>
      <c r="AY75" s="40" t="n">
        <f aca="false">(AW75-AW74)/AW74</f>
        <v>0.0031032565517883</v>
      </c>
      <c r="AZ75" s="39" t="n">
        <f aca="false">workers_and_wage_central!B63</f>
        <v>7014.47119084428</v>
      </c>
      <c r="BA75" s="40" t="n">
        <f aca="false">(AZ75-AZ74)/AZ74</f>
        <v>0.005632320146109</v>
      </c>
      <c r="BB75" s="7"/>
      <c r="BC75" s="7"/>
      <c r="BD75" s="7"/>
      <c r="BE75" s="7"/>
      <c r="BF75" s="7" t="n">
        <f aca="false">BF74*(1+AY75)*(1+BA75)*(1-BE75)</f>
        <v>113.685917649095</v>
      </c>
      <c r="BG75" s="7"/>
      <c r="BH75" s="7" t="n">
        <f aca="false">BH74+1</f>
        <v>44</v>
      </c>
      <c r="BI75" s="40" t="n">
        <f aca="false">T82/AG82</f>
        <v>0.0148941740636785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148055516.407381</v>
      </c>
      <c r="E76" s="9"/>
      <c r="F76" s="67" t="n">
        <f aca="false">'Central pensions'!I76</f>
        <v>26910842.6735036</v>
      </c>
      <c r="G76" s="9" t="n">
        <f aca="false">'Central pensions'!K76</f>
        <v>2881230.70362526</v>
      </c>
      <c r="H76" s="9" t="n">
        <f aca="false">'Central pensions'!V76</f>
        <v>15851681.2308539</v>
      </c>
      <c r="I76" s="67" t="n">
        <f aca="false">'Central pensions'!M76</f>
        <v>89110.2279471732</v>
      </c>
      <c r="J76" s="9" t="n">
        <f aca="false">'Central pensions'!W76</f>
        <v>490258.182397545</v>
      </c>
      <c r="K76" s="9"/>
      <c r="L76" s="67" t="n">
        <f aca="false">'Central pensions'!N76</f>
        <v>4184900.93130068</v>
      </c>
      <c r="M76" s="67"/>
      <c r="N76" s="67" t="n">
        <f aca="false">'Central pensions'!L76</f>
        <v>1187961.17598</v>
      </c>
      <c r="O76" s="9"/>
      <c r="P76" s="9" t="n">
        <f aca="false">'Central pensions'!X76</f>
        <v>28251282.7117306</v>
      </c>
      <c r="Q76" s="67"/>
      <c r="R76" s="67" t="n">
        <f aca="false">'Central SIPA income'!G71</f>
        <v>25496362.8823186</v>
      </c>
      <c r="S76" s="67"/>
      <c r="T76" s="9" t="n">
        <f aca="false">'Central SIPA income'!J71</f>
        <v>97487553.29366</v>
      </c>
      <c r="U76" s="9"/>
      <c r="V76" s="67" t="n">
        <f aca="false">'Central SIPA income'!F71</f>
        <v>117909.525029799</v>
      </c>
      <c r="W76" s="67"/>
      <c r="X76" s="67" t="n">
        <f aca="false">'Central SIPA income'!M71</f>
        <v>296154.732615513</v>
      </c>
      <c r="Y76" s="9"/>
      <c r="Z76" s="9" t="n">
        <f aca="false">R76+V76-N76-L76-F76</f>
        <v>-6669432.37343586</v>
      </c>
      <c r="AA76" s="9"/>
      <c r="AB76" s="9" t="n">
        <f aca="false">T76-P76-D76</f>
        <v>-78819245.8254514</v>
      </c>
      <c r="AC76" s="50"/>
      <c r="AD76" s="9"/>
      <c r="AE76" s="9"/>
      <c r="AF76" s="9"/>
      <c r="AG76" s="9" t="n">
        <f aca="false">BF76/100*$AG$57</f>
        <v>6578949424.16096</v>
      </c>
      <c r="AH76" s="40" t="n">
        <f aca="false">(AG76-AG75)/AG75</f>
        <v>0.00621893401438418</v>
      </c>
      <c r="AI76" s="40"/>
      <c r="AJ76" s="40" t="n">
        <f aca="false">AB76/AG76</f>
        <v>-0.0119805216218855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13121895</v>
      </c>
      <c r="AY76" s="40" t="n">
        <f aca="false">(AW76-AW75)/AW75</f>
        <v>-0.000796734295546923</v>
      </c>
      <c r="AZ76" s="39" t="n">
        <f aca="false">workers_and_wage_central!B64</f>
        <v>7063.72163360563</v>
      </c>
      <c r="BA76" s="40" t="n">
        <f aca="false">(AZ76-AZ75)/AZ75</f>
        <v>0.00702126239047584</v>
      </c>
      <c r="BB76" s="7"/>
      <c r="BC76" s="7"/>
      <c r="BD76" s="7"/>
      <c r="BE76" s="7"/>
      <c r="BF76" s="7" t="n">
        <f aca="false">BF75*(1+AY76)*(1+BA76)*(1-BE76)</f>
        <v>114.39292286932</v>
      </c>
      <c r="BG76" s="7"/>
      <c r="BH76" s="0" t="n">
        <f aca="false">BH75+1</f>
        <v>45</v>
      </c>
      <c r="BI76" s="40" t="n">
        <f aca="false">T83/AG83</f>
        <v>0.0170961556745535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149021694.986621</v>
      </c>
      <c r="E77" s="9"/>
      <c r="F77" s="67" t="n">
        <f aca="false">'Central pensions'!I77</f>
        <v>27086457.0671537</v>
      </c>
      <c r="G77" s="9" t="n">
        <f aca="false">'Central pensions'!K77</f>
        <v>2957667.01424485</v>
      </c>
      <c r="H77" s="9" t="n">
        <f aca="false">'Central pensions'!V77</f>
        <v>16272211.2595253</v>
      </c>
      <c r="I77" s="67" t="n">
        <f aca="false">'Central pensions'!M77</f>
        <v>91474.2375539639</v>
      </c>
      <c r="J77" s="9" t="n">
        <f aca="false">'Central pensions'!W77</f>
        <v>503264.26575851</v>
      </c>
      <c r="K77" s="9"/>
      <c r="L77" s="67" t="n">
        <f aca="false">'Central pensions'!N77</f>
        <v>4187315.95000284</v>
      </c>
      <c r="M77" s="67"/>
      <c r="N77" s="67" t="n">
        <f aca="false">'Central pensions'!L77</f>
        <v>1197353.79668885</v>
      </c>
      <c r="O77" s="9"/>
      <c r="P77" s="9" t="n">
        <f aca="false">'Central pensions'!X77</f>
        <v>28315489.6831255</v>
      </c>
      <c r="Q77" s="67"/>
      <c r="R77" s="67" t="n">
        <f aca="false">'Central SIPA income'!G72</f>
        <v>29406851.6548889</v>
      </c>
      <c r="S77" s="67"/>
      <c r="T77" s="9" t="n">
        <f aca="false">'Central SIPA income'!J72</f>
        <v>112439646.044292</v>
      </c>
      <c r="U77" s="9"/>
      <c r="V77" s="67" t="n">
        <f aca="false">'Central SIPA income'!F72</f>
        <v>116574.997470194</v>
      </c>
      <c r="W77" s="67"/>
      <c r="X77" s="67" t="n">
        <f aca="false">'Central SIPA income'!M72</f>
        <v>292802.784140757</v>
      </c>
      <c r="Y77" s="9"/>
      <c r="Z77" s="9" t="n">
        <f aca="false">R77+V77-N77-L77-F77</f>
        <v>-2947700.16148632</v>
      </c>
      <c r="AA77" s="9"/>
      <c r="AB77" s="9" t="n">
        <f aca="false">T77-P77-D77</f>
        <v>-64897538.6254543</v>
      </c>
      <c r="AC77" s="50"/>
      <c r="AD77" s="9"/>
      <c r="AE77" s="9"/>
      <c r="AF77" s="9"/>
      <c r="AG77" s="9" t="n">
        <f aca="false">BF77/100*$AG$57</f>
        <v>6594325713.70712</v>
      </c>
      <c r="AH77" s="40" t="n">
        <f aca="false">(AG77-AG76)/AG76</f>
        <v>0.00233719528070667</v>
      </c>
      <c r="AI77" s="40" t="n">
        <f aca="false">(AG77-AG73)/AG73</f>
        <v>0.0185132798229322</v>
      </c>
      <c r="AJ77" s="40" t="n">
        <f aca="false">AB77/AG77</f>
        <v>-0.00984142146490531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13162583</v>
      </c>
      <c r="AY77" s="40" t="n">
        <f aca="false">(AW77-AW76)/AW76</f>
        <v>0.00310077164921682</v>
      </c>
      <c r="AZ77" s="39" t="n">
        <f aca="false">workers_and_wage_central!B65</f>
        <v>7058.34461559747</v>
      </c>
      <c r="BA77" s="40" t="n">
        <f aca="false">(AZ77-AZ76)/AZ76</f>
        <v>-0.000761216011482708</v>
      </c>
      <c r="BB77" s="7"/>
      <c r="BC77" s="7"/>
      <c r="BD77" s="7"/>
      <c r="BE77" s="7"/>
      <c r="BF77" s="7" t="n">
        <f aca="false">BF76*(1+AY77)*(1+BA77)*(1-BE77)</f>
        <v>114.660281468796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0.0149294601551838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149504584.274808</v>
      </c>
      <c r="E78" s="6"/>
      <c r="F78" s="8" t="n">
        <f aca="false">'Central pensions'!I78</f>
        <v>27174227.9113509</v>
      </c>
      <c r="G78" s="6" t="n">
        <f aca="false">'Central pensions'!K78</f>
        <v>3090543.96797015</v>
      </c>
      <c r="H78" s="6" t="n">
        <f aca="false">'Central pensions'!V78</f>
        <v>17003261.0538823</v>
      </c>
      <c r="I78" s="8" t="n">
        <f aca="false">'Central pensions'!M78</f>
        <v>95583.834060932</v>
      </c>
      <c r="J78" s="6" t="n">
        <f aca="false">'Central pensions'!W78</f>
        <v>525874.053212851</v>
      </c>
      <c r="K78" s="6"/>
      <c r="L78" s="8" t="n">
        <f aca="false">'Central pensions'!N78</f>
        <v>5131969.10419052</v>
      </c>
      <c r="M78" s="8"/>
      <c r="N78" s="8" t="n">
        <f aca="false">'Central pensions'!L78</f>
        <v>1203257.29351414</v>
      </c>
      <c r="O78" s="6"/>
      <c r="P78" s="6" t="n">
        <f aca="false">'Central pensions'!X78</f>
        <v>33249778.6886172</v>
      </c>
      <c r="Q78" s="8"/>
      <c r="R78" s="8" t="n">
        <f aca="false">'Central SIPA income'!G73</f>
        <v>25833478.5670037</v>
      </c>
      <c r="S78" s="8"/>
      <c r="T78" s="6" t="n">
        <f aca="false">'Central SIPA income'!J73</f>
        <v>98776544.3324432</v>
      </c>
      <c r="U78" s="6"/>
      <c r="V78" s="8" t="n">
        <f aca="false">'Central SIPA income'!F73</f>
        <v>116651.293205932</v>
      </c>
      <c r="W78" s="8"/>
      <c r="X78" s="8" t="n">
        <f aca="false">'Central SIPA income'!M73</f>
        <v>292994.41703226</v>
      </c>
      <c r="Y78" s="6"/>
      <c r="Z78" s="6" t="n">
        <f aca="false">R78+V78-N78-L78-F78</f>
        <v>-7559324.44884589</v>
      </c>
      <c r="AA78" s="6"/>
      <c r="AB78" s="6" t="n">
        <f aca="false">T78-P78-D78</f>
        <v>-83977818.6309822</v>
      </c>
      <c r="AC78" s="50"/>
      <c r="AD78" s="6"/>
      <c r="AE78" s="6"/>
      <c r="AF78" s="6"/>
      <c r="AG78" s="6" t="n">
        <f aca="false">BF78/100*$AG$57</f>
        <v>6628548742.13161</v>
      </c>
      <c r="AH78" s="61" t="n">
        <f aca="false">(AG78-AG77)/AG77</f>
        <v>0.00518976919101103</v>
      </c>
      <c r="AI78" s="61"/>
      <c r="AJ78" s="61" t="n">
        <f aca="false">AB78/AG78</f>
        <v>-0.0126691108262073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0.00629204676824131</v>
      </c>
      <c r="AV78" s="5"/>
      <c r="AW78" s="65" t="n">
        <f aca="false">workers_and_wage_central!C66</f>
        <v>13170863</v>
      </c>
      <c r="AX78" s="5"/>
      <c r="AY78" s="61" t="n">
        <f aca="false">(AW78-AW77)/AW77</f>
        <v>0.000629055862363793</v>
      </c>
      <c r="AZ78" s="66" t="n">
        <f aca="false">workers_and_wage_central!B66</f>
        <v>7090.51546470278</v>
      </c>
      <c r="BA78" s="61" t="n">
        <f aca="false">(AZ78-AZ77)/AZ77</f>
        <v>0.00455784618878233</v>
      </c>
      <c r="BB78" s="5"/>
      <c r="BC78" s="5"/>
      <c r="BD78" s="5"/>
      <c r="BE78" s="5"/>
      <c r="BF78" s="5" t="n">
        <f aca="false">BF77*(1+AY78)*(1+BA78)*(1-BE78)</f>
        <v>115.255341864995</v>
      </c>
      <c r="BG78" s="5"/>
      <c r="BH78" s="5" t="n">
        <f aca="false">BH77+1</f>
        <v>47</v>
      </c>
      <c r="BI78" s="61" t="n">
        <f aca="false">T85/AG85</f>
        <v>0.0172049174852733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150164402.088363</v>
      </c>
      <c r="E79" s="9"/>
      <c r="F79" s="67" t="n">
        <f aca="false">'Central pensions'!I79</f>
        <v>27294157.6093764</v>
      </c>
      <c r="G79" s="9" t="n">
        <f aca="false">'Central pensions'!K79</f>
        <v>3169720.42043161</v>
      </c>
      <c r="H79" s="9" t="n">
        <f aca="false">'Central pensions'!V79</f>
        <v>17438866.534495</v>
      </c>
      <c r="I79" s="67" t="n">
        <f aca="false">'Central pensions'!M79</f>
        <v>98032.5903226268</v>
      </c>
      <c r="J79" s="9" t="n">
        <f aca="false">'Central pensions'!W79</f>
        <v>539346.387664793</v>
      </c>
      <c r="K79" s="9"/>
      <c r="L79" s="67" t="n">
        <f aca="false">'Central pensions'!N79</f>
        <v>4240081.54737053</v>
      </c>
      <c r="M79" s="67"/>
      <c r="N79" s="67" t="n">
        <f aca="false">'Central pensions'!L79</f>
        <v>1209108.3558093</v>
      </c>
      <c r="O79" s="9"/>
      <c r="P79" s="9" t="n">
        <f aca="false">'Central pensions'!X79</f>
        <v>28653960.7348287</v>
      </c>
      <c r="Q79" s="67"/>
      <c r="R79" s="67" t="n">
        <f aca="false">'Central SIPA income'!G74</f>
        <v>29867944.6813123</v>
      </c>
      <c r="S79" s="67"/>
      <c r="T79" s="9" t="n">
        <f aca="false">'Central SIPA income'!J74</f>
        <v>114202675.194538</v>
      </c>
      <c r="U79" s="9"/>
      <c r="V79" s="67" t="n">
        <f aca="false">'Central SIPA income'!F74</f>
        <v>119414.690647154</v>
      </c>
      <c r="W79" s="67"/>
      <c r="X79" s="67" t="n">
        <f aca="false">'Central SIPA income'!M74</f>
        <v>299935.274695021</v>
      </c>
      <c r="Y79" s="9"/>
      <c r="Z79" s="9" t="n">
        <f aca="false">R79+V79-N79-L79-F79</f>
        <v>-2755988.14059683</v>
      </c>
      <c r="AA79" s="9"/>
      <c r="AB79" s="9" t="n">
        <f aca="false">T79-P79-D79</f>
        <v>-64615687.6286531</v>
      </c>
      <c r="AC79" s="50"/>
      <c r="AD79" s="9"/>
      <c r="AE79" s="9"/>
      <c r="AF79" s="9"/>
      <c r="AG79" s="9" t="n">
        <f aca="false">BF79/100*$AG$57</f>
        <v>6679360468.19454</v>
      </c>
      <c r="AH79" s="40" t="n">
        <f aca="false">(AG79-AG78)/AG78</f>
        <v>0.00766558835721825</v>
      </c>
      <c r="AI79" s="40"/>
      <c r="AJ79" s="40" t="n">
        <f aca="false">AB79/AG79</f>
        <v>-0.00967393329591014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13237219</v>
      </c>
      <c r="AX79" s="7"/>
      <c r="AY79" s="40" t="n">
        <f aca="false">(AW79-AW78)/AW78</f>
        <v>0.00503809051844211</v>
      </c>
      <c r="AZ79" s="39" t="n">
        <f aca="false">workers_and_wage_central!B67</f>
        <v>7109.05238806427</v>
      </c>
      <c r="BA79" s="40" t="n">
        <f aca="false">(AZ79-AZ78)/AZ78</f>
        <v>0.00261432662459661</v>
      </c>
      <c r="BB79" s="7"/>
      <c r="BC79" s="7"/>
      <c r="BD79" s="7"/>
      <c r="BE79" s="7"/>
      <c r="BF79" s="7" t="n">
        <f aca="false">BF78*(1+AY79)*(1+BA79)*(1-BE79)</f>
        <v>116.138841871703</v>
      </c>
      <c r="BG79" s="7"/>
      <c r="BH79" s="7" t="n">
        <f aca="false">BH78+1</f>
        <v>48</v>
      </c>
      <c r="BI79" s="40" t="n">
        <f aca="false">T86/AG86</f>
        <v>0.0149878104839462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150942115.406942</v>
      </c>
      <c r="E80" s="9"/>
      <c r="F80" s="67" t="n">
        <f aca="false">'Central pensions'!I80</f>
        <v>27435516.2109958</v>
      </c>
      <c r="G80" s="9" t="n">
        <f aca="false">'Central pensions'!K80</f>
        <v>3225004.23794653</v>
      </c>
      <c r="H80" s="9" t="n">
        <f aca="false">'Central pensions'!V80</f>
        <v>17743021.7870989</v>
      </c>
      <c r="I80" s="67" t="n">
        <f aca="false">'Central pensions'!M80</f>
        <v>99742.3991117487</v>
      </c>
      <c r="J80" s="9" t="n">
        <f aca="false">'Central pensions'!W80</f>
        <v>548753.251147391</v>
      </c>
      <c r="K80" s="9"/>
      <c r="L80" s="67" t="n">
        <f aca="false">'Central pensions'!N80</f>
        <v>4218805.38919535</v>
      </c>
      <c r="M80" s="67"/>
      <c r="N80" s="67" t="n">
        <f aca="false">'Central pensions'!L80</f>
        <v>1216928.49105446</v>
      </c>
      <c r="O80" s="9"/>
      <c r="P80" s="9" t="n">
        <f aca="false">'Central pensions'!X80</f>
        <v>28586582.725721</v>
      </c>
      <c r="Q80" s="67"/>
      <c r="R80" s="67" t="n">
        <f aca="false">'Central SIPA income'!G75</f>
        <v>26203383.5685581</v>
      </c>
      <c r="S80" s="67"/>
      <c r="T80" s="9" t="n">
        <f aca="false">'Central SIPA income'!J75</f>
        <v>100190908.166182</v>
      </c>
      <c r="U80" s="9"/>
      <c r="V80" s="67" t="n">
        <f aca="false">'Central SIPA income'!F75</f>
        <v>120983.309062138</v>
      </c>
      <c r="W80" s="67"/>
      <c r="X80" s="67" t="n">
        <f aca="false">'Central SIPA income'!M75</f>
        <v>303875.191908223</v>
      </c>
      <c r="Y80" s="9"/>
      <c r="Z80" s="9" t="n">
        <f aca="false">R80+V80-N80-L80-F80</f>
        <v>-6546883.21362534</v>
      </c>
      <c r="AA80" s="9"/>
      <c r="AB80" s="9" t="n">
        <f aca="false">T80-P80-D80</f>
        <v>-79337789.9664819</v>
      </c>
      <c r="AC80" s="50"/>
      <c r="AD80" s="9"/>
      <c r="AE80" s="9"/>
      <c r="AF80" s="9"/>
      <c r="AG80" s="9" t="n">
        <f aca="false">BF80/100*$AG$57</f>
        <v>6736305053.96443</v>
      </c>
      <c r="AH80" s="40" t="n">
        <f aca="false">(AG80-AG79)/AG79</f>
        <v>0.00852545480080645</v>
      </c>
      <c r="AI80" s="40"/>
      <c r="AJ80" s="40" t="n">
        <f aca="false">AB80/AG80</f>
        <v>-0.0117776420947252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13297546</v>
      </c>
      <c r="AY80" s="40" t="n">
        <f aca="false">(AW80-AW79)/AW79</f>
        <v>0.00455737719531572</v>
      </c>
      <c r="AZ80" s="39" t="n">
        <f aca="false">workers_and_wage_central!B68</f>
        <v>7137.13368259032</v>
      </c>
      <c r="BA80" s="40" t="n">
        <f aca="false">(AZ80-AZ79)/AZ79</f>
        <v>0.00395007562093613</v>
      </c>
      <c r="BB80" s="7"/>
      <c r="BC80" s="7"/>
      <c r="BD80" s="7"/>
      <c r="BE80" s="7"/>
      <c r="BF80" s="7" t="n">
        <f aca="false">BF79*(1+AY80)*(1+BA80)*(1-BE80)</f>
        <v>117.128978318698</v>
      </c>
      <c r="BG80" s="7"/>
      <c r="BH80" s="0" t="n">
        <f aca="false">BH79+1</f>
        <v>49</v>
      </c>
      <c r="BI80" s="40" t="n">
        <f aca="false">T87/AG87</f>
        <v>0.0172402183077042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151108149.637306</v>
      </c>
      <c r="E81" s="9"/>
      <c r="F81" s="67" t="n">
        <f aca="false">'Central pensions'!I81</f>
        <v>27465694.8977488</v>
      </c>
      <c r="G81" s="9" t="n">
        <f aca="false">'Central pensions'!K81</f>
        <v>3289473.44374417</v>
      </c>
      <c r="H81" s="9" t="n">
        <f aca="false">'Central pensions'!V81</f>
        <v>18097712.3359066</v>
      </c>
      <c r="I81" s="67" t="n">
        <f aca="false">'Central pensions'!M81</f>
        <v>101736.292074562</v>
      </c>
      <c r="J81" s="9" t="n">
        <f aca="false">'Central pensions'!W81</f>
        <v>559723.061935257</v>
      </c>
      <c r="K81" s="9"/>
      <c r="L81" s="67" t="n">
        <f aca="false">'Central pensions'!N81</f>
        <v>4171756.19082566</v>
      </c>
      <c r="M81" s="67"/>
      <c r="N81" s="67" t="n">
        <f aca="false">'Central pensions'!L81</f>
        <v>1218358.92215515</v>
      </c>
      <c r="O81" s="9"/>
      <c r="P81" s="9" t="n">
        <f aca="false">'Central pensions'!X81</f>
        <v>28350314.0215888</v>
      </c>
      <c r="Q81" s="67"/>
      <c r="R81" s="67" t="n">
        <f aca="false">'Central SIPA income'!G76</f>
        <v>30333435.7145189</v>
      </c>
      <c r="S81" s="67"/>
      <c r="T81" s="9" t="n">
        <f aca="false">'Central SIPA income'!J76</f>
        <v>115982520.504903</v>
      </c>
      <c r="U81" s="9"/>
      <c r="V81" s="67" t="n">
        <f aca="false">'Central SIPA income'!F76</f>
        <v>119393.519369061</v>
      </c>
      <c r="W81" s="67"/>
      <c r="X81" s="67" t="n">
        <f aca="false">'Central SIPA income'!M76</f>
        <v>299882.0985483</v>
      </c>
      <c r="Y81" s="9"/>
      <c r="Z81" s="9" t="n">
        <f aca="false">R81+V81-N81-L81-F81</f>
        <v>-2402980.77684171</v>
      </c>
      <c r="AA81" s="9"/>
      <c r="AB81" s="9" t="n">
        <f aca="false">T81-P81-D81</f>
        <v>-63475943.1539913</v>
      </c>
      <c r="AC81" s="50"/>
      <c r="AD81" s="9"/>
      <c r="AE81" s="9"/>
      <c r="AF81" s="9"/>
      <c r="AG81" s="9" t="n">
        <f aca="false">BF81/100*$AG$57</f>
        <v>6761817965.45849</v>
      </c>
      <c r="AH81" s="40" t="n">
        <f aca="false">(AG81-AG80)/AG80</f>
        <v>0.00378737472392949</v>
      </c>
      <c r="AI81" s="40" t="n">
        <f aca="false">(AG81-AG77)/AG77</f>
        <v>0.025399450834408</v>
      </c>
      <c r="AJ81" s="40" t="n">
        <f aca="false">AB81/AG81</f>
        <v>-0.00938740786549512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13284325</v>
      </c>
      <c r="AY81" s="40" t="n">
        <f aca="false">(AW81-AW80)/AW80</f>
        <v>-0.000994243599533327</v>
      </c>
      <c r="AZ81" s="39" t="n">
        <f aca="false">workers_and_wage_central!B69</f>
        <v>7171.29469615309</v>
      </c>
      <c r="BA81" s="40" t="n">
        <f aca="false">(AZ81-AZ80)/AZ80</f>
        <v>0.00478637714830738</v>
      </c>
      <c r="BB81" s="7"/>
      <c r="BC81" s="7"/>
      <c r="BD81" s="7"/>
      <c r="BE81" s="7"/>
      <c r="BF81" s="7" t="n">
        <f aca="false">BF80*(1+AY81)*(1+BA81)*(1-BE81)</f>
        <v>117.572589650622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0.0150411672423525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151570213.321849</v>
      </c>
      <c r="E82" s="6"/>
      <c r="F82" s="8" t="n">
        <f aca="false">'Central pensions'!I82</f>
        <v>27549680.4419664</v>
      </c>
      <c r="G82" s="6" t="n">
        <f aca="false">'Central pensions'!K82</f>
        <v>3398435.5694195</v>
      </c>
      <c r="H82" s="6" t="n">
        <f aca="false">'Central pensions'!V82</f>
        <v>18697189.8023477</v>
      </c>
      <c r="I82" s="8" t="n">
        <f aca="false">'Central pensions'!M82</f>
        <v>105106.254724314</v>
      </c>
      <c r="J82" s="6" t="n">
        <f aca="false">'Central pensions'!W82</f>
        <v>578263.602134463</v>
      </c>
      <c r="K82" s="6"/>
      <c r="L82" s="8" t="n">
        <f aca="false">'Central pensions'!N82</f>
        <v>4980050.66027429</v>
      </c>
      <c r="M82" s="8"/>
      <c r="N82" s="8" t="n">
        <f aca="false">'Central pensions'!L82</f>
        <v>1224335.67746674</v>
      </c>
      <c r="O82" s="6"/>
      <c r="P82" s="6" t="n">
        <f aca="false">'Central pensions'!X82</f>
        <v>32577440.2103244</v>
      </c>
      <c r="Q82" s="8"/>
      <c r="R82" s="8" t="n">
        <f aca="false">'Central SIPA income'!G77</f>
        <v>26482011.344871</v>
      </c>
      <c r="S82" s="8"/>
      <c r="T82" s="6" t="n">
        <f aca="false">'Central SIPA income'!J77</f>
        <v>101256265.618057</v>
      </c>
      <c r="U82" s="6"/>
      <c r="V82" s="8" t="n">
        <f aca="false">'Central SIPA income'!F77</f>
        <v>121368.128920971</v>
      </c>
      <c r="W82" s="8"/>
      <c r="X82" s="8" t="n">
        <f aca="false">'Central SIPA income'!M77</f>
        <v>304841.748446967</v>
      </c>
      <c r="Y82" s="6"/>
      <c r="Z82" s="6" t="n">
        <f aca="false">R82+V82-N82-L82-F82</f>
        <v>-7150687.3059155</v>
      </c>
      <c r="AA82" s="6"/>
      <c r="AB82" s="6" t="n">
        <f aca="false">T82-P82-D82</f>
        <v>-82891387.9141167</v>
      </c>
      <c r="AC82" s="50"/>
      <c r="AD82" s="6"/>
      <c r="AE82" s="6"/>
      <c r="AF82" s="6"/>
      <c r="AG82" s="6" t="n">
        <f aca="false">BF82/100*$AG$57</f>
        <v>6798380708.13098</v>
      </c>
      <c r="AH82" s="61" t="n">
        <f aca="false">(AG82-AG81)/AG81</f>
        <v>0.00540723557766007</v>
      </c>
      <c r="AI82" s="61"/>
      <c r="AJ82" s="61" t="n">
        <f aca="false">AB82/AG82</f>
        <v>-0.0121928134761528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0.00547947928100233</v>
      </c>
      <c r="AV82" s="5"/>
      <c r="AW82" s="65" t="n">
        <f aca="false">workers_and_wage_central!C70</f>
        <v>13325076</v>
      </c>
      <c r="AX82" s="5"/>
      <c r="AY82" s="61" t="n">
        <f aca="false">(AW82-AW81)/AW81</f>
        <v>0.00306760034853107</v>
      </c>
      <c r="AZ82" s="66" t="n">
        <f aca="false">workers_and_wage_central!B70</f>
        <v>7188.02159841148</v>
      </c>
      <c r="BA82" s="61" t="n">
        <f aca="false">(AZ82-AZ81)/AZ81</f>
        <v>0.00233248011232359</v>
      </c>
      <c r="BB82" s="5"/>
      <c r="BC82" s="5"/>
      <c r="BD82" s="5"/>
      <c r="BE82" s="5"/>
      <c r="BF82" s="5" t="n">
        <f aca="false">BF81*(1+AY82)*(1+BA82)*(1-BE82)</f>
        <v>118.208332340339</v>
      </c>
      <c r="BG82" s="5"/>
      <c r="BH82" s="5" t="n">
        <f aca="false">BH81+1</f>
        <v>51</v>
      </c>
      <c r="BI82" s="61" t="n">
        <f aca="false">T89/AG89</f>
        <v>0.0172920098534641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151336916.948036</v>
      </c>
      <c r="E83" s="9"/>
      <c r="F83" s="67" t="n">
        <f aca="false">'Central pensions'!I83</f>
        <v>27507276.0644442</v>
      </c>
      <c r="G83" s="9" t="n">
        <f aca="false">'Central pensions'!K83</f>
        <v>3460953.52300843</v>
      </c>
      <c r="H83" s="9" t="n">
        <f aca="false">'Central pensions'!V83</f>
        <v>19041145.1372156</v>
      </c>
      <c r="I83" s="67" t="n">
        <f aca="false">'Central pensions'!M83</f>
        <v>107039.799680673</v>
      </c>
      <c r="J83" s="9" t="n">
        <f aca="false">'Central pensions'!W83</f>
        <v>588901.395996359</v>
      </c>
      <c r="K83" s="9"/>
      <c r="L83" s="67" t="n">
        <f aca="false">'Central pensions'!N83</f>
        <v>4146208.50570299</v>
      </c>
      <c r="M83" s="67"/>
      <c r="N83" s="67" t="n">
        <f aca="false">'Central pensions'!L83</f>
        <v>1222971.07824541</v>
      </c>
      <c r="O83" s="9"/>
      <c r="P83" s="9" t="n">
        <f aca="false">'Central pensions'!X83</f>
        <v>28243121.6840413</v>
      </c>
      <c r="Q83" s="67"/>
      <c r="R83" s="67" t="n">
        <f aca="false">'Central SIPA income'!G78</f>
        <v>30564758.2965903</v>
      </c>
      <c r="S83" s="67"/>
      <c r="T83" s="9" t="n">
        <f aca="false">'Central SIPA income'!J78</f>
        <v>116867002.446575</v>
      </c>
      <c r="U83" s="9"/>
      <c r="V83" s="67" t="n">
        <f aca="false">'Central SIPA income'!F78</f>
        <v>124933.577953104</v>
      </c>
      <c r="W83" s="67"/>
      <c r="X83" s="67" t="n">
        <f aca="false">'Central SIPA income'!M78</f>
        <v>313797.128468204</v>
      </c>
      <c r="Y83" s="9"/>
      <c r="Z83" s="9" t="n">
        <f aca="false">R83+V83-N83-L83-F83</f>
        <v>-2186763.77384922</v>
      </c>
      <c r="AA83" s="9"/>
      <c r="AB83" s="9" t="n">
        <f aca="false">T83-P83-D83</f>
        <v>-62713036.1855026</v>
      </c>
      <c r="AC83" s="50"/>
      <c r="AD83" s="9"/>
      <c r="AE83" s="9"/>
      <c r="AF83" s="9"/>
      <c r="AG83" s="9" t="n">
        <f aca="false">BF83/100*$AG$57</f>
        <v>6835864428.8975</v>
      </c>
      <c r="AH83" s="40" t="n">
        <f aca="false">(AG83-AG82)/AG82</f>
        <v>0.00551362484329285</v>
      </c>
      <c r="AI83" s="40"/>
      <c r="AJ83" s="40" t="n">
        <f aca="false">AB83/AG83</f>
        <v>-0.00917411935795471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13395940</v>
      </c>
      <c r="AX83" s="7"/>
      <c r="AY83" s="40" t="n">
        <f aca="false">(AW83-AW82)/AW82</f>
        <v>0.00531809349530164</v>
      </c>
      <c r="AZ83" s="39" t="n">
        <f aca="false">workers_and_wage_central!B71</f>
        <v>7189.41964701084</v>
      </c>
      <c r="BA83" s="40" t="n">
        <f aca="false">(AZ83-AZ82)/AZ82</f>
        <v>0.000194496994788283</v>
      </c>
      <c r="BB83" s="7"/>
      <c r="BC83" s="7"/>
      <c r="BD83" s="7"/>
      <c r="BE83" s="7"/>
      <c r="BF83" s="7" t="n">
        <f aca="false">BF82*(1+AY83)*(1+BA83)*(1-BE83)</f>
        <v>118.860088738214</v>
      </c>
      <c r="BG83" s="7"/>
      <c r="BH83" s="7" t="n">
        <f aca="false">BH82+1</f>
        <v>52</v>
      </c>
      <c r="BI83" s="40" t="n">
        <f aca="false">T90/AG90</f>
        <v>0.0150996432098004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151678440.337292</v>
      </c>
      <c r="E84" s="9"/>
      <c r="F84" s="67" t="n">
        <f aca="false">'Central pensions'!I84</f>
        <v>27569351.9831307</v>
      </c>
      <c r="G84" s="9" t="n">
        <f aca="false">'Central pensions'!K84</f>
        <v>3576971.26833653</v>
      </c>
      <c r="H84" s="9" t="n">
        <f aca="false">'Central pensions'!V84</f>
        <v>19679440.5412419</v>
      </c>
      <c r="I84" s="67" t="n">
        <f aca="false">'Central pensions'!M84</f>
        <v>110627.977371233</v>
      </c>
      <c r="J84" s="9" t="n">
        <f aca="false">'Central pensions'!W84</f>
        <v>608642.490966243</v>
      </c>
      <c r="K84" s="9"/>
      <c r="L84" s="67" t="n">
        <f aca="false">'Central pensions'!N84</f>
        <v>4057572.81027839</v>
      </c>
      <c r="M84" s="67"/>
      <c r="N84" s="67" t="n">
        <f aca="false">'Central pensions'!L84</f>
        <v>1227578.80545263</v>
      </c>
      <c r="O84" s="9"/>
      <c r="P84" s="9" t="n">
        <f aca="false">'Central pensions'!X84</f>
        <v>27808540.9947214</v>
      </c>
      <c r="Q84" s="67"/>
      <c r="R84" s="67" t="n">
        <f aca="false">'Central SIPA income'!G79</f>
        <v>26734128.5284412</v>
      </c>
      <c r="S84" s="67"/>
      <c r="T84" s="9" t="n">
        <f aca="false">'Central SIPA income'!J79</f>
        <v>102220257.520863</v>
      </c>
      <c r="U84" s="9"/>
      <c r="V84" s="67" t="n">
        <f aca="false">'Central SIPA income'!F79</f>
        <v>123326.856855714</v>
      </c>
      <c r="W84" s="67"/>
      <c r="X84" s="67" t="n">
        <f aca="false">'Central SIPA income'!M79</f>
        <v>309761.508302108</v>
      </c>
      <c r="Y84" s="9"/>
      <c r="Z84" s="9" t="n">
        <f aca="false">R84+V84-N84-L84-F84</f>
        <v>-5997048.21356477</v>
      </c>
      <c r="AA84" s="9"/>
      <c r="AB84" s="9" t="n">
        <f aca="false">T84-P84-D84</f>
        <v>-77266723.8111508</v>
      </c>
      <c r="AC84" s="50"/>
      <c r="AD84" s="9"/>
      <c r="AE84" s="9"/>
      <c r="AF84" s="9"/>
      <c r="AG84" s="9" t="n">
        <f aca="false">BF84/100*$AG$57</f>
        <v>6846882369.37823</v>
      </c>
      <c r="AH84" s="40" t="n">
        <f aca="false">(AG84-AG83)/AG83</f>
        <v>0.00161178452196278</v>
      </c>
      <c r="AI84" s="40"/>
      <c r="AJ84" s="40" t="n">
        <f aca="false">AB84/AG84</f>
        <v>-0.0112849497979863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13372913</v>
      </c>
      <c r="AY84" s="40" t="n">
        <f aca="false">(AW84-AW83)/AW83</f>
        <v>-0.00171895365312177</v>
      </c>
      <c r="AZ84" s="39" t="n">
        <f aca="false">workers_and_wage_central!B72</f>
        <v>7213.40695455577</v>
      </c>
      <c r="BA84" s="40" t="n">
        <f aca="false">(AZ84-AZ83)/AZ83</f>
        <v>0.00333647341825543</v>
      </c>
      <c r="BB84" s="7"/>
      <c r="BC84" s="7"/>
      <c r="BD84" s="7"/>
      <c r="BE84" s="7"/>
      <c r="BF84" s="7" t="n">
        <f aca="false">BF83*(1+AY84)*(1+BA84)*(1-BE84)</f>
        <v>119.051665589522</v>
      </c>
      <c r="BG84" s="7"/>
      <c r="BH84" s="0" t="n">
        <f aca="false">BH83+1</f>
        <v>53</v>
      </c>
      <c r="BI84" s="40" t="n">
        <f aca="false">T91/AG91</f>
        <v>0.0173873348887531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152104728.53342</v>
      </c>
      <c r="E85" s="9"/>
      <c r="F85" s="67" t="n">
        <f aca="false">'Central pensions'!I85</f>
        <v>27646834.9088462</v>
      </c>
      <c r="G85" s="9" t="n">
        <f aca="false">'Central pensions'!K85</f>
        <v>3659206.01863135</v>
      </c>
      <c r="H85" s="9" t="n">
        <f aca="false">'Central pensions'!V85</f>
        <v>20131871.87419</v>
      </c>
      <c r="I85" s="67" t="n">
        <f aca="false">'Central pensions'!M85</f>
        <v>113171.320163856</v>
      </c>
      <c r="J85" s="9" t="n">
        <f aca="false">'Central pensions'!W85</f>
        <v>622635.212603814</v>
      </c>
      <c r="K85" s="9"/>
      <c r="L85" s="67" t="n">
        <f aca="false">'Central pensions'!N85</f>
        <v>4063152.15031455</v>
      </c>
      <c r="M85" s="67"/>
      <c r="N85" s="67" t="n">
        <f aca="false">'Central pensions'!L85</f>
        <v>1231146.75624876</v>
      </c>
      <c r="O85" s="9"/>
      <c r="P85" s="9" t="n">
        <f aca="false">'Central pensions'!X85</f>
        <v>27857122.0292568</v>
      </c>
      <c r="Q85" s="67"/>
      <c r="R85" s="67" t="n">
        <f aca="false">'Central SIPA income'!G80</f>
        <v>31097930.2687438</v>
      </c>
      <c r="S85" s="67"/>
      <c r="T85" s="9" t="n">
        <f aca="false">'Central SIPA income'!J80</f>
        <v>118905631.693025</v>
      </c>
      <c r="U85" s="9"/>
      <c r="V85" s="67" t="n">
        <f aca="false">'Central SIPA income'!F80</f>
        <v>122310.835523765</v>
      </c>
      <c r="W85" s="67"/>
      <c r="X85" s="67" t="n">
        <f aca="false">'Central SIPA income'!M80</f>
        <v>307209.555643329</v>
      </c>
      <c r="Y85" s="9"/>
      <c r="Z85" s="9" t="n">
        <f aca="false">R85+V85-N85-L85-F85</f>
        <v>-1720892.711142</v>
      </c>
      <c r="AA85" s="9"/>
      <c r="AB85" s="9" t="n">
        <f aca="false">T85-P85-D85</f>
        <v>-61056218.8696519</v>
      </c>
      <c r="AC85" s="50"/>
      <c r="AD85" s="9"/>
      <c r="AE85" s="9"/>
      <c r="AF85" s="9"/>
      <c r="AG85" s="9" t="n">
        <f aca="false">BF85/100*$AG$57</f>
        <v>6911142224.00678</v>
      </c>
      <c r="AH85" s="40" t="n">
        <f aca="false">(AG85-AG84)/AG84</f>
        <v>0.0093852721810936</v>
      </c>
      <c r="AI85" s="40" t="n">
        <f aca="false">(AG85-AG81)/AG81</f>
        <v>0.0220834484618007</v>
      </c>
      <c r="AJ85" s="40" t="n">
        <f aca="false">AB85/AG85</f>
        <v>-0.00883446135105786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13411947</v>
      </c>
      <c r="AY85" s="40" t="n">
        <f aca="false">(AW85-AW84)/AW84</f>
        <v>0.0029188853617757</v>
      </c>
      <c r="AZ85" s="39" t="n">
        <f aca="false">workers_and_wage_central!B73</f>
        <v>7259.91587998745</v>
      </c>
      <c r="BA85" s="40" t="n">
        <f aca="false">(AZ85-AZ84)/AZ84</f>
        <v>0.00644756711006112</v>
      </c>
      <c r="BB85" s="7"/>
      <c r="BC85" s="7"/>
      <c r="BD85" s="7"/>
      <c r="BE85" s="7"/>
      <c r="BF85" s="7" t="n">
        <f aca="false">BF84*(1+AY85)*(1+BA85)*(1-BE85)</f>
        <v>120.168997874692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0.01511503620255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152085599.419718</v>
      </c>
      <c r="E86" s="6"/>
      <c r="F86" s="8" t="n">
        <f aca="false">'Central pensions'!I86</f>
        <v>27643357.9659953</v>
      </c>
      <c r="G86" s="6" t="n">
        <f aca="false">'Central pensions'!K86</f>
        <v>3792807.2956455</v>
      </c>
      <c r="H86" s="6" t="n">
        <f aca="false">'Central pensions'!V86</f>
        <v>20866906.6815724</v>
      </c>
      <c r="I86" s="8" t="n">
        <f aca="false">'Central pensions'!M86</f>
        <v>117303.318422027</v>
      </c>
      <c r="J86" s="6" t="n">
        <f aca="false">'Central pensions'!W86</f>
        <v>645368.247883689</v>
      </c>
      <c r="K86" s="6"/>
      <c r="L86" s="8" t="n">
        <f aca="false">'Central pensions'!N86</f>
        <v>4978855.82838734</v>
      </c>
      <c r="M86" s="8"/>
      <c r="N86" s="8" t="n">
        <f aca="false">'Central pensions'!L86</f>
        <v>1233065.36781045</v>
      </c>
      <c r="O86" s="6"/>
      <c r="P86" s="6" t="n">
        <f aca="false">'Central pensions'!X86</f>
        <v>32619268.4025791</v>
      </c>
      <c r="Q86" s="8"/>
      <c r="R86" s="8" t="n">
        <f aca="false">'Central SIPA income'!G81</f>
        <v>27273982.5303359</v>
      </c>
      <c r="S86" s="8"/>
      <c r="T86" s="6" t="n">
        <f aca="false">'Central SIPA income'!J81</f>
        <v>104284436.087171</v>
      </c>
      <c r="U86" s="6"/>
      <c r="V86" s="8" t="n">
        <f aca="false">'Central SIPA income'!F81</f>
        <v>121560.383754561</v>
      </c>
      <c r="W86" s="8"/>
      <c r="X86" s="8" t="n">
        <f aca="false">'Central SIPA income'!M81</f>
        <v>305324.637160338</v>
      </c>
      <c r="Y86" s="6"/>
      <c r="Z86" s="6" t="n">
        <f aca="false">R86+V86-N86-L86-F86</f>
        <v>-6459736.24810257</v>
      </c>
      <c r="AA86" s="6"/>
      <c r="AB86" s="6" t="n">
        <f aca="false">T86-P86-D86</f>
        <v>-80420431.7351258</v>
      </c>
      <c r="AC86" s="50"/>
      <c r="AD86" s="6"/>
      <c r="AE86" s="6"/>
      <c r="AF86" s="6"/>
      <c r="AG86" s="6" t="n">
        <f aca="false">BF86/100*$AG$57</f>
        <v>6957950008.70026</v>
      </c>
      <c r="AH86" s="61" t="n">
        <f aca="false">(AG86-AG85)/AG85</f>
        <v>0.00677280009242119</v>
      </c>
      <c r="AI86" s="61"/>
      <c r="AJ86" s="61" t="n">
        <f aca="false">AB86/AG86</f>
        <v>-0.0115580640324474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0.00324119550095445</v>
      </c>
      <c r="AV86" s="5"/>
      <c r="AW86" s="65" t="n">
        <f aca="false">workers_and_wage_central!C74</f>
        <v>13482407</v>
      </c>
      <c r="AX86" s="5"/>
      <c r="AY86" s="61" t="n">
        <f aca="false">(AW86-AW85)/AW85</f>
        <v>0.00525352508476212</v>
      </c>
      <c r="AZ86" s="66" t="n">
        <f aca="false">workers_and_wage_central!B74</f>
        <v>7270.88804619124</v>
      </c>
      <c r="BA86" s="61" t="n">
        <f aca="false">(AZ86-AZ85)/AZ85</f>
        <v>0.00151133517042961</v>
      </c>
      <c r="BB86" s="5"/>
      <c r="BC86" s="5"/>
      <c r="BD86" s="5"/>
      <c r="BE86" s="5"/>
      <c r="BF86" s="5" t="n">
        <f aca="false">BF85*(1+AY86)*(1+BA86)*(1-BE86)</f>
        <v>120.982878474604</v>
      </c>
      <c r="BG86" s="5"/>
      <c r="BH86" s="5" t="n">
        <f aca="false">BH85+1</f>
        <v>55</v>
      </c>
      <c r="BI86" s="61" t="n">
        <f aca="false">T93/AG93</f>
        <v>0.0173765993386604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152985619.674268</v>
      </c>
      <c r="E87" s="9"/>
      <c r="F87" s="67" t="n">
        <f aca="false">'Central pensions'!I87</f>
        <v>27806947.3010021</v>
      </c>
      <c r="G87" s="9" t="n">
        <f aca="false">'Central pensions'!K87</f>
        <v>3869042.64994886</v>
      </c>
      <c r="H87" s="9" t="n">
        <f aca="false">'Central pensions'!V87</f>
        <v>21286331.1078835</v>
      </c>
      <c r="I87" s="67" t="n">
        <f aca="false">'Central pensions'!M87</f>
        <v>119661.112885016</v>
      </c>
      <c r="J87" s="9" t="n">
        <f aca="false">'Central pensions'!W87</f>
        <v>658340.137357224</v>
      </c>
      <c r="K87" s="9"/>
      <c r="L87" s="67" t="n">
        <f aca="false">'Central pensions'!N87</f>
        <v>4228171.74536625</v>
      </c>
      <c r="M87" s="67"/>
      <c r="N87" s="67" t="n">
        <f aca="false">'Central pensions'!L87</f>
        <v>1241610.52467268</v>
      </c>
      <c r="O87" s="9"/>
      <c r="P87" s="9" t="n">
        <f aca="false">'Central pensions'!X87</f>
        <v>28770978.0590078</v>
      </c>
      <c r="Q87" s="67"/>
      <c r="R87" s="67" t="n">
        <f aca="false">'Central SIPA income'!G82</f>
        <v>31450615.1206218</v>
      </c>
      <c r="S87" s="67"/>
      <c r="T87" s="9" t="n">
        <f aca="false">'Central SIPA income'!J82</f>
        <v>120254152.791976</v>
      </c>
      <c r="U87" s="9"/>
      <c r="V87" s="67" t="n">
        <f aca="false">'Central SIPA income'!F82</f>
        <v>124250.052497985</v>
      </c>
      <c r="W87" s="67"/>
      <c r="X87" s="67" t="n">
        <f aca="false">'Central SIPA income'!M82</f>
        <v>312080.309590804</v>
      </c>
      <c r="Y87" s="9"/>
      <c r="Z87" s="9" t="n">
        <f aca="false">R87+V87-N87-L87-F87</f>
        <v>-1701864.39792123</v>
      </c>
      <c r="AA87" s="9"/>
      <c r="AB87" s="9" t="n">
        <f aca="false">T87-P87-D87</f>
        <v>-61502444.9413001</v>
      </c>
      <c r="AC87" s="50"/>
      <c r="AD87" s="9"/>
      <c r="AE87" s="9"/>
      <c r="AF87" s="9"/>
      <c r="AG87" s="9" t="n">
        <f aca="false">BF87/100*$AG$57</f>
        <v>6975210559.73159</v>
      </c>
      <c r="AH87" s="40" t="n">
        <f aca="false">(AG87-AG86)/AG86</f>
        <v>0.00248069488998077</v>
      </c>
      <c r="AI87" s="40"/>
      <c r="AJ87" s="40" t="n">
        <f aca="false">AB87/AG87</f>
        <v>-0.00881728865596665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13452194</v>
      </c>
      <c r="AX87" s="7"/>
      <c r="AY87" s="40" t="n">
        <f aca="false">(AW87-AW86)/AW86</f>
        <v>-0.00224092033418068</v>
      </c>
      <c r="AZ87" s="39" t="n">
        <f aca="false">workers_and_wage_central!B75</f>
        <v>7305.29548621531</v>
      </c>
      <c r="BA87" s="40" t="n">
        <f aca="false">(AZ87-AZ86)/AZ86</f>
        <v>0.0047322197516288</v>
      </c>
      <c r="BB87" s="7"/>
      <c r="BC87" s="7"/>
      <c r="BD87" s="7"/>
      <c r="BE87" s="7"/>
      <c r="BF87" s="7" t="n">
        <f aca="false">BF86*(1+AY87)*(1+BA87)*(1-BE87)</f>
        <v>121.283000083011</v>
      </c>
      <c r="BG87" s="7"/>
      <c r="BH87" s="7" t="n">
        <f aca="false">BH86+1</f>
        <v>56</v>
      </c>
      <c r="BI87" s="40" t="n">
        <f aca="false">T94/AG94</f>
        <v>0.0151134940945333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153392371.794832</v>
      </c>
      <c r="E88" s="9"/>
      <c r="F88" s="67" t="n">
        <f aca="false">'Central pensions'!I88</f>
        <v>27880879.313731</v>
      </c>
      <c r="G88" s="9" t="n">
        <f aca="false">'Central pensions'!K88</f>
        <v>3909250.8481048</v>
      </c>
      <c r="H88" s="9" t="n">
        <f aca="false">'Central pensions'!V88</f>
        <v>21507544.7508011</v>
      </c>
      <c r="I88" s="67" t="n">
        <f aca="false">'Central pensions'!M88</f>
        <v>120904.665405304</v>
      </c>
      <c r="J88" s="9" t="n">
        <f aca="false">'Central pensions'!W88</f>
        <v>665181.796416534</v>
      </c>
      <c r="K88" s="9"/>
      <c r="L88" s="67" t="n">
        <f aca="false">'Central pensions'!N88</f>
        <v>4189377.10394822</v>
      </c>
      <c r="M88" s="67"/>
      <c r="N88" s="67" t="n">
        <f aca="false">'Central pensions'!L88</f>
        <v>1244461.13081883</v>
      </c>
      <c r="O88" s="9"/>
      <c r="P88" s="9" t="n">
        <f aca="false">'Central pensions'!X88</f>
        <v>28585355.674219</v>
      </c>
      <c r="Q88" s="67"/>
      <c r="R88" s="67" t="n">
        <f aca="false">'Central SIPA income'!G83</f>
        <v>27474699.2077835</v>
      </c>
      <c r="S88" s="67"/>
      <c r="T88" s="9" t="n">
        <f aca="false">'Central SIPA income'!J83</f>
        <v>105051893.699848</v>
      </c>
      <c r="U88" s="9"/>
      <c r="V88" s="67" t="n">
        <f aca="false">'Central SIPA income'!F83</f>
        <v>123169.536021525</v>
      </c>
      <c r="W88" s="67"/>
      <c r="X88" s="67" t="n">
        <f aca="false">'Central SIPA income'!M83</f>
        <v>309366.363723479</v>
      </c>
      <c r="Y88" s="9"/>
      <c r="Z88" s="9" t="n">
        <f aca="false">R88+V88-N88-L88-F88</f>
        <v>-5716848.804693</v>
      </c>
      <c r="AA88" s="9"/>
      <c r="AB88" s="9" t="n">
        <f aca="false">T88-P88-D88</f>
        <v>-76925833.7692038</v>
      </c>
      <c r="AC88" s="50"/>
      <c r="AD88" s="9"/>
      <c r="AE88" s="9"/>
      <c r="AF88" s="9"/>
      <c r="AG88" s="9" t="n">
        <f aca="false">BF88/100*$AG$57</f>
        <v>6984291312.44851</v>
      </c>
      <c r="AH88" s="40" t="n">
        <f aca="false">(AG88-AG87)/AG87</f>
        <v>0.00130186073082117</v>
      </c>
      <c r="AI88" s="40"/>
      <c r="AJ88" s="40" t="n">
        <f aca="false">AB88/AG88</f>
        <v>-0.0110141215948559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13507049</v>
      </c>
      <c r="AY88" s="40" t="n">
        <f aca="false">(AW88-AW87)/AW87</f>
        <v>0.00407777348438478</v>
      </c>
      <c r="AZ88" s="39" t="n">
        <f aca="false">workers_and_wage_central!B76</f>
        <v>7285.09898008375</v>
      </c>
      <c r="BA88" s="40" t="n">
        <f aca="false">(AZ88-AZ87)/AZ87</f>
        <v>-0.00276463918121676</v>
      </c>
      <c r="BB88" s="7"/>
      <c r="BC88" s="7"/>
      <c r="BD88" s="7"/>
      <c r="BE88" s="7"/>
      <c r="BF88" s="7" t="n">
        <f aca="false">BF87*(1+AY88)*(1+BA88)*(1-BE88)</f>
        <v>121.440893658135</v>
      </c>
      <c r="BG88" s="7"/>
      <c r="BH88" s="0" t="n">
        <f aca="false">BH87+1</f>
        <v>57</v>
      </c>
      <c r="BI88" s="40" t="n">
        <f aca="false">T95/AG95</f>
        <v>0.0173713921495009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153797408.226972</v>
      </c>
      <c r="E89" s="9"/>
      <c r="F89" s="67" t="n">
        <f aca="false">'Central pensions'!I89</f>
        <v>27954499.4797797</v>
      </c>
      <c r="G89" s="9" t="n">
        <f aca="false">'Central pensions'!K89</f>
        <v>3981638.47707472</v>
      </c>
      <c r="H89" s="9" t="n">
        <f aca="false">'Central pensions'!V89</f>
        <v>21905800.1275902</v>
      </c>
      <c r="I89" s="67" t="n">
        <f aca="false">'Central pensions'!M89</f>
        <v>123143.458053856</v>
      </c>
      <c r="J89" s="9" t="n">
        <f aca="false">'Central pensions'!W89</f>
        <v>677498.973018248</v>
      </c>
      <c r="K89" s="9"/>
      <c r="L89" s="67" t="n">
        <f aca="false">'Central pensions'!N89</f>
        <v>4195614.5448363</v>
      </c>
      <c r="M89" s="67"/>
      <c r="N89" s="67" t="n">
        <f aca="false">'Central pensions'!L89</f>
        <v>1249579.33735568</v>
      </c>
      <c r="O89" s="9"/>
      <c r="P89" s="9" t="n">
        <f aca="false">'Central pensions'!X89</f>
        <v>28645880.6468895</v>
      </c>
      <c r="Q89" s="67"/>
      <c r="R89" s="67" t="n">
        <f aca="false">'Central SIPA income'!G84</f>
        <v>31662268.1443296</v>
      </c>
      <c r="S89" s="67"/>
      <c r="T89" s="9" t="n">
        <f aca="false">'Central SIPA income'!J84</f>
        <v>121063426.47245</v>
      </c>
      <c r="U89" s="9"/>
      <c r="V89" s="67" t="n">
        <f aca="false">'Central SIPA income'!F84</f>
        <v>123903.679631265</v>
      </c>
      <c r="W89" s="67"/>
      <c r="X89" s="67" t="n">
        <f aca="false">'Central SIPA income'!M84</f>
        <v>311210.320811672</v>
      </c>
      <c r="Y89" s="9"/>
      <c r="Z89" s="9" t="n">
        <f aca="false">R89+V89-N89-L89-F89</f>
        <v>-1613521.53801078</v>
      </c>
      <c r="AA89" s="9"/>
      <c r="AB89" s="9" t="n">
        <f aca="false">T89-P89-D89</f>
        <v>-61379862.4014109</v>
      </c>
      <c r="AC89" s="50"/>
      <c r="AD89" s="9"/>
      <c r="AE89" s="9"/>
      <c r="AF89" s="9"/>
      <c r="AG89" s="9" t="n">
        <f aca="false">BF89/100*$AG$57</f>
        <v>7001119447.5579</v>
      </c>
      <c r="AH89" s="40" t="n">
        <f aca="false">(AG89-AG88)/AG88</f>
        <v>0.00240942629059468</v>
      </c>
      <c r="AI89" s="40" t="n">
        <f aca="false">(AG89-AG85)/AG85</f>
        <v>0.0130191538004492</v>
      </c>
      <c r="AJ89" s="40" t="n">
        <f aca="false">AB89/AG89</f>
        <v>-0.00876714971958109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13497003</v>
      </c>
      <c r="AY89" s="40" t="n">
        <f aca="false">(AW89-AW88)/AW88</f>
        <v>-0.00074375979534834</v>
      </c>
      <c r="AZ89" s="39" t="n">
        <f aca="false">workers_and_wage_central!B77</f>
        <v>7308.08735064826</v>
      </c>
      <c r="BA89" s="40" t="n">
        <f aca="false">(AZ89-AZ88)/AZ88</f>
        <v>0.00315553304455446</v>
      </c>
      <c r="BB89" s="7"/>
      <c r="BC89" s="7"/>
      <c r="BD89" s="7"/>
      <c r="BE89" s="7"/>
      <c r="BF89" s="7" t="n">
        <f aca="false">BF88*(1+AY89)*(1+BA89)*(1-BE89)</f>
        <v>121.733496540069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0.0151431989598474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154150727.472567</v>
      </c>
      <c r="E90" s="6"/>
      <c r="F90" s="8" t="n">
        <f aca="false">'Central pensions'!I90</f>
        <v>28018719.4349861</v>
      </c>
      <c r="G90" s="6" t="n">
        <f aca="false">'Central pensions'!K90</f>
        <v>4102379.96990936</v>
      </c>
      <c r="H90" s="6" t="n">
        <f aca="false">'Central pensions'!V90</f>
        <v>22570084.1966666</v>
      </c>
      <c r="I90" s="8" t="n">
        <f aca="false">'Central pensions'!M90</f>
        <v>126877.731028125</v>
      </c>
      <c r="J90" s="6" t="n">
        <f aca="false">'Central pensions'!W90</f>
        <v>698043.841134024</v>
      </c>
      <c r="K90" s="6"/>
      <c r="L90" s="8" t="n">
        <f aca="false">'Central pensions'!N90</f>
        <v>5080790.38118721</v>
      </c>
      <c r="M90" s="8"/>
      <c r="N90" s="8" t="n">
        <f aca="false">'Central pensions'!L90</f>
        <v>1253591.21730121</v>
      </c>
      <c r="O90" s="6"/>
      <c r="P90" s="6" t="n">
        <f aca="false">'Central pensions'!X90</f>
        <v>33261134.4494276</v>
      </c>
      <c r="Q90" s="8"/>
      <c r="R90" s="8" t="n">
        <f aca="false">'Central SIPA income'!G85</f>
        <v>27751952.3215897</v>
      </c>
      <c r="S90" s="8"/>
      <c r="T90" s="6" t="n">
        <f aca="false">'Central SIPA income'!J85</f>
        <v>106111995.010484</v>
      </c>
      <c r="U90" s="6"/>
      <c r="V90" s="8" t="n">
        <f aca="false">'Central SIPA income'!F85</f>
        <v>122310.432885239</v>
      </c>
      <c r="W90" s="8"/>
      <c r="X90" s="8" t="n">
        <f aca="false">'Central SIPA income'!M85</f>
        <v>307208.544331436</v>
      </c>
      <c r="Y90" s="6"/>
      <c r="Z90" s="6" t="n">
        <f aca="false">R90+V90-N90-L90-F90</f>
        <v>-6478838.27899956</v>
      </c>
      <c r="AA90" s="6"/>
      <c r="AB90" s="6" t="n">
        <f aca="false">T90-P90-D90</f>
        <v>-81299866.9115106</v>
      </c>
      <c r="AC90" s="50"/>
      <c r="AD90" s="6"/>
      <c r="AE90" s="6"/>
      <c r="AF90" s="6"/>
      <c r="AG90" s="6" t="n">
        <f aca="false">BF90/100*$AG$57</f>
        <v>7027450485.82421</v>
      </c>
      <c r="AH90" s="61" t="n">
        <f aca="false">(AG90-AG89)/AG89</f>
        <v>0.00376097543593521</v>
      </c>
      <c r="AI90" s="61"/>
      <c r="AJ90" s="61" t="n">
        <f aca="false">AB90/AG90</f>
        <v>-0.0115688992865206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0.00483443010645065</v>
      </c>
      <c r="AV90" s="5"/>
      <c r="AW90" s="65" t="n">
        <f aca="false">workers_and_wage_central!C78</f>
        <v>13536704</v>
      </c>
      <c r="AX90" s="5"/>
      <c r="AY90" s="61" t="n">
        <f aca="false">(AW90-AW89)/AW89</f>
        <v>0.002941467820671</v>
      </c>
      <c r="AZ90" s="66" t="n">
        <f aca="false">workers_and_wage_central!B78</f>
        <v>7314.05881900312</v>
      </c>
      <c r="BA90" s="61" t="n">
        <f aca="false">(AZ90-AZ89)/AZ89</f>
        <v>0.000817104129760542</v>
      </c>
      <c r="BB90" s="5"/>
      <c r="BC90" s="5"/>
      <c r="BD90" s="5"/>
      <c r="BE90" s="5"/>
      <c r="BF90" s="5" t="n">
        <f aca="false">BF89*(1+AY90)*(1+BA90)*(1-BE90)</f>
        <v>122.191333230286</v>
      </c>
      <c r="BG90" s="5"/>
      <c r="BH90" s="5" t="n">
        <f aca="false">BH89+1</f>
        <v>59</v>
      </c>
      <c r="BI90" s="61" t="n">
        <f aca="false">T97/AG97</f>
        <v>0.0173946793607568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154389071.109279</v>
      </c>
      <c r="E91" s="9"/>
      <c r="F91" s="67" t="n">
        <f aca="false">'Central pensions'!I91</f>
        <v>28062041.2122858</v>
      </c>
      <c r="G91" s="9" t="n">
        <f aca="false">'Central pensions'!K91</f>
        <v>4164152.93285971</v>
      </c>
      <c r="H91" s="9" t="n">
        <f aca="false">'Central pensions'!V91</f>
        <v>22909940.8128488</v>
      </c>
      <c r="I91" s="67" t="n">
        <f aca="false">'Central pensions'!M91</f>
        <v>128788.235036899</v>
      </c>
      <c r="J91" s="9" t="n">
        <f aca="false">'Central pensions'!W91</f>
        <v>708554.870500483</v>
      </c>
      <c r="K91" s="9"/>
      <c r="L91" s="67" t="n">
        <f aca="false">'Central pensions'!N91</f>
        <v>4203531.71675897</v>
      </c>
      <c r="M91" s="67"/>
      <c r="N91" s="67" t="n">
        <f aca="false">'Central pensions'!L91</f>
        <v>1255918.47631157</v>
      </c>
      <c r="O91" s="9"/>
      <c r="P91" s="9" t="n">
        <f aca="false">'Central pensions'!X91</f>
        <v>28721838.9618198</v>
      </c>
      <c r="Q91" s="67"/>
      <c r="R91" s="67" t="n">
        <f aca="false">'Central SIPA income'!G86</f>
        <v>32095338.8196771</v>
      </c>
      <c r="S91" s="67"/>
      <c r="T91" s="9" t="n">
        <f aca="false">'Central SIPA income'!J86</f>
        <v>122719309.734613</v>
      </c>
      <c r="U91" s="9"/>
      <c r="V91" s="67" t="n">
        <f aca="false">'Central SIPA income'!F86</f>
        <v>122904.080020991</v>
      </c>
      <c r="W91" s="67"/>
      <c r="X91" s="67" t="n">
        <f aca="false">'Central SIPA income'!M86</f>
        <v>308699.614783226</v>
      </c>
      <c r="Y91" s="9"/>
      <c r="Z91" s="9" t="n">
        <f aca="false">R91+V91-N91-L91-F91</f>
        <v>-1303248.50565825</v>
      </c>
      <c r="AA91" s="9"/>
      <c r="AB91" s="9" t="n">
        <f aca="false">T91-P91-D91</f>
        <v>-60391600.3364863</v>
      </c>
      <c r="AC91" s="50"/>
      <c r="AD91" s="9"/>
      <c r="AE91" s="9"/>
      <c r="AF91" s="9"/>
      <c r="AG91" s="9" t="n">
        <f aca="false">BF91/100*$AG$57</f>
        <v>7057971248.60078</v>
      </c>
      <c r="AH91" s="40" t="n">
        <f aca="false">(AG91-AG90)/AG90</f>
        <v>0.00434307759807543</v>
      </c>
      <c r="AI91" s="40"/>
      <c r="AJ91" s="40" t="n">
        <f aca="false">AB91/AG91</f>
        <v>-0.00855650982546276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13550282</v>
      </c>
      <c r="AX91" s="7"/>
      <c r="AY91" s="40" t="n">
        <f aca="false">(AW91-AW90)/AW90</f>
        <v>0.00100305066875954</v>
      </c>
      <c r="AZ91" s="39" t="n">
        <f aca="false">workers_and_wage_central!B79</f>
        <v>7338.46349329632</v>
      </c>
      <c r="BA91" s="40" t="n">
        <f aca="false">(AZ91-AZ90)/AZ90</f>
        <v>0.00333668007014003</v>
      </c>
      <c r="BB91" s="7"/>
      <c r="BC91" s="7"/>
      <c r="BD91" s="7"/>
      <c r="BE91" s="7"/>
      <c r="BF91" s="7" t="n">
        <f aca="false">BF90*(1+AY91)*(1+BA91)*(1-BE91)</f>
        <v>122.722019672318</v>
      </c>
      <c r="BG91" s="7"/>
      <c r="BH91" s="7" t="n">
        <f aca="false">BH90+1</f>
        <v>60</v>
      </c>
      <c r="BI91" s="40" t="n">
        <f aca="false">T98/AG98</f>
        <v>0.0152124409801419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155070728.417979</v>
      </c>
      <c r="E92" s="9"/>
      <c r="F92" s="67" t="n">
        <f aca="false">'Central pensions'!I92</f>
        <v>28185940.4970729</v>
      </c>
      <c r="G92" s="9" t="n">
        <f aca="false">'Central pensions'!K92</f>
        <v>4203857.31772654</v>
      </c>
      <c r="H92" s="9" t="n">
        <f aca="false">'Central pensions'!V92</f>
        <v>23128382.6236987</v>
      </c>
      <c r="I92" s="67" t="n">
        <f aca="false">'Central pensions'!M92</f>
        <v>130016.205702883</v>
      </c>
      <c r="J92" s="9" t="n">
        <f aca="false">'Central pensions'!W92</f>
        <v>715310.802794808</v>
      </c>
      <c r="K92" s="9"/>
      <c r="L92" s="67" t="n">
        <f aca="false">'Central pensions'!N92</f>
        <v>4264809.13285281</v>
      </c>
      <c r="M92" s="67"/>
      <c r="N92" s="67" t="n">
        <f aca="false">'Central pensions'!L92</f>
        <v>1261989.59720726</v>
      </c>
      <c r="O92" s="9"/>
      <c r="P92" s="9" t="n">
        <f aca="false">'Central pensions'!X92</f>
        <v>29073209.2811292</v>
      </c>
      <c r="Q92" s="67"/>
      <c r="R92" s="67" t="n">
        <f aca="false">'Central SIPA income'!G87</f>
        <v>27929384.5072789</v>
      </c>
      <c r="S92" s="67"/>
      <c r="T92" s="9" t="n">
        <f aca="false">'Central SIPA income'!J87</f>
        <v>106790422.350816</v>
      </c>
      <c r="U92" s="9"/>
      <c r="V92" s="67" t="n">
        <f aca="false">'Central SIPA income'!F87</f>
        <v>124041.304619307</v>
      </c>
      <c r="W92" s="67"/>
      <c r="X92" s="67" t="n">
        <f aca="false">'Central SIPA income'!M87</f>
        <v>311555.995103247</v>
      </c>
      <c r="Y92" s="9"/>
      <c r="Z92" s="9" t="n">
        <f aca="false">R92+V92-N92-L92-F92</f>
        <v>-5659313.41523468</v>
      </c>
      <c r="AA92" s="9"/>
      <c r="AB92" s="9" t="n">
        <f aca="false">T92-P92-D92</f>
        <v>-77353515.3482918</v>
      </c>
      <c r="AC92" s="50"/>
      <c r="AD92" s="9"/>
      <c r="AE92" s="9"/>
      <c r="AF92" s="9"/>
      <c r="AG92" s="9" t="n">
        <f aca="false">BF92/100*$AG$57</f>
        <v>7065178072.9973</v>
      </c>
      <c r="AH92" s="40" t="n">
        <f aca="false">(AG92-AG91)/AG91</f>
        <v>0.0010210900756991</v>
      </c>
      <c r="AI92" s="40"/>
      <c r="AJ92" s="40" t="n">
        <f aca="false">AB92/AG92</f>
        <v>-0.0109485584862939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13588407</v>
      </c>
      <c r="AY92" s="40" t="n">
        <f aca="false">(AW92-AW91)/AW91</f>
        <v>0.00281359458054083</v>
      </c>
      <c r="AZ92" s="39" t="n">
        <f aca="false">workers_and_wage_central!B80</f>
        <v>7325.34617125219</v>
      </c>
      <c r="BA92" s="40" t="n">
        <f aca="false">(AZ92-AZ91)/AZ91</f>
        <v>-0.00178747527409748</v>
      </c>
      <c r="BB92" s="7"/>
      <c r="BC92" s="7"/>
      <c r="BD92" s="7"/>
      <c r="BE92" s="7"/>
      <c r="BF92" s="7" t="n">
        <f aca="false">BF91*(1+AY92)*(1+BA92)*(1-BE92)</f>
        <v>122.847329908675</v>
      </c>
      <c r="BG92" s="7"/>
      <c r="BH92" s="0" t="n">
        <f aca="false">BH91+1</f>
        <v>61</v>
      </c>
      <c r="BI92" s="40" t="n">
        <f aca="false">T99/AG99</f>
        <v>0.0174519818058907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155363936.287909</v>
      </c>
      <c r="E93" s="9"/>
      <c r="F93" s="67" t="n">
        <f aca="false">'Central pensions'!I93</f>
        <v>28239234.4982002</v>
      </c>
      <c r="G93" s="9" t="n">
        <f aca="false">'Central pensions'!K93</f>
        <v>4297554.44641192</v>
      </c>
      <c r="H93" s="9" t="n">
        <f aca="false">'Central pensions'!V93</f>
        <v>23643876.5806033</v>
      </c>
      <c r="I93" s="67" t="n">
        <f aca="false">'Central pensions'!M93</f>
        <v>132914.055043668</v>
      </c>
      <c r="J93" s="9" t="n">
        <f aca="false">'Central pensions'!W93</f>
        <v>731253.914864021</v>
      </c>
      <c r="K93" s="9"/>
      <c r="L93" s="67" t="n">
        <f aca="false">'Central pensions'!N93</f>
        <v>4223687.98419079</v>
      </c>
      <c r="M93" s="67"/>
      <c r="N93" s="67" t="n">
        <f aca="false">'Central pensions'!L93</f>
        <v>1264659.15216311</v>
      </c>
      <c r="O93" s="9"/>
      <c r="P93" s="9" t="n">
        <f aca="false">'Central pensions'!X93</f>
        <v>28874518.5489612</v>
      </c>
      <c r="Q93" s="67"/>
      <c r="R93" s="67" t="n">
        <f aca="false">'Central SIPA income'!G88</f>
        <v>32436182.2605853</v>
      </c>
      <c r="S93" s="67"/>
      <c r="T93" s="9" t="n">
        <f aca="false">'Central SIPA income'!J88</f>
        <v>124022554.172406</v>
      </c>
      <c r="U93" s="9"/>
      <c r="V93" s="67" t="n">
        <f aca="false">'Central SIPA income'!F88</f>
        <v>123193.959018521</v>
      </c>
      <c r="W93" s="67"/>
      <c r="X93" s="67" t="n">
        <f aca="false">'Central SIPA income'!M88</f>
        <v>309427.707250588</v>
      </c>
      <c r="Y93" s="9"/>
      <c r="Z93" s="9" t="n">
        <f aca="false">R93+V93-N93-L93-F93</f>
        <v>-1168205.41495021</v>
      </c>
      <c r="AA93" s="9"/>
      <c r="AB93" s="9" t="n">
        <f aca="false">T93-P93-D93</f>
        <v>-60215900.6644641</v>
      </c>
      <c r="AC93" s="50"/>
      <c r="AD93" s="9"/>
      <c r="AE93" s="9"/>
      <c r="AF93" s="9"/>
      <c r="AG93" s="9" t="n">
        <f aca="false">BF93/100*$AG$57</f>
        <v>7137331750.31974</v>
      </c>
      <c r="AH93" s="40" t="n">
        <f aca="false">(AG93-AG92)/AG92</f>
        <v>0.0102125773160928</v>
      </c>
      <c r="AI93" s="40" t="n">
        <f aca="false">(AG93-AG89)/AG89</f>
        <v>0.0194557890037655</v>
      </c>
      <c r="AJ93" s="40" t="n">
        <f aca="false">AB93/AG93</f>
        <v>-0.0084367523846382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13611154</v>
      </c>
      <c r="AY93" s="40" t="n">
        <f aca="false">(AW93-AW92)/AW92</f>
        <v>0.0016740004917427</v>
      </c>
      <c r="AZ93" s="39" t="n">
        <f aca="false">workers_and_wage_central!B81</f>
        <v>7387.78967184968</v>
      </c>
      <c r="BA93" s="40" t="n">
        <f aca="false">(AZ93-AZ92)/AZ92</f>
        <v>0.00852430713002304</v>
      </c>
      <c r="BB93" s="7"/>
      <c r="BC93" s="7"/>
      <c r="BD93" s="7"/>
      <c r="BE93" s="7"/>
      <c r="BF93" s="7" t="n">
        <f aca="false">BF92*(1+AY93)*(1+BA93)*(1-BE93)</f>
        <v>124.101917763443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0.0151996266684278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155791673.98539</v>
      </c>
      <c r="E94" s="6"/>
      <c r="F94" s="8" t="n">
        <f aca="false">'Central pensions'!I94</f>
        <v>28316980.8879447</v>
      </c>
      <c r="G94" s="6" t="n">
        <f aca="false">'Central pensions'!K94</f>
        <v>4342851.7802142</v>
      </c>
      <c r="H94" s="6" t="n">
        <f aca="false">'Central pensions'!V94</f>
        <v>23893089.1463094</v>
      </c>
      <c r="I94" s="8" t="n">
        <f aca="false">'Central pensions'!M94</f>
        <v>134315.00351178</v>
      </c>
      <c r="J94" s="6" t="n">
        <f aca="false">'Central pensions'!W94</f>
        <v>738961.519988952</v>
      </c>
      <c r="K94" s="6"/>
      <c r="L94" s="8" t="n">
        <f aca="false">'Central pensions'!N94</f>
        <v>5121800.53286014</v>
      </c>
      <c r="M94" s="8"/>
      <c r="N94" s="8" t="n">
        <f aca="false">'Central pensions'!L94</f>
        <v>1267257.92165074</v>
      </c>
      <c r="O94" s="6"/>
      <c r="P94" s="6" t="n">
        <f aca="false">'Central pensions'!X94</f>
        <v>33549126.4964139</v>
      </c>
      <c r="Q94" s="8"/>
      <c r="R94" s="8" t="n">
        <f aca="false">'Central SIPA income'!G89</f>
        <v>28565542.0877959</v>
      </c>
      <c r="S94" s="8"/>
      <c r="T94" s="6" t="n">
        <f aca="false">'Central SIPA income'!J89</f>
        <v>109222825.996782</v>
      </c>
      <c r="U94" s="6"/>
      <c r="V94" s="8" t="n">
        <f aca="false">'Central SIPA income'!F89</f>
        <v>126292.275057764</v>
      </c>
      <c r="W94" s="8"/>
      <c r="X94" s="8" t="n">
        <f aca="false">'Central SIPA income'!M89</f>
        <v>317209.783871866</v>
      </c>
      <c r="Y94" s="6"/>
      <c r="Z94" s="6" t="n">
        <f aca="false">R94+V94-N94-L94-F94</f>
        <v>-6014204.97960192</v>
      </c>
      <c r="AA94" s="6"/>
      <c r="AB94" s="6" t="n">
        <f aca="false">T94-P94-D94</f>
        <v>-80117974.4850219</v>
      </c>
      <c r="AC94" s="50"/>
      <c r="AD94" s="6"/>
      <c r="AE94" s="6"/>
      <c r="AF94" s="6"/>
      <c r="AG94" s="6" t="n">
        <f aca="false">BF94/100*$AG$57</f>
        <v>7226841477.79491</v>
      </c>
      <c r="AH94" s="61" t="n">
        <f aca="false">(AG94-AG93)/AG93</f>
        <v>0.0125410630479883</v>
      </c>
      <c r="AI94" s="61"/>
      <c r="AJ94" s="61" t="n">
        <f aca="false">AB94/AG94</f>
        <v>-0.0110861674123047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0.00438522656977583</v>
      </c>
      <c r="AV94" s="5"/>
      <c r="AW94" s="65" t="n">
        <f aca="false">workers_and_wage_central!C82</f>
        <v>13692711</v>
      </c>
      <c r="AX94" s="5"/>
      <c r="AY94" s="61" t="n">
        <f aca="false">(AW94-AW93)/AW93</f>
        <v>0.00599192397646812</v>
      </c>
      <c r="AZ94" s="66" t="n">
        <f aca="false">workers_and_wage_central!B82</f>
        <v>7435.88514939669</v>
      </c>
      <c r="BA94" s="61" t="n">
        <f aca="false">(AZ94-AZ93)/AZ93</f>
        <v>0.00651013086231615</v>
      </c>
      <c r="BB94" s="5"/>
      <c r="BC94" s="5"/>
      <c r="BD94" s="5"/>
      <c r="BE94" s="5"/>
      <c r="BF94" s="5" t="n">
        <f aca="false">BF93*(1+AY94)*(1+BA94)*(1-BE94)</f>
        <v>125.65828773849</v>
      </c>
      <c r="BG94" s="5"/>
      <c r="BH94" s="5" t="n">
        <f aca="false">BH93+1</f>
        <v>63</v>
      </c>
      <c r="BI94" s="61" t="n">
        <f aca="false">T101/AG101</f>
        <v>0.0174976847136078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156484600.781164</v>
      </c>
      <c r="E95" s="9"/>
      <c r="F95" s="67" t="n">
        <f aca="false">'Central pensions'!I95</f>
        <v>28442928.5354071</v>
      </c>
      <c r="G95" s="9" t="n">
        <f aca="false">'Central pensions'!K95</f>
        <v>4422235.68188472</v>
      </c>
      <c r="H95" s="9" t="n">
        <f aca="false">'Central pensions'!V95</f>
        <v>24329835.9512629</v>
      </c>
      <c r="I95" s="67" t="n">
        <f aca="false">'Central pensions'!M95</f>
        <v>136770.175728394</v>
      </c>
      <c r="J95" s="9" t="n">
        <f aca="false">'Central pensions'!W95</f>
        <v>752469.153131845</v>
      </c>
      <c r="K95" s="9"/>
      <c r="L95" s="67" t="n">
        <f aca="false">'Central pensions'!N95</f>
        <v>4223333.38841256</v>
      </c>
      <c r="M95" s="67"/>
      <c r="N95" s="67" t="n">
        <f aca="false">'Central pensions'!L95</f>
        <v>1272627.50176337</v>
      </c>
      <c r="O95" s="9"/>
      <c r="P95" s="9" t="n">
        <f aca="false">'Central pensions'!X95</f>
        <v>28916518.0582397</v>
      </c>
      <c r="Q95" s="67"/>
      <c r="R95" s="67" t="n">
        <f aca="false">'Central SIPA income'!G90</f>
        <v>32843110.9067299</v>
      </c>
      <c r="S95" s="67"/>
      <c r="T95" s="9" t="n">
        <f aca="false">'Central SIPA income'!J90</f>
        <v>125578481.120137</v>
      </c>
      <c r="U95" s="9"/>
      <c r="V95" s="67" t="n">
        <f aca="false">'Central SIPA income'!F90</f>
        <v>127752.834064447</v>
      </c>
      <c r="W95" s="67"/>
      <c r="X95" s="67" t="n">
        <f aca="false">'Central SIPA income'!M90</f>
        <v>320878.287005808</v>
      </c>
      <c r="Y95" s="9"/>
      <c r="Z95" s="9" t="n">
        <f aca="false">R95+V95-N95-L95-F95</f>
        <v>-968025.684788641</v>
      </c>
      <c r="AA95" s="9"/>
      <c r="AB95" s="9" t="n">
        <f aca="false">T95-P95-D95</f>
        <v>-59822637.7192664</v>
      </c>
      <c r="AC95" s="50"/>
      <c r="AD95" s="9"/>
      <c r="AE95" s="9"/>
      <c r="AF95" s="9"/>
      <c r="AG95" s="9" t="n">
        <f aca="false">BF95/100*$AG$57</f>
        <v>7229039563.40342</v>
      </c>
      <c r="AH95" s="40" t="n">
        <f aca="false">(AG95-AG94)/AG94</f>
        <v>0.000304155780262078</v>
      </c>
      <c r="AI95" s="40"/>
      <c r="AJ95" s="40" t="n">
        <f aca="false">AB95/AG95</f>
        <v>-0.00827532304873734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13711440</v>
      </c>
      <c r="AX95" s="7"/>
      <c r="AY95" s="40" t="n">
        <f aca="false">(AW95-AW94)/AW94</f>
        <v>0.0013678080257445</v>
      </c>
      <c r="AZ95" s="39" t="n">
        <f aca="false">workers_and_wage_central!B83</f>
        <v>7427.98675694497</v>
      </c>
      <c r="BA95" s="40" t="n">
        <f aca="false">(AZ95-AZ94)/AZ94</f>
        <v>-0.00106219936067165</v>
      </c>
      <c r="BB95" s="7"/>
      <c r="BC95" s="7"/>
      <c r="BD95" s="7"/>
      <c r="BE95" s="7"/>
      <c r="BF95" s="7" t="n">
        <f aca="false">BF94*(1+AY95)*(1+BA95)*(1-BE95)</f>
        <v>125.696507433044</v>
      </c>
      <c r="BG95" s="7"/>
      <c r="BH95" s="7" t="n">
        <f aca="false">BH94+1</f>
        <v>64</v>
      </c>
      <c r="BI95" s="40" t="n">
        <f aca="false">T102/AG102</f>
        <v>0.0153433254456986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156681772.197829</v>
      </c>
      <c r="E96" s="9"/>
      <c r="F96" s="67" t="n">
        <f aca="false">'Central pensions'!I96</f>
        <v>28478766.7743483</v>
      </c>
      <c r="G96" s="9" t="n">
        <f aca="false">'Central pensions'!K96</f>
        <v>4488667.53884309</v>
      </c>
      <c r="H96" s="9" t="n">
        <f aca="false">'Central pensions'!V96</f>
        <v>24695324.4276813</v>
      </c>
      <c r="I96" s="67" t="n">
        <f aca="false">'Central pensions'!M96</f>
        <v>138824.769242571</v>
      </c>
      <c r="J96" s="9" t="n">
        <f aca="false">'Central pensions'!W96</f>
        <v>763772.920443756</v>
      </c>
      <c r="K96" s="9"/>
      <c r="L96" s="67" t="n">
        <f aca="false">'Central pensions'!N96</f>
        <v>4277844.42696606</v>
      </c>
      <c r="M96" s="67"/>
      <c r="N96" s="67" t="n">
        <f aca="false">'Central pensions'!L96</f>
        <v>1274902.11103103</v>
      </c>
      <c r="O96" s="9"/>
      <c r="P96" s="9" t="n">
        <f aca="false">'Central pensions'!X96</f>
        <v>29211890.3255009</v>
      </c>
      <c r="Q96" s="67"/>
      <c r="R96" s="67" t="n">
        <f aca="false">'Central SIPA income'!G91</f>
        <v>28612608.2741543</v>
      </c>
      <c r="S96" s="67"/>
      <c r="T96" s="9" t="n">
        <f aca="false">'Central SIPA income'!J91</f>
        <v>109402787.639629</v>
      </c>
      <c r="U96" s="9"/>
      <c r="V96" s="67" t="n">
        <f aca="false">'Central SIPA income'!F91</f>
        <v>123207.597886164</v>
      </c>
      <c r="W96" s="67"/>
      <c r="X96" s="67" t="n">
        <f aca="false">'Central SIPA income'!M91</f>
        <v>309461.964153911</v>
      </c>
      <c r="Y96" s="9"/>
      <c r="Z96" s="9" t="n">
        <f aca="false">R96+V96-N96-L96-F96</f>
        <v>-5295697.440305</v>
      </c>
      <c r="AA96" s="9"/>
      <c r="AB96" s="9" t="n">
        <f aca="false">T96-P96-D96</f>
        <v>-76490874.8837004</v>
      </c>
      <c r="AC96" s="50"/>
      <c r="AD96" s="9"/>
      <c r="AE96" s="9"/>
      <c r="AF96" s="9"/>
      <c r="AG96" s="9" t="n">
        <f aca="false">BF96/100*$AG$57</f>
        <v>7224549312.84426</v>
      </c>
      <c r="AH96" s="40" t="n">
        <f aca="false">(AG96-AG95)/AG95</f>
        <v>-0.000621140681245371</v>
      </c>
      <c r="AI96" s="40"/>
      <c r="AJ96" s="40" t="n">
        <f aca="false">AB96/AG96</f>
        <v>-0.0105876327465452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13702447</v>
      </c>
      <c r="AY96" s="40" t="n">
        <f aca="false">(AW96-AW95)/AW95</f>
        <v>-0.000655875677536422</v>
      </c>
      <c r="AZ96" s="39" t="n">
        <f aca="false">workers_and_wage_central!B84</f>
        <v>7428.24493737168</v>
      </c>
      <c r="BA96" s="40" t="n">
        <f aca="false">(AZ96-AZ95)/AZ95</f>
        <v>3.47577930821328E-005</v>
      </c>
      <c r="BB96" s="7"/>
      <c r="BC96" s="7"/>
      <c r="BD96" s="7"/>
      <c r="BE96" s="7"/>
      <c r="BF96" s="7" t="n">
        <f aca="false">BF95*(1+AY96)*(1+BA96)*(1-BE96)</f>
        <v>125.618432218787</v>
      </c>
      <c r="BG96" s="7"/>
      <c r="BH96" s="0" t="n">
        <f aca="false">BH95+1</f>
        <v>65</v>
      </c>
      <c r="BI96" s="40" t="n">
        <f aca="false">T103/AG103</f>
        <v>0.0176078597090873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156845683.85756</v>
      </c>
      <c r="E97" s="9"/>
      <c r="F97" s="67" t="n">
        <f aca="false">'Central pensions'!I97</f>
        <v>28508559.6587636</v>
      </c>
      <c r="G97" s="9" t="n">
        <f aca="false">'Central pensions'!K97</f>
        <v>4588283.65456087</v>
      </c>
      <c r="H97" s="9" t="n">
        <f aca="false">'Central pensions'!V97</f>
        <v>25243382.9048547</v>
      </c>
      <c r="I97" s="67" t="n">
        <f aca="false">'Central pensions'!M97</f>
        <v>141905.680037964</v>
      </c>
      <c r="J97" s="9" t="n">
        <f aca="false">'Central pensions'!W97</f>
        <v>780723.182624366</v>
      </c>
      <c r="K97" s="9"/>
      <c r="L97" s="67" t="n">
        <f aca="false">'Central pensions'!N97</f>
        <v>4238256.78668736</v>
      </c>
      <c r="M97" s="67"/>
      <c r="N97" s="67" t="n">
        <f aca="false">'Central pensions'!L97</f>
        <v>1276000.33155265</v>
      </c>
      <c r="O97" s="9"/>
      <c r="P97" s="9" t="n">
        <f aca="false">'Central pensions'!X97</f>
        <v>29012511.9571855</v>
      </c>
      <c r="Q97" s="67"/>
      <c r="R97" s="67" t="n">
        <f aca="false">'Central SIPA income'!G92</f>
        <v>33041457.8378823</v>
      </c>
      <c r="S97" s="67"/>
      <c r="T97" s="9" t="n">
        <f aca="false">'Central SIPA income'!J92</f>
        <v>126336877.802464</v>
      </c>
      <c r="U97" s="9"/>
      <c r="V97" s="67" t="n">
        <f aca="false">'Central SIPA income'!F92</f>
        <v>123915.843957678</v>
      </c>
      <c r="W97" s="67"/>
      <c r="X97" s="67" t="n">
        <f aca="false">'Central SIPA income'!M92</f>
        <v>311240.874092547</v>
      </c>
      <c r="Y97" s="9"/>
      <c r="Z97" s="9" t="n">
        <f aca="false">R97+V97-N97-L97-F97</f>
        <v>-857443.095163617</v>
      </c>
      <c r="AA97" s="9"/>
      <c r="AB97" s="9" t="n">
        <f aca="false">T97-P97-D97</f>
        <v>-59521318.0122809</v>
      </c>
      <c r="AC97" s="50"/>
      <c r="AD97" s="9"/>
      <c r="AE97" s="9"/>
      <c r="AF97" s="9"/>
      <c r="AG97" s="9" t="n">
        <f aca="false">BF97/100*$AG$57</f>
        <v>7262960999.87252</v>
      </c>
      <c r="AH97" s="40" t="n">
        <f aca="false">(AG97-AG96)/AG96</f>
        <v>0.00531682813209835</v>
      </c>
      <c r="AI97" s="40" t="n">
        <f aca="false">(AG97-AG93)/AG93</f>
        <v>0.0176017108280205</v>
      </c>
      <c r="AJ97" s="40" t="n">
        <f aca="false">AB97/AG97</f>
        <v>-0.00819518623510791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13750864</v>
      </c>
      <c r="AY97" s="40" t="n">
        <f aca="false">(AW97-AW96)/AW96</f>
        <v>0.00353345646949045</v>
      </c>
      <c r="AZ97" s="39" t="n">
        <f aca="false">workers_and_wage_central!B85</f>
        <v>7441.44561487657</v>
      </c>
      <c r="BA97" s="40" t="n">
        <f aca="false">(AZ97-AZ96)/AZ96</f>
        <v>0.00177709238402688</v>
      </c>
      <c r="BB97" s="7"/>
      <c r="BC97" s="7"/>
      <c r="BD97" s="7"/>
      <c r="BE97" s="7"/>
      <c r="BF97" s="7" t="n">
        <f aca="false">BF96*(1+AY97)*(1+BA97)*(1-BE97)</f>
        <v>126.286323833118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0.0153339936013811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157567126.105157</v>
      </c>
      <c r="E98" s="6"/>
      <c r="F98" s="8" t="n">
        <f aca="false">'Central pensions'!I98</f>
        <v>28639690.3271387</v>
      </c>
      <c r="G98" s="6" t="n">
        <f aca="false">'Central pensions'!K98</f>
        <v>4665877.7481535</v>
      </c>
      <c r="H98" s="6" t="n">
        <f aca="false">'Central pensions'!V98</f>
        <v>25670282.7138425</v>
      </c>
      <c r="I98" s="8" t="n">
        <f aca="false">'Central pensions'!M98</f>
        <v>144305.497365573</v>
      </c>
      <c r="J98" s="6" t="n">
        <f aca="false">'Central pensions'!W98</f>
        <v>793926.269500285</v>
      </c>
      <c r="K98" s="6"/>
      <c r="L98" s="8" t="n">
        <f aca="false">'Central pensions'!N98</f>
        <v>5171728.37015528</v>
      </c>
      <c r="M98" s="8"/>
      <c r="N98" s="8" t="n">
        <f aca="false">'Central pensions'!L98</f>
        <v>1282383.50705753</v>
      </c>
      <c r="O98" s="6"/>
      <c r="P98" s="6" t="n">
        <f aca="false">'Central pensions'!X98</f>
        <v>33891418.7896243</v>
      </c>
      <c r="Q98" s="8"/>
      <c r="R98" s="8" t="n">
        <f aca="false">'Central SIPA income'!G93</f>
        <v>29176165.3221218</v>
      </c>
      <c r="S98" s="8"/>
      <c r="T98" s="6" t="n">
        <f aca="false">'Central SIPA income'!J93</f>
        <v>111557596.856981</v>
      </c>
      <c r="U98" s="6"/>
      <c r="V98" s="8" t="n">
        <f aca="false">'Central SIPA income'!F93</f>
        <v>120456.843318007</v>
      </c>
      <c r="W98" s="8"/>
      <c r="X98" s="8" t="n">
        <f aca="false">'Central SIPA income'!M93</f>
        <v>302552.861743251</v>
      </c>
      <c r="Y98" s="6"/>
      <c r="Z98" s="6" t="n">
        <f aca="false">R98+V98-N98-L98-F98</f>
        <v>-5797180.03891169</v>
      </c>
      <c r="AA98" s="6"/>
      <c r="AB98" s="6" t="n">
        <f aca="false">T98-P98-D98</f>
        <v>-79900948.037801</v>
      </c>
      <c r="AC98" s="50"/>
      <c r="AD98" s="6"/>
      <c r="AE98" s="6"/>
      <c r="AF98" s="6"/>
      <c r="AG98" s="6" t="n">
        <f aca="false">BF98/100*$AG$57</f>
        <v>7333313371.77291</v>
      </c>
      <c r="AH98" s="61" t="n">
        <f aca="false">(AG98-AG97)/AG97</f>
        <v>0.00968645871864457</v>
      </c>
      <c r="AI98" s="61"/>
      <c r="AJ98" s="61" t="n">
        <f aca="false">AB98/AG98</f>
        <v>-0.0108956134815338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0.00482213377118965</v>
      </c>
      <c r="AV98" s="5"/>
      <c r="AW98" s="65" t="n">
        <f aca="false">workers_and_wage_central!C86</f>
        <v>13812759</v>
      </c>
      <c r="AX98" s="5"/>
      <c r="AY98" s="61" t="n">
        <f aca="false">(AW98-AW97)/AW97</f>
        <v>0.0045011717081923</v>
      </c>
      <c r="AZ98" s="66" t="n">
        <f aca="false">workers_and_wage_central!B86</f>
        <v>7479.85874208099</v>
      </c>
      <c r="BA98" s="61" t="n">
        <f aca="false">(AZ98-AZ97)/AZ97</f>
        <v>0.00516205172925242</v>
      </c>
      <c r="BB98" s="5"/>
      <c r="BC98" s="5"/>
      <c r="BD98" s="5"/>
      <c r="BE98" s="5"/>
      <c r="BF98" s="5" t="n">
        <f aca="false">BF97*(1+AY98)*(1+BA98)*(1-BE98)</f>
        <v>127.509591095656</v>
      </c>
      <c r="BG98" s="5"/>
      <c r="BH98" s="5" t="n">
        <f aca="false">BH97+1</f>
        <v>67</v>
      </c>
      <c r="BI98" s="61" t="n">
        <f aca="false">T105/AG105</f>
        <v>0.0176304631499713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157747432.254422</v>
      </c>
      <c r="E99" s="9"/>
      <c r="F99" s="67" t="n">
        <f aca="false">'Central pensions'!I99</f>
        <v>28672463.1040919</v>
      </c>
      <c r="G99" s="9" t="n">
        <f aca="false">'Central pensions'!K99</f>
        <v>4732480.36757747</v>
      </c>
      <c r="H99" s="9" t="n">
        <f aca="false">'Central pensions'!V99</f>
        <v>26036710.6749635</v>
      </c>
      <c r="I99" s="67" t="n">
        <f aca="false">'Central pensions'!M99</f>
        <v>146365.372193116</v>
      </c>
      <c r="J99" s="9" t="n">
        <f aca="false">'Central pensions'!W99</f>
        <v>805259.093040098</v>
      </c>
      <c r="K99" s="9"/>
      <c r="L99" s="67" t="n">
        <f aca="false">'Central pensions'!N99</f>
        <v>4233877.20359271</v>
      </c>
      <c r="M99" s="67"/>
      <c r="N99" s="67" t="n">
        <f aca="false">'Central pensions'!L99</f>
        <v>1284317.55755925</v>
      </c>
      <c r="O99" s="9"/>
      <c r="P99" s="9" t="n">
        <f aca="false">'Central pensions'!X99</f>
        <v>29035545.2031976</v>
      </c>
      <c r="Q99" s="67"/>
      <c r="R99" s="67" t="n">
        <f aca="false">'Central SIPA income'!G94</f>
        <v>33527070.1335988</v>
      </c>
      <c r="S99" s="67"/>
      <c r="T99" s="9" t="n">
        <f aca="false">'Central SIPA income'!J94</f>
        <v>128193658.503979</v>
      </c>
      <c r="U99" s="9"/>
      <c r="V99" s="67" t="n">
        <f aca="false">'Central SIPA income'!F94</f>
        <v>123787.935719795</v>
      </c>
      <c r="W99" s="67"/>
      <c r="X99" s="67" t="n">
        <f aca="false">'Central SIPA income'!M94</f>
        <v>310919.605475955</v>
      </c>
      <c r="Y99" s="9"/>
      <c r="Z99" s="9" t="n">
        <f aca="false">R99+V99-N99-L99-F99</f>
        <v>-539799.795925327</v>
      </c>
      <c r="AA99" s="9"/>
      <c r="AB99" s="9" t="n">
        <f aca="false">T99-P99-D99</f>
        <v>-58589318.9536398</v>
      </c>
      <c r="AC99" s="50"/>
      <c r="AD99" s="9"/>
      <c r="AE99" s="9"/>
      <c r="AF99" s="9"/>
      <c r="AG99" s="9" t="n">
        <f aca="false">BF99/100*$AG$57</f>
        <v>7345507228.33722</v>
      </c>
      <c r="AH99" s="40" t="n">
        <f aca="false">(AG99-AG98)/AG98</f>
        <v>0.00166280314860693</v>
      </c>
      <c r="AI99" s="40"/>
      <c r="AJ99" s="40" t="n">
        <f aca="false">AB99/AG99</f>
        <v>-0.00797621146264974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13843103</v>
      </c>
      <c r="AX99" s="7"/>
      <c r="AY99" s="40" t="n">
        <f aca="false">(AW99-AW98)/AW98</f>
        <v>0.00219680948607009</v>
      </c>
      <c r="AZ99" s="39" t="n">
        <f aca="false">workers_and_wage_central!B87</f>
        <v>7475.87320557379</v>
      </c>
      <c r="BA99" s="40" t="n">
        <f aca="false">(AZ99-AZ98)/AZ98</f>
        <v>-0.000532835798725883</v>
      </c>
      <c r="BB99" s="7"/>
      <c r="BC99" s="7"/>
      <c r="BD99" s="7"/>
      <c r="BE99" s="7"/>
      <c r="BF99" s="7" t="n">
        <f aca="false">BF98*(1+AY99)*(1+BA99)*(1-BE99)</f>
        <v>127.721614445208</v>
      </c>
      <c r="BG99" s="7"/>
      <c r="BH99" s="7" t="n">
        <f aca="false">BH98+1</f>
        <v>68</v>
      </c>
      <c r="BI99" s="40" t="n">
        <f aca="false">T106/AG106</f>
        <v>0.0153654238923475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157691397.435923</v>
      </c>
      <c r="E100" s="9"/>
      <c r="F100" s="67" t="n">
        <f aca="false">'Central pensions'!I100</f>
        <v>28662278.1125331</v>
      </c>
      <c r="G100" s="9" t="n">
        <f aca="false">'Central pensions'!K100</f>
        <v>4812083.2260804</v>
      </c>
      <c r="H100" s="9" t="n">
        <f aca="false">'Central pensions'!V100</f>
        <v>26474662.1158063</v>
      </c>
      <c r="I100" s="67" t="n">
        <f aca="false">'Central pensions'!M100</f>
        <v>148827.316270527</v>
      </c>
      <c r="J100" s="9" t="n">
        <f aca="false">'Central pensions'!W100</f>
        <v>818803.982963079</v>
      </c>
      <c r="K100" s="9"/>
      <c r="L100" s="67" t="n">
        <f aca="false">'Central pensions'!N100</f>
        <v>4252103.04929647</v>
      </c>
      <c r="M100" s="67"/>
      <c r="N100" s="67" t="n">
        <f aca="false">'Central pensions'!L100</f>
        <v>1284253.35768591</v>
      </c>
      <c r="O100" s="9"/>
      <c r="P100" s="9" t="n">
        <f aca="false">'Central pensions'!X100</f>
        <v>29129765.9944353</v>
      </c>
      <c r="Q100" s="67"/>
      <c r="R100" s="67" t="n">
        <f aca="false">'Central SIPA income'!G95</f>
        <v>29264920.2671544</v>
      </c>
      <c r="S100" s="67"/>
      <c r="T100" s="9" t="n">
        <f aca="false">'Central SIPA income'!J95</f>
        <v>111896959.081855</v>
      </c>
      <c r="U100" s="9"/>
      <c r="V100" s="67" t="n">
        <f aca="false">'Central SIPA income'!F95</f>
        <v>126475.243109599</v>
      </c>
      <c r="W100" s="67"/>
      <c r="X100" s="67" t="n">
        <f aca="false">'Central SIPA income'!M95</f>
        <v>317669.346866921</v>
      </c>
      <c r="Y100" s="9"/>
      <c r="Z100" s="9" t="n">
        <f aca="false">R100+V100-N100-L100-F100</f>
        <v>-4807239.00925142</v>
      </c>
      <c r="AA100" s="9"/>
      <c r="AB100" s="9" t="n">
        <f aca="false">T100-P100-D100</f>
        <v>-74924204.3485036</v>
      </c>
      <c r="AC100" s="50"/>
      <c r="AD100" s="9"/>
      <c r="AE100" s="9"/>
      <c r="AF100" s="9"/>
      <c r="AG100" s="9" t="n">
        <f aca="false">BF100/100*$AG$57</f>
        <v>7361822860.70774</v>
      </c>
      <c r="AH100" s="40" t="n">
        <f aca="false">(AG100-AG99)/AG99</f>
        <v>0.00222117164456452</v>
      </c>
      <c r="AI100" s="40"/>
      <c r="AJ100" s="40" t="n">
        <f aca="false">AB100/AG100</f>
        <v>-0.0101773984196763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13847056</v>
      </c>
      <c r="AY100" s="40" t="n">
        <f aca="false">(AW100-AW99)/AW99</f>
        <v>0.000285557363836706</v>
      </c>
      <c r="AZ100" s="39" t="n">
        <f aca="false">workers_and_wage_central!B88</f>
        <v>7490.33948155978</v>
      </c>
      <c r="BA100" s="40" t="n">
        <f aca="false">(AZ100-AZ99)/AZ99</f>
        <v>0.00193506170960703</v>
      </c>
      <c r="BB100" s="7"/>
      <c r="BC100" s="7"/>
      <c r="BD100" s="7"/>
      <c r="BE100" s="7"/>
      <c r="BF100" s="7" t="n">
        <f aca="false">BF99*(1+AY100)*(1+BA100)*(1-BE100)</f>
        <v>128.005306073612</v>
      </c>
      <c r="BG100" s="7"/>
      <c r="BH100" s="0" t="n">
        <f aca="false">BH99+1</f>
        <v>69</v>
      </c>
      <c r="BI100" s="40" t="n">
        <f aca="false">T107/AG107</f>
        <v>0.0176414960231066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158621504.231907</v>
      </c>
      <c r="E101" s="9"/>
      <c r="F101" s="67" t="n">
        <f aca="false">'Central pensions'!I101</f>
        <v>28831336.0325866</v>
      </c>
      <c r="G101" s="9" t="n">
        <f aca="false">'Central pensions'!K101</f>
        <v>4926748.9452926</v>
      </c>
      <c r="H101" s="9" t="n">
        <f aca="false">'Central pensions'!V101</f>
        <v>27105519.0710551</v>
      </c>
      <c r="I101" s="67" t="n">
        <f aca="false">'Central pensions'!M101</f>
        <v>152373.67872039</v>
      </c>
      <c r="J101" s="9" t="n">
        <f aca="false">'Central pensions'!W101</f>
        <v>838315.022816136</v>
      </c>
      <c r="K101" s="9"/>
      <c r="L101" s="67" t="n">
        <f aca="false">'Central pensions'!N101</f>
        <v>4254416.76048769</v>
      </c>
      <c r="M101" s="67"/>
      <c r="N101" s="67" t="n">
        <f aca="false">'Central pensions'!L101</f>
        <v>1292392.69282721</v>
      </c>
      <c r="O101" s="9"/>
      <c r="P101" s="9" t="n">
        <f aca="false">'Central pensions'!X101</f>
        <v>29186552.0732608</v>
      </c>
      <c r="Q101" s="67"/>
      <c r="R101" s="67" t="n">
        <f aca="false">'Central SIPA income'!G96</f>
        <v>33882174.7444262</v>
      </c>
      <c r="S101" s="67"/>
      <c r="T101" s="9" t="n">
        <f aca="false">'Central SIPA income'!J96</f>
        <v>129551431.760998</v>
      </c>
      <c r="U101" s="9"/>
      <c r="V101" s="67" t="n">
        <f aca="false">'Central SIPA income'!F96</f>
        <v>127227.799971554</v>
      </c>
      <c r="W101" s="67"/>
      <c r="X101" s="67" t="n">
        <f aca="false">'Central SIPA income'!M96</f>
        <v>319559.552735989</v>
      </c>
      <c r="Y101" s="9"/>
      <c r="Z101" s="9" t="n">
        <f aca="false">R101+V101-N101-L101-F101</f>
        <v>-368742.941503819</v>
      </c>
      <c r="AA101" s="9"/>
      <c r="AB101" s="9" t="n">
        <f aca="false">T101-P101-D101</f>
        <v>-58256624.5441699</v>
      </c>
      <c r="AC101" s="50"/>
      <c r="AD101" s="9"/>
      <c r="AE101" s="9"/>
      <c r="AF101" s="9"/>
      <c r="AG101" s="9" t="n">
        <f aca="false">BF101/100*$AG$57</f>
        <v>7403918511.58728</v>
      </c>
      <c r="AH101" s="40" t="n">
        <f aca="false">(AG101-AG100)/AG100</f>
        <v>0.00571810157294258</v>
      </c>
      <c r="AI101" s="40" t="n">
        <f aca="false">(AG101-AG97)/AG97</f>
        <v>0.0194077197601961</v>
      </c>
      <c r="AJ101" s="40" t="n">
        <f aca="false">AB101/AG101</f>
        <v>-0.0078683503138233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13853208</v>
      </c>
      <c r="AY101" s="40" t="n">
        <f aca="false">(AW101-AW100)/AW100</f>
        <v>0.000444282163659914</v>
      </c>
      <c r="AZ101" s="39" t="n">
        <f aca="false">workers_and_wage_central!B89</f>
        <v>7529.82463674956</v>
      </c>
      <c r="BA101" s="40" t="n">
        <f aca="false">(AZ101-AZ100)/AZ100</f>
        <v>0.00527147738590426</v>
      </c>
      <c r="BB101" s="7"/>
      <c r="BC101" s="7"/>
      <c r="BD101" s="7"/>
      <c r="BE101" s="7"/>
      <c r="BF101" s="7" t="n">
        <f aca="false">BF100*(1+AY101)*(1+BA101)*(1-BE101)</f>
        <v>128.737253415616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0.0153258265706629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158342754.333135</v>
      </c>
      <c r="E102" s="6"/>
      <c r="F102" s="8" t="n">
        <f aca="false">'Central pensions'!I102</f>
        <v>28780669.9388595</v>
      </c>
      <c r="G102" s="6" t="n">
        <f aca="false">'Central pensions'!K102</f>
        <v>5046802.46833399</v>
      </c>
      <c r="H102" s="6" t="n">
        <f aca="false">'Central pensions'!V102</f>
        <v>27766018.1333129</v>
      </c>
      <c r="I102" s="8" t="n">
        <f aca="false">'Central pensions'!M102</f>
        <v>156086.674278369</v>
      </c>
      <c r="J102" s="6" t="n">
        <f aca="false">'Central pensions'!W102</f>
        <v>858742.828865341</v>
      </c>
      <c r="K102" s="6"/>
      <c r="L102" s="8" t="n">
        <f aca="false">'Central pensions'!N102</f>
        <v>5178221.74785091</v>
      </c>
      <c r="M102" s="8"/>
      <c r="N102" s="8" t="n">
        <f aca="false">'Central pensions'!L102</f>
        <v>1291445.722694</v>
      </c>
      <c r="O102" s="6"/>
      <c r="P102" s="6" t="n">
        <f aca="false">'Central pensions'!X102</f>
        <v>33974970.5940011</v>
      </c>
      <c r="Q102" s="8"/>
      <c r="R102" s="8" t="n">
        <f aca="false">'Central SIPA income'!G97</f>
        <v>29851127.7952107</v>
      </c>
      <c r="S102" s="8"/>
      <c r="T102" s="6" t="n">
        <f aca="false">'Central SIPA income'!J97</f>
        <v>114138374.372981</v>
      </c>
      <c r="U102" s="6"/>
      <c r="V102" s="8" t="n">
        <f aca="false">'Central SIPA income'!F97</f>
        <v>119529.094070878</v>
      </c>
      <c r="W102" s="8"/>
      <c r="X102" s="8" t="n">
        <f aca="false">'Central SIPA income'!M97</f>
        <v>300222.623111992</v>
      </c>
      <c r="Y102" s="6"/>
      <c r="Z102" s="6" t="n">
        <f aca="false">R102+V102-N102-L102-F102</f>
        <v>-5279680.52012282</v>
      </c>
      <c r="AA102" s="6"/>
      <c r="AB102" s="6" t="n">
        <f aca="false">T102-P102-D102</f>
        <v>-78179350.554155</v>
      </c>
      <c r="AC102" s="50"/>
      <c r="AD102" s="6"/>
      <c r="AE102" s="6"/>
      <c r="AF102" s="6"/>
      <c r="AG102" s="6" t="n">
        <f aca="false">BF102/100*$AG$57</f>
        <v>7438959355.77503</v>
      </c>
      <c r="AH102" s="61" t="n">
        <f aca="false">(AG102-AG101)/AG101</f>
        <v>0.00473274309177071</v>
      </c>
      <c r="AI102" s="61"/>
      <c r="AJ102" s="61" t="n">
        <f aca="false">AB102/AG102</f>
        <v>-0.0105094471975388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0.00470143607779695</v>
      </c>
      <c r="AV102" s="5"/>
      <c r="AW102" s="65" t="n">
        <f aca="false">workers_and_wage_central!C90</f>
        <v>13836591</v>
      </c>
      <c r="AX102" s="5"/>
      <c r="AY102" s="61" t="n">
        <f aca="false">(AW102-AW101)/AW101</f>
        <v>-0.00119950555856809</v>
      </c>
      <c r="AZ102" s="66" t="n">
        <f aca="false">workers_and_wage_central!B90</f>
        <v>7574.5470735998</v>
      </c>
      <c r="BA102" s="61" t="n">
        <f aca="false">(AZ102-AZ101)/AZ101</f>
        <v>0.0059393729612201</v>
      </c>
      <c r="BB102" s="5"/>
      <c r="BC102" s="5"/>
      <c r="BD102" s="5"/>
      <c r="BE102" s="5"/>
      <c r="BF102" s="5" t="n">
        <f aca="false">BF101*(1+AY102)*(1+BA102)*(1-BE102)</f>
        <v>129.346533762372</v>
      </c>
      <c r="BG102" s="5"/>
      <c r="BH102" s="5" t="n">
        <f aca="false">BH101+1</f>
        <v>71</v>
      </c>
      <c r="BI102" s="61" t="n">
        <f aca="false">T109/AG109</f>
        <v>0.0176865176513701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158865583.340188</v>
      </c>
      <c r="E103" s="9"/>
      <c r="F103" s="67" t="n">
        <f aca="false">'Central pensions'!I103</f>
        <v>28875700.299736</v>
      </c>
      <c r="G103" s="9" t="n">
        <f aca="false">'Central pensions'!K103</f>
        <v>5202996.05516354</v>
      </c>
      <c r="H103" s="9" t="n">
        <f aca="false">'Central pensions'!V103</f>
        <v>28625349.1634906</v>
      </c>
      <c r="I103" s="67" t="n">
        <f aca="false">'Central pensions'!M103</f>
        <v>160917.403767944</v>
      </c>
      <c r="J103" s="9" t="n">
        <f aca="false">'Central pensions'!W103</f>
        <v>885320.077221358</v>
      </c>
      <c r="K103" s="9"/>
      <c r="L103" s="67" t="n">
        <f aca="false">'Central pensions'!N103</f>
        <v>4190634.997002</v>
      </c>
      <c r="M103" s="67"/>
      <c r="N103" s="67" t="n">
        <f aca="false">'Central pensions'!L103</f>
        <v>1297207.11299745</v>
      </c>
      <c r="O103" s="9"/>
      <c r="P103" s="9" t="n">
        <f aca="false">'Central pensions'!X103</f>
        <v>28882075.7186209</v>
      </c>
      <c r="Q103" s="67"/>
      <c r="R103" s="67" t="n">
        <f aca="false">'Central SIPA income'!G98</f>
        <v>34404927.0120665</v>
      </c>
      <c r="S103" s="67"/>
      <c r="T103" s="9" t="n">
        <f aca="false">'Central SIPA income'!J98</f>
        <v>131550220.364149</v>
      </c>
      <c r="U103" s="9"/>
      <c r="V103" s="67" t="n">
        <f aca="false">'Central SIPA income'!F98</f>
        <v>123256.546191621</v>
      </c>
      <c r="W103" s="67"/>
      <c r="X103" s="67" t="n">
        <f aca="false">'Central SIPA income'!M98</f>
        <v>309584.908185033</v>
      </c>
      <c r="Y103" s="9"/>
      <c r="Z103" s="9" t="n">
        <f aca="false">R103+V103-N103-L103-F103</f>
        <v>164641.148522656</v>
      </c>
      <c r="AA103" s="9"/>
      <c r="AB103" s="9" t="n">
        <f aca="false">T103-P103-D103</f>
        <v>-56197438.6946604</v>
      </c>
      <c r="AC103" s="50"/>
      <c r="AD103" s="9"/>
      <c r="AE103" s="9"/>
      <c r="AF103" s="9"/>
      <c r="AG103" s="9" t="n">
        <f aca="false">BF103/100*$AG$57</f>
        <v>7471107933.47908</v>
      </c>
      <c r="AH103" s="40" t="n">
        <f aca="false">(AG103-AG102)/AG102</f>
        <v>0.00432164986613209</v>
      </c>
      <c r="AI103" s="40"/>
      <c r="AJ103" s="40" t="n">
        <f aca="false">AB103/AG103</f>
        <v>-0.0075219685212727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13948923</v>
      </c>
      <c r="AX103" s="7"/>
      <c r="AY103" s="40" t="n">
        <f aca="false">(AW103-AW102)/AW102</f>
        <v>0.00811847369052103</v>
      </c>
      <c r="AZ103" s="39" t="n">
        <f aca="false">workers_and_wage_central!B91</f>
        <v>7546.01945354467</v>
      </c>
      <c r="BA103" s="40" t="n">
        <f aca="false">(AZ103-AZ102)/AZ102</f>
        <v>-0.00376624764199558</v>
      </c>
      <c r="BB103" s="7"/>
      <c r="BC103" s="7"/>
      <c r="BD103" s="7"/>
      <c r="BE103" s="7"/>
      <c r="BF103" s="7" t="n">
        <f aca="false">BF102*(1+AY103)*(1+BA103)*(1-BE103)</f>
        <v>129.905524192691</v>
      </c>
      <c r="BG103" s="7"/>
      <c r="BH103" s="7" t="n">
        <f aca="false">BH102+1</f>
        <v>72</v>
      </c>
      <c r="BI103" s="40" t="n">
        <f aca="false">T110/AG110</f>
        <v>0.0154216648677826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159936763.116083</v>
      </c>
      <c r="E104" s="9"/>
      <c r="F104" s="67" t="n">
        <f aca="false">'Central pensions'!I104</f>
        <v>29070399.9038009</v>
      </c>
      <c r="G104" s="9" t="n">
        <f aca="false">'Central pensions'!K104</f>
        <v>5278359.96781518</v>
      </c>
      <c r="H104" s="9" t="n">
        <f aca="false">'Central pensions'!V104</f>
        <v>29039979.1749508</v>
      </c>
      <c r="I104" s="67" t="n">
        <f aca="false">'Central pensions'!M104</f>
        <v>163248.246427273</v>
      </c>
      <c r="J104" s="9" t="n">
        <f aca="false">'Central pensions'!W104</f>
        <v>898143.685823221</v>
      </c>
      <c r="K104" s="9"/>
      <c r="L104" s="67" t="n">
        <f aca="false">'Central pensions'!N104</f>
        <v>4131202.82149908</v>
      </c>
      <c r="M104" s="67"/>
      <c r="N104" s="67" t="n">
        <f aca="false">'Central pensions'!L104</f>
        <v>1307130.82567655</v>
      </c>
      <c r="O104" s="9"/>
      <c r="P104" s="9" t="n">
        <f aca="false">'Central pensions'!X104</f>
        <v>28628279.2165994</v>
      </c>
      <c r="Q104" s="67"/>
      <c r="R104" s="67" t="n">
        <f aca="false">'Central SIPA income'!G99</f>
        <v>30178129.5448725</v>
      </c>
      <c r="S104" s="67"/>
      <c r="T104" s="9" t="n">
        <f aca="false">'Central SIPA income'!J99</f>
        <v>115388693.904611</v>
      </c>
      <c r="U104" s="9"/>
      <c r="V104" s="67" t="n">
        <f aca="false">'Central SIPA income'!F99</f>
        <v>122291.687672763</v>
      </c>
      <c r="W104" s="67"/>
      <c r="X104" s="67" t="n">
        <f aca="false">'Central SIPA income'!M99</f>
        <v>307161.461762092</v>
      </c>
      <c r="Y104" s="9"/>
      <c r="Z104" s="9" t="n">
        <f aca="false">R104+V104-N104-L104-F104</f>
        <v>-4208312.31843123</v>
      </c>
      <c r="AA104" s="9"/>
      <c r="AB104" s="9" t="n">
        <f aca="false">T104-P104-D104</f>
        <v>-73176348.4280716</v>
      </c>
      <c r="AC104" s="50"/>
      <c r="AD104" s="9"/>
      <c r="AE104" s="9"/>
      <c r="AF104" s="9"/>
      <c r="AG104" s="9" t="n">
        <f aca="false">BF104/100*$AG$57</f>
        <v>7525025567.65236</v>
      </c>
      <c r="AH104" s="40" t="n">
        <f aca="false">(AG104-AG103)/AG103</f>
        <v>0.00721681906530517</v>
      </c>
      <c r="AI104" s="40"/>
      <c r="AJ104" s="40" t="n">
        <f aca="false">AB104/AG104</f>
        <v>-0.00972439864425616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13996653</v>
      </c>
      <c r="AY104" s="40" t="n">
        <f aca="false">(AW104-AW103)/AW103</f>
        <v>0.00342176955167076</v>
      </c>
      <c r="AZ104" s="39" t="n">
        <f aca="false">workers_and_wage_central!B92</f>
        <v>7574.55931417561</v>
      </c>
      <c r="BA104" s="40" t="n">
        <f aca="false">(AZ104-AZ103)/AZ103</f>
        <v>0.00378210801159917</v>
      </c>
      <c r="BB104" s="7"/>
      <c r="BC104" s="7"/>
      <c r="BD104" s="7"/>
      <c r="BE104" s="7"/>
      <c r="BF104" s="7" t="n">
        <f aca="false">BF103*(1+AY104)*(1+BA104)*(1-BE104)</f>
        <v>130.843028856373</v>
      </c>
      <c r="BG104" s="7"/>
      <c r="BH104" s="0" t="n">
        <f aca="false">BH103+1</f>
        <v>73</v>
      </c>
      <c r="BI104" s="40" t="n">
        <f aca="false">T111/AG111</f>
        <v>0.0176917028769402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160321842.185413</v>
      </c>
      <c r="E105" s="9"/>
      <c r="F105" s="67" t="n">
        <f aca="false">'Central pensions'!I105</f>
        <v>29140392.5829192</v>
      </c>
      <c r="G105" s="9" t="n">
        <f aca="false">'Central pensions'!K105</f>
        <v>5383295.98711921</v>
      </c>
      <c r="H105" s="9" t="n">
        <f aca="false">'Central pensions'!V105</f>
        <v>29617306.1920305</v>
      </c>
      <c r="I105" s="67" t="n">
        <f aca="false">'Central pensions'!M105</f>
        <v>166493.690323276</v>
      </c>
      <c r="J105" s="9" t="n">
        <f aca="false">'Central pensions'!W105</f>
        <v>915999.160578267</v>
      </c>
      <c r="K105" s="9"/>
      <c r="L105" s="67" t="n">
        <f aca="false">'Central pensions'!N105</f>
        <v>4126027.75119389</v>
      </c>
      <c r="M105" s="67"/>
      <c r="N105" s="67" t="n">
        <f aca="false">'Central pensions'!L105</f>
        <v>1310083.65690855</v>
      </c>
      <c r="O105" s="9"/>
      <c r="P105" s="9" t="n">
        <f aca="false">'Central pensions'!X105</f>
        <v>28617671.3583969</v>
      </c>
      <c r="Q105" s="67"/>
      <c r="R105" s="67" t="n">
        <f aca="false">'Central SIPA income'!G100</f>
        <v>34785648.3966364</v>
      </c>
      <c r="S105" s="67"/>
      <c r="T105" s="9" t="n">
        <f aca="false">'Central SIPA income'!J100</f>
        <v>133005941.575821</v>
      </c>
      <c r="U105" s="9"/>
      <c r="V105" s="67" t="n">
        <f aca="false">'Central SIPA income'!F100</f>
        <v>123515.414548015</v>
      </c>
      <c r="W105" s="67"/>
      <c r="X105" s="67" t="n">
        <f aca="false">'Central SIPA income'!M100</f>
        <v>310235.110862477</v>
      </c>
      <c r="Y105" s="9"/>
      <c r="Z105" s="9" t="n">
        <f aca="false">R105+V105-N105-L105-F105</f>
        <v>332659.820162762</v>
      </c>
      <c r="AA105" s="9"/>
      <c r="AB105" s="9" t="n">
        <f aca="false">T105-P105-D105</f>
        <v>-55933571.9679884</v>
      </c>
      <c r="AC105" s="50"/>
      <c r="AD105" s="9"/>
      <c r="AE105" s="9"/>
      <c r="AF105" s="9"/>
      <c r="AG105" s="9" t="n">
        <f aca="false">BF105/100*$AG$57</f>
        <v>7544097987.92145</v>
      </c>
      <c r="AH105" s="40" t="n">
        <f aca="false">(AG105-AG104)/AG104</f>
        <v>0.00253453228797984</v>
      </c>
      <c r="AI105" s="40" t="n">
        <f aca="false">(AG105-AG101)/AG101</f>
        <v>0.0189331468349881</v>
      </c>
      <c r="AJ105" s="40" t="n">
        <f aca="false">AB105/AG105</f>
        <v>-0.00741421599474733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13997903</v>
      </c>
      <c r="AY105" s="40" t="n">
        <f aca="false">(AW105-AW104)/AW104</f>
        <v>8.93070650533381E-005</v>
      </c>
      <c r="AZ105" s="39" t="n">
        <f aca="false">workers_and_wage_central!B93</f>
        <v>7593.07916370978</v>
      </c>
      <c r="BA105" s="40" t="n">
        <f aca="false">(AZ105-AZ104)/AZ104</f>
        <v>0.00244500686653927</v>
      </c>
      <c r="BB105" s="7"/>
      <c r="BC105" s="7"/>
      <c r="BD105" s="7"/>
      <c r="BE105" s="7"/>
      <c r="BF105" s="7" t="n">
        <f aca="false">BF104*(1+AY105)*(1+BA105)*(1-BE105)</f>
        <v>131.174654737667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0.0153926460655359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160927292.06821</v>
      </c>
      <c r="E106" s="6"/>
      <c r="F106" s="8" t="n">
        <f aca="false">'Central pensions'!I106</f>
        <v>29250440.2659641</v>
      </c>
      <c r="G106" s="6" t="n">
        <f aca="false">'Central pensions'!K106</f>
        <v>5410234.2365454</v>
      </c>
      <c r="H106" s="6" t="n">
        <f aca="false">'Central pensions'!V106</f>
        <v>29765512.4923048</v>
      </c>
      <c r="I106" s="8" t="n">
        <f aca="false">'Central pensions'!M106</f>
        <v>167326.832058106</v>
      </c>
      <c r="J106" s="6" t="n">
        <f aca="false">'Central pensions'!W106</f>
        <v>920582.86058675</v>
      </c>
      <c r="K106" s="6"/>
      <c r="L106" s="8" t="n">
        <f aca="false">'Central pensions'!N106</f>
        <v>4999905.39016355</v>
      </c>
      <c r="M106" s="8"/>
      <c r="N106" s="8" t="n">
        <f aca="false">'Central pensions'!L106</f>
        <v>1314781.02902951</v>
      </c>
      <c r="O106" s="6"/>
      <c r="P106" s="6" t="n">
        <f aca="false">'Central pensions'!X106</f>
        <v>33178070.1367107</v>
      </c>
      <c r="Q106" s="8"/>
      <c r="R106" s="8" t="n">
        <f aca="false">'Central SIPA income'!G101</f>
        <v>30540243.054679</v>
      </c>
      <c r="S106" s="8"/>
      <c r="T106" s="6" t="n">
        <f aca="false">'Central SIPA income'!J101</f>
        <v>116773266.294349</v>
      </c>
      <c r="U106" s="6"/>
      <c r="V106" s="8" t="n">
        <f aca="false">'Central SIPA income'!F101</f>
        <v>122822.496454576</v>
      </c>
      <c r="W106" s="8"/>
      <c r="X106" s="8" t="n">
        <f aca="false">'Central SIPA income'!M101</f>
        <v>308494.700385588</v>
      </c>
      <c r="Y106" s="6"/>
      <c r="Z106" s="6" t="n">
        <f aca="false">R106+V106-N106-L106-F106</f>
        <v>-4902061.13402356</v>
      </c>
      <c r="AA106" s="6"/>
      <c r="AB106" s="6" t="n">
        <f aca="false">T106-P106-D106</f>
        <v>-77332095.9105715</v>
      </c>
      <c r="AC106" s="50"/>
      <c r="AD106" s="6"/>
      <c r="AE106" s="6"/>
      <c r="AF106" s="6"/>
      <c r="AG106" s="6" t="n">
        <f aca="false">BF106/100*$AG$57</f>
        <v>7599742585.20174</v>
      </c>
      <c r="AH106" s="61" t="n">
        <f aca="false">(AG106-AG105)/AG105</f>
        <v>0.00737591125796325</v>
      </c>
      <c r="AI106" s="61"/>
      <c r="AJ106" s="61" t="n">
        <f aca="false">AB106/AG106</f>
        <v>-0.0101756204297173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0.00484632291675778</v>
      </c>
      <c r="AV106" s="5"/>
      <c r="AW106" s="65" t="n">
        <f aca="false">workers_and_wage_central!C94</f>
        <v>14087101</v>
      </c>
      <c r="AX106" s="5"/>
      <c r="AY106" s="61" t="n">
        <f aca="false">(AW106-AW105)/AW105</f>
        <v>0.0063722401848334</v>
      </c>
      <c r="AZ106" s="66" t="n">
        <f aca="false">workers_and_wage_central!B94</f>
        <v>7600.65186256641</v>
      </c>
      <c r="BA106" s="61" t="n">
        <f aca="false">(AZ106-AZ105)/AZ105</f>
        <v>0.000997315936442419</v>
      </c>
      <c r="BB106" s="5"/>
      <c r="BC106" s="5"/>
      <c r="BD106" s="5"/>
      <c r="BE106" s="5"/>
      <c r="BF106" s="5" t="n">
        <f aca="false">BF105*(1+AY106)*(1+BA106)*(1-BE106)</f>
        <v>132.142187350306</v>
      </c>
      <c r="BG106" s="5"/>
      <c r="BH106" s="5" t="n">
        <f aca="false">BH105+1</f>
        <v>75</v>
      </c>
      <c r="BI106" s="61" t="n">
        <f aca="false">T113/AG113</f>
        <v>0.0177173263949317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161003189.038236</v>
      </c>
      <c r="E107" s="9"/>
      <c r="F107" s="67" t="n">
        <f aca="false">'Central pensions'!I107</f>
        <v>29264235.4386759</v>
      </c>
      <c r="G107" s="9" t="n">
        <f aca="false">'Central pensions'!K107</f>
        <v>5501607.51499479</v>
      </c>
      <c r="H107" s="9" t="n">
        <f aca="false">'Central pensions'!V107</f>
        <v>30268221.3108577</v>
      </c>
      <c r="I107" s="67" t="n">
        <f aca="false">'Central pensions'!M107</f>
        <v>170152.809742108</v>
      </c>
      <c r="J107" s="9" t="n">
        <f aca="false">'Central pensions'!W107</f>
        <v>936130.556005915</v>
      </c>
      <c r="K107" s="9"/>
      <c r="L107" s="67" t="n">
        <f aca="false">'Central pensions'!N107</f>
        <v>4146147.84647764</v>
      </c>
      <c r="M107" s="67"/>
      <c r="N107" s="67" t="n">
        <f aca="false">'Central pensions'!L107</f>
        <v>1315515.61401635</v>
      </c>
      <c r="O107" s="9"/>
      <c r="P107" s="9" t="n">
        <f aca="false">'Central pensions'!X107</f>
        <v>28751959.6537918</v>
      </c>
      <c r="Q107" s="67"/>
      <c r="R107" s="67" t="n">
        <f aca="false">'Central SIPA income'!G102</f>
        <v>35098777.170614</v>
      </c>
      <c r="S107" s="67"/>
      <c r="T107" s="9" t="n">
        <f aca="false">'Central SIPA income'!J102</f>
        <v>134203216.582528</v>
      </c>
      <c r="U107" s="9"/>
      <c r="V107" s="67" t="n">
        <f aca="false">'Central SIPA income'!F102</f>
        <v>119798.781938492</v>
      </c>
      <c r="W107" s="67"/>
      <c r="X107" s="67" t="n">
        <f aca="false">'Central SIPA income'!M102</f>
        <v>300900.001282269</v>
      </c>
      <c r="Y107" s="9"/>
      <c r="Z107" s="9" t="n">
        <f aca="false">R107+V107-N107-L107-F107</f>
        <v>492677.053382687</v>
      </c>
      <c r="AA107" s="9"/>
      <c r="AB107" s="9" t="n">
        <f aca="false">T107-P107-D107</f>
        <v>-55551932.1094998</v>
      </c>
      <c r="AC107" s="50"/>
      <c r="AD107" s="9"/>
      <c r="AE107" s="9"/>
      <c r="AF107" s="9"/>
      <c r="AG107" s="9" t="n">
        <f aca="false">BF107/100*$AG$57</f>
        <v>7607246936.81027</v>
      </c>
      <c r="AH107" s="40" t="n">
        <f aca="false">(AG107-AG106)/AG106</f>
        <v>0.000987448130565156</v>
      </c>
      <c r="AI107" s="40"/>
      <c r="AJ107" s="40" t="n">
        <f aca="false">AB107/AG107</f>
        <v>-0.00730250149245094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14048450</v>
      </c>
      <c r="AX107" s="7"/>
      <c r="AY107" s="40" t="n">
        <f aca="false">(AW107-AW106)/AW106</f>
        <v>-0.00274371568713818</v>
      </c>
      <c r="AZ107" s="39" t="n">
        <f aca="false">workers_and_wage_central!B95</f>
        <v>7629.08916365608</v>
      </c>
      <c r="BA107" s="40" t="n">
        <f aca="false">(AZ107-AZ106)/AZ106</f>
        <v>0.00374142923578979</v>
      </c>
      <c r="BB107" s="7"/>
      <c r="BC107" s="7"/>
      <c r="BD107" s="7"/>
      <c r="BE107" s="7"/>
      <c r="BF107" s="7" t="n">
        <f aca="false">BF106*(1+AY107)*(1+BA107)*(1-BE107)</f>
        <v>132.272670906174</v>
      </c>
      <c r="BG107" s="7"/>
      <c r="BH107" s="7" t="n">
        <f aca="false">BH106+1</f>
        <v>76</v>
      </c>
      <c r="BI107" s="40" t="n">
        <f aca="false">T114/AG114</f>
        <v>0.0154441974101562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161007824.625668</v>
      </c>
      <c r="E108" s="9"/>
      <c r="F108" s="67" t="n">
        <f aca="false">'Central pensions'!I108</f>
        <v>29265078.0115641</v>
      </c>
      <c r="G108" s="9" t="n">
        <f aca="false">'Central pensions'!K108</f>
        <v>5637498.28300679</v>
      </c>
      <c r="H108" s="9" t="n">
        <f aca="false">'Central pensions'!V108</f>
        <v>31015852.2222012</v>
      </c>
      <c r="I108" s="67" t="n">
        <f aca="false">'Central pensions'!M108</f>
        <v>174355.617000209</v>
      </c>
      <c r="J108" s="9" t="n">
        <f aca="false">'Central pensions'!W108</f>
        <v>959253.161511373</v>
      </c>
      <c r="K108" s="9"/>
      <c r="L108" s="67" t="n">
        <f aca="false">'Central pensions'!N108</f>
        <v>4142253.3946053</v>
      </c>
      <c r="M108" s="67"/>
      <c r="N108" s="67" t="n">
        <f aca="false">'Central pensions'!L108</f>
        <v>1316703.2001681</v>
      </c>
      <c r="O108" s="9"/>
      <c r="P108" s="9" t="n">
        <f aca="false">'Central pensions'!X108</f>
        <v>28738285.0731252</v>
      </c>
      <c r="Q108" s="67"/>
      <c r="R108" s="67" t="n">
        <f aca="false">'Central SIPA income'!G103</f>
        <v>30571562.1120236</v>
      </c>
      <c r="S108" s="67"/>
      <c r="T108" s="9" t="n">
        <f aca="false">'Central SIPA income'!J103</f>
        <v>116893017.424582</v>
      </c>
      <c r="U108" s="9"/>
      <c r="V108" s="67" t="n">
        <f aca="false">'Central SIPA income'!F103</f>
        <v>125763.913279992</v>
      </c>
      <c r="W108" s="67"/>
      <c r="X108" s="67" t="n">
        <f aca="false">'Central SIPA income'!M103</f>
        <v>315882.69141703</v>
      </c>
      <c r="Y108" s="9"/>
      <c r="Z108" s="9" t="n">
        <f aca="false">R108+V108-N108-L108-F108</f>
        <v>-4026708.58103397</v>
      </c>
      <c r="AA108" s="9"/>
      <c r="AB108" s="9" t="n">
        <f aca="false">T108-P108-D108</f>
        <v>-72853092.2742114</v>
      </c>
      <c r="AC108" s="50"/>
      <c r="AD108" s="9"/>
      <c r="AE108" s="9"/>
      <c r="AF108" s="9"/>
      <c r="AG108" s="9" t="n">
        <f aca="false">BF108/100*$AG$57</f>
        <v>7627191713.64903</v>
      </c>
      <c r="AH108" s="40" t="n">
        <f aca="false">(AG108-AG107)/AG107</f>
        <v>0.00262181272731529</v>
      </c>
      <c r="AI108" s="40"/>
      <c r="AJ108" s="40" t="n">
        <f aca="false">AB108/AG108</f>
        <v>-0.00955175836787204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14083812</v>
      </c>
      <c r="AY108" s="40" t="n">
        <f aca="false">(AW108-AW107)/AW107</f>
        <v>0.00251714601966765</v>
      </c>
      <c r="AZ108" s="39" t="n">
        <f aca="false">workers_and_wage_central!B96</f>
        <v>7629.88567037747</v>
      </c>
      <c r="BA108" s="40" t="n">
        <f aca="false">(AZ108-AZ107)/AZ107</f>
        <v>0.000104403907767182</v>
      </c>
      <c r="BB108" s="7"/>
      <c r="BC108" s="7"/>
      <c r="BD108" s="7"/>
      <c r="BE108" s="7"/>
      <c r="BF108" s="7" t="n">
        <f aca="false">BF107*(1+AY108)*(1+BA108)*(1-BE108)</f>
        <v>132.619465078232</v>
      </c>
      <c r="BG108" s="7"/>
      <c r="BH108" s="0" t="n">
        <f aca="false">BH107+1</f>
        <v>77</v>
      </c>
      <c r="BI108" s="40" t="n">
        <f aca="false">T115/AG115</f>
        <v>0.0177060805601873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160860372.439787</v>
      </c>
      <c r="E109" s="9"/>
      <c r="F109" s="67" t="n">
        <f aca="false">'Central pensions'!I109</f>
        <v>29238276.8313556</v>
      </c>
      <c r="G109" s="9" t="n">
        <f aca="false">'Central pensions'!K109</f>
        <v>5739031.5092639</v>
      </c>
      <c r="H109" s="9" t="n">
        <f aca="false">'Central pensions'!V109</f>
        <v>31574458.0759229</v>
      </c>
      <c r="I109" s="67" t="n">
        <f aca="false">'Central pensions'!M109</f>
        <v>177495.819874142</v>
      </c>
      <c r="J109" s="9" t="n">
        <f aca="false">'Central pensions'!W109</f>
        <v>976529.631214117</v>
      </c>
      <c r="K109" s="9"/>
      <c r="L109" s="67" t="n">
        <f aca="false">'Central pensions'!N109</f>
        <v>4217432.87959491</v>
      </c>
      <c r="M109" s="67"/>
      <c r="N109" s="67" t="n">
        <f aca="false">'Central pensions'!L109</f>
        <v>1314562.97970671</v>
      </c>
      <c r="O109" s="9"/>
      <c r="P109" s="9" t="n">
        <f aca="false">'Central pensions'!X109</f>
        <v>29116616.9166131</v>
      </c>
      <c r="Q109" s="67"/>
      <c r="R109" s="67" t="n">
        <f aca="false">'Central SIPA income'!G104</f>
        <v>35576968.8913494</v>
      </c>
      <c r="S109" s="67"/>
      <c r="T109" s="9" t="n">
        <f aca="false">'Central SIPA income'!J104</f>
        <v>136031624.072449</v>
      </c>
      <c r="U109" s="9"/>
      <c r="V109" s="67" t="n">
        <f aca="false">'Central SIPA income'!F104</f>
        <v>125520.566550474</v>
      </c>
      <c r="W109" s="67"/>
      <c r="X109" s="67" t="n">
        <f aca="false">'Central SIPA income'!M104</f>
        <v>315271.474591289</v>
      </c>
      <c r="Y109" s="9"/>
      <c r="Z109" s="9" t="n">
        <f aca="false">R109+V109-N109-L109-F109</f>
        <v>932216.767242652</v>
      </c>
      <c r="AA109" s="9"/>
      <c r="AB109" s="9" t="n">
        <f aca="false">T109-P109-D109</f>
        <v>-53945365.2839514</v>
      </c>
      <c r="AC109" s="50"/>
      <c r="AD109" s="9"/>
      <c r="AE109" s="9"/>
      <c r="AF109" s="9"/>
      <c r="AG109" s="9" t="n">
        <f aca="false">BF109/100*$AG$57</f>
        <v>7691261035.88351</v>
      </c>
      <c r="AH109" s="40" t="n">
        <f aca="false">(AG109-AG108)/AG108</f>
        <v>0.00840011955118743</v>
      </c>
      <c r="AI109" s="40" t="n">
        <f aca="false">(AG109-AG105)/AG105</f>
        <v>0.0195070435455207</v>
      </c>
      <c r="AJ109" s="40" t="n">
        <f aca="false">AB109/AG109</f>
        <v>-0.00701385182901344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14144026</v>
      </c>
      <c r="AY109" s="40" t="n">
        <f aca="false">(AW109-AW108)/AW108</f>
        <v>0.00427540498268509</v>
      </c>
      <c r="AZ109" s="39" t="n">
        <f aca="false">workers_and_wage_central!B97</f>
        <v>7661.22279207185</v>
      </c>
      <c r="BA109" s="40" t="n">
        <f aca="false">(AZ109-AZ108)/AZ108</f>
        <v>0.00410715481832738</v>
      </c>
      <c r="BB109" s="7"/>
      <c r="BC109" s="7"/>
      <c r="BD109" s="7"/>
      <c r="BE109" s="7"/>
      <c r="BF109" s="7" t="n">
        <f aca="false">BF108*(1+AY109)*(1+BA109)*(1-BE109)</f>
        <v>133.733484439703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0.0154526771290587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161614724.074121</v>
      </c>
      <c r="E110" s="6"/>
      <c r="F110" s="8" t="n">
        <f aca="false">'Central pensions'!I110</f>
        <v>29375389.1703257</v>
      </c>
      <c r="G110" s="6" t="n">
        <f aca="false">'Central pensions'!K110</f>
        <v>5859882.96772358</v>
      </c>
      <c r="H110" s="6" t="n">
        <f aca="false">'Central pensions'!V110</f>
        <v>32239347.1434232</v>
      </c>
      <c r="I110" s="8" t="n">
        <f aca="false">'Central pensions'!M110</f>
        <v>181233.493847122</v>
      </c>
      <c r="J110" s="6" t="n">
        <f aca="false">'Central pensions'!W110</f>
        <v>997093.210621345</v>
      </c>
      <c r="K110" s="6"/>
      <c r="L110" s="8" t="n">
        <f aca="false">'Central pensions'!N110</f>
        <v>5148709.4677526</v>
      </c>
      <c r="M110" s="8"/>
      <c r="N110" s="8" t="n">
        <f aca="false">'Central pensions'!L110</f>
        <v>1321496.10176694</v>
      </c>
      <c r="O110" s="6"/>
      <c r="P110" s="6" t="n">
        <f aca="false">'Central pensions'!X110</f>
        <v>33987159.5516396</v>
      </c>
      <c r="Q110" s="8"/>
      <c r="R110" s="8" t="n">
        <f aca="false">'Central SIPA income'!G105</f>
        <v>31143989.2193853</v>
      </c>
      <c r="S110" s="8"/>
      <c r="T110" s="6" t="n">
        <f aca="false">'Central SIPA income'!J105</f>
        <v>119081742.08281</v>
      </c>
      <c r="U110" s="6"/>
      <c r="V110" s="8" t="n">
        <f aca="false">'Central SIPA income'!F105</f>
        <v>122746.664128149</v>
      </c>
      <c r="W110" s="8"/>
      <c r="X110" s="8" t="n">
        <f aca="false">'Central SIPA income'!M105</f>
        <v>308304.231444668</v>
      </c>
      <c r="Y110" s="6"/>
      <c r="Z110" s="6" t="n">
        <f aca="false">R110+V110-N110-L110-F110</f>
        <v>-4578858.85633182</v>
      </c>
      <c r="AA110" s="6"/>
      <c r="AB110" s="6" t="n">
        <f aca="false">T110-P110-D110</f>
        <v>-76520141.5429504</v>
      </c>
      <c r="AC110" s="50"/>
      <c r="AD110" s="6"/>
      <c r="AE110" s="6"/>
      <c r="AF110" s="6"/>
      <c r="AG110" s="6" t="n">
        <f aca="false">BF110/100*$AG$57</f>
        <v>7721717668.21257</v>
      </c>
      <c r="AH110" s="61" t="n">
        <f aca="false">(AG110-AG109)/AG109</f>
        <v>0.00395990100803579</v>
      </c>
      <c r="AI110" s="61"/>
      <c r="AJ110" s="61" t="n">
        <f aca="false">AB110/AG110</f>
        <v>-0.00990973055877907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0.00370015226369731</v>
      </c>
      <c r="AV110" s="5"/>
      <c r="AW110" s="65" t="n">
        <f aca="false">workers_and_wage_central!C98</f>
        <v>14144457</v>
      </c>
      <c r="AX110" s="5"/>
      <c r="AY110" s="61" t="n">
        <f aca="false">(AW110-AW109)/AW109</f>
        <v>3.04722290527464E-005</v>
      </c>
      <c r="AZ110" s="66" t="n">
        <f aca="false">workers_and_wage_central!B98</f>
        <v>7691.3261040782</v>
      </c>
      <c r="BA110" s="61" t="n">
        <f aca="false">(AZ110-AZ109)/AZ109</f>
        <v>0.00392930904417797</v>
      </c>
      <c r="BB110" s="5"/>
      <c r="BC110" s="5"/>
      <c r="BD110" s="5"/>
      <c r="BE110" s="5"/>
      <c r="BF110" s="5" t="n">
        <f aca="false">BF109*(1+AY110)*(1+BA110)*(1-BE110)</f>
        <v>134.263055799544</v>
      </c>
      <c r="BG110" s="5"/>
      <c r="BH110" s="5" t="n">
        <f aca="false">BH109+1</f>
        <v>79</v>
      </c>
      <c r="BI110" s="61" t="n">
        <f aca="false">T117/AG117</f>
        <v>0.0177665088041054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161640975.726715</v>
      </c>
      <c r="E111" s="9"/>
      <c r="F111" s="67" t="n">
        <f aca="false">'Central pensions'!I111</f>
        <v>29380160.7189314</v>
      </c>
      <c r="G111" s="9" t="n">
        <f aca="false">'Central pensions'!K111</f>
        <v>5973816.66497183</v>
      </c>
      <c r="H111" s="9" t="n">
        <f aca="false">'Central pensions'!V111</f>
        <v>32866176.7298078</v>
      </c>
      <c r="I111" s="67" t="n">
        <f aca="false">'Central pensions'!M111</f>
        <v>184757.216442429</v>
      </c>
      <c r="J111" s="9" t="n">
        <f aca="false">'Central pensions'!W111</f>
        <v>1016479.69267447</v>
      </c>
      <c r="K111" s="9"/>
      <c r="L111" s="67" t="n">
        <f aca="false">'Central pensions'!N111</f>
        <v>4220468.7846245</v>
      </c>
      <c r="M111" s="67"/>
      <c r="N111" s="67" t="n">
        <f aca="false">'Central pensions'!L111</f>
        <v>1322634.35303039</v>
      </c>
      <c r="O111" s="9"/>
      <c r="P111" s="9" t="n">
        <f aca="false">'Central pensions'!X111</f>
        <v>29176776.5568305</v>
      </c>
      <c r="Q111" s="67"/>
      <c r="R111" s="67" t="n">
        <f aca="false">'Central SIPA income'!G106</f>
        <v>35912942.9283611</v>
      </c>
      <c r="S111" s="67"/>
      <c r="T111" s="9" t="n">
        <f aca="false">'Central SIPA income'!J106</f>
        <v>137316249.922404</v>
      </c>
      <c r="U111" s="9"/>
      <c r="V111" s="67" t="n">
        <f aca="false">'Central SIPA income'!F106</f>
        <v>124923.708079058</v>
      </c>
      <c r="W111" s="67"/>
      <c r="X111" s="67" t="n">
        <f aca="false">'Central SIPA income'!M106</f>
        <v>313772.338190164</v>
      </c>
      <c r="Y111" s="9"/>
      <c r="Z111" s="9" t="n">
        <f aca="false">R111+V111-N111-L111-F111</f>
        <v>1114602.7798539</v>
      </c>
      <c r="AA111" s="9"/>
      <c r="AB111" s="9" t="n">
        <f aca="false">T111-P111-D111</f>
        <v>-53501502.3611408</v>
      </c>
      <c r="AC111" s="50"/>
      <c r="AD111" s="9"/>
      <c r="AE111" s="9"/>
      <c r="AF111" s="9"/>
      <c r="AG111" s="9" t="n">
        <f aca="false">BF111/100*$AG$57</f>
        <v>7761618589.095</v>
      </c>
      <c r="AH111" s="40" t="n">
        <f aca="false">(AG111-AG110)/AG110</f>
        <v>0.0051673633506035</v>
      </c>
      <c r="AI111" s="40"/>
      <c r="AJ111" s="40" t="n">
        <f aca="false">AB111/AG111</f>
        <v>-0.00689308573295652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14186342</v>
      </c>
      <c r="AX111" s="7"/>
      <c r="AY111" s="40" t="n">
        <f aca="false">(AW111-AW110)/AW110</f>
        <v>0.00296123067856193</v>
      </c>
      <c r="AZ111" s="39" t="n">
        <f aca="false">workers_and_wage_central!B99</f>
        <v>7708.2440918234</v>
      </c>
      <c r="BA111" s="40" t="n">
        <f aca="false">(AZ111-AZ110)/AZ110</f>
        <v>0.00219961909250322</v>
      </c>
      <c r="BB111" s="7"/>
      <c r="BC111" s="7"/>
      <c r="BD111" s="7"/>
      <c r="BE111" s="7"/>
      <c r="BF111" s="7" t="n">
        <f aca="false">BF110*(1+AY111)*(1+BA111)*(1-BE111)</f>
        <v>134.956841793423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162062454.636186</v>
      </c>
      <c r="E112" s="9"/>
      <c r="F112" s="67" t="n">
        <f aca="false">'Central pensions'!I112</f>
        <v>29456769.4998684</v>
      </c>
      <c r="G112" s="9" t="n">
        <f aca="false">'Central pensions'!K112</f>
        <v>6103416.00982507</v>
      </c>
      <c r="H112" s="9" t="n">
        <f aca="false">'Central pensions'!V112</f>
        <v>33579194.0872017</v>
      </c>
      <c r="I112" s="67" t="n">
        <f aca="false">'Central pensions'!M112</f>
        <v>188765.443602838</v>
      </c>
      <c r="J112" s="9" t="n">
        <f aca="false">'Central pensions'!W112</f>
        <v>1038531.77589284</v>
      </c>
      <c r="K112" s="9"/>
      <c r="L112" s="67" t="n">
        <f aca="false">'Central pensions'!N112</f>
        <v>4141686.37930791</v>
      </c>
      <c r="M112" s="67"/>
      <c r="N112" s="67" t="n">
        <f aca="false">'Central pensions'!L112</f>
        <v>1327248.17498993</v>
      </c>
      <c r="O112" s="9"/>
      <c r="P112" s="9" t="n">
        <f aca="false">'Central pensions'!X112</f>
        <v>28793358.1682507</v>
      </c>
      <c r="Q112" s="67"/>
      <c r="R112" s="67" t="n">
        <f aca="false">'Central SIPA income'!G107</f>
        <v>31285706.6940045</v>
      </c>
      <c r="S112" s="67"/>
      <c r="T112" s="9" t="n">
        <f aca="false">'Central SIPA income'!J107</f>
        <v>119623611.129911</v>
      </c>
      <c r="U112" s="9"/>
      <c r="V112" s="67" t="n">
        <f aca="false">'Central SIPA income'!F107</f>
        <v>125501.625901487</v>
      </c>
      <c r="W112" s="67"/>
      <c r="X112" s="67" t="n">
        <f aca="false">'Central SIPA income'!M107</f>
        <v>315223.901141775</v>
      </c>
      <c r="Y112" s="9"/>
      <c r="Z112" s="9" t="n">
        <f aca="false">R112+V112-N112-L112-F112</f>
        <v>-3514495.73426022</v>
      </c>
      <c r="AA112" s="9"/>
      <c r="AB112" s="9" t="n">
        <f aca="false">T112-P112-D112</f>
        <v>-71232201.674525</v>
      </c>
      <c r="AC112" s="50"/>
      <c r="AD112" s="9"/>
      <c r="AE112" s="9"/>
      <c r="AF112" s="9"/>
      <c r="AG112" s="9" t="n">
        <f aca="false">BF112/100*$AG$57</f>
        <v>7771478056.50832</v>
      </c>
      <c r="AH112" s="40" t="n">
        <f aca="false">(AG112-AG111)/AG111</f>
        <v>0.00127028496700119</v>
      </c>
      <c r="AI112" s="40"/>
      <c r="AJ112" s="40" t="n">
        <f aca="false">AB112/AG112</f>
        <v>-0.00916584993955824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14216953</v>
      </c>
      <c r="AY112" s="40" t="n">
        <f aca="false">(AW112-AW111)/AW111</f>
        <v>0.00215777964467514</v>
      </c>
      <c r="AZ112" s="39" t="n">
        <f aca="false">workers_and_wage_central!B100</f>
        <v>7701.41779586017</v>
      </c>
      <c r="BA112" s="40" t="n">
        <f aca="false">(AZ112-AZ111)/AZ111</f>
        <v>-0.000885583783013144</v>
      </c>
      <c r="BB112" s="7"/>
      <c r="BC112" s="7"/>
      <c r="BD112" s="7"/>
      <c r="BE112" s="7"/>
      <c r="BF112" s="7" t="n">
        <f aca="false">BF111*(1+AY112)*(1+BA112)*(1-BE112)</f>
        <v>135.128275440747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163240759.651681</v>
      </c>
      <c r="E113" s="9"/>
      <c r="F113" s="67" t="n">
        <f aca="false">'Central pensions'!I113</f>
        <v>29670940.3842963</v>
      </c>
      <c r="G113" s="9" t="n">
        <f aca="false">'Central pensions'!K113</f>
        <v>6180767.31898122</v>
      </c>
      <c r="H113" s="9" t="n">
        <f aca="false">'Central pensions'!V113</f>
        <v>34004758.167853</v>
      </c>
      <c r="I113" s="67" t="n">
        <f aca="false">'Central pensions'!M113</f>
        <v>191157.75213344</v>
      </c>
      <c r="J113" s="9" t="n">
        <f aca="false">'Central pensions'!W113</f>
        <v>1051693.55158308</v>
      </c>
      <c r="K113" s="9"/>
      <c r="L113" s="67" t="n">
        <f aca="false">'Central pensions'!N113</f>
        <v>4161720.49882085</v>
      </c>
      <c r="M113" s="67"/>
      <c r="N113" s="67" t="n">
        <f aca="false">'Central pensions'!L113</f>
        <v>1337088.70132213</v>
      </c>
      <c r="O113" s="9"/>
      <c r="P113" s="9" t="n">
        <f aca="false">'Central pensions'!X113</f>
        <v>28951454.9820966</v>
      </c>
      <c r="Q113" s="67"/>
      <c r="R113" s="67" t="n">
        <f aca="false">'Central SIPA income'!G108</f>
        <v>36169199.6663351</v>
      </c>
      <c r="S113" s="67"/>
      <c r="T113" s="9" t="n">
        <f aca="false">'Central SIPA income'!J108</f>
        <v>138296069.770255</v>
      </c>
      <c r="U113" s="9"/>
      <c r="V113" s="67" t="n">
        <f aca="false">'Central SIPA income'!F108</f>
        <v>125360.528111128</v>
      </c>
      <c r="W113" s="67"/>
      <c r="X113" s="67" t="n">
        <f aca="false">'Central SIPA income'!M108</f>
        <v>314869.504172015</v>
      </c>
      <c r="Y113" s="9"/>
      <c r="Z113" s="9" t="n">
        <f aca="false">R113+V113-N113-L113-F113</f>
        <v>1124810.61000692</v>
      </c>
      <c r="AA113" s="9"/>
      <c r="AB113" s="9" t="n">
        <f aca="false">T113-P113-D113</f>
        <v>-53896144.8635228</v>
      </c>
      <c r="AC113" s="50"/>
      <c r="AD113" s="9"/>
      <c r="AE113" s="9"/>
      <c r="AF113" s="9"/>
      <c r="AG113" s="9" t="n">
        <f aca="false">BF113/100*$AG$57</f>
        <v>7805696338.5749</v>
      </c>
      <c r="AH113" s="40" t="n">
        <f aca="false">(AG113-AG112)/AG112</f>
        <v>0.00440305972914876</v>
      </c>
      <c r="AI113" s="40" t="n">
        <f aca="false">(AG113-AG109)/AG109</f>
        <v>0.0148786138134557</v>
      </c>
      <c r="AJ113" s="40" t="n">
        <f aca="false">AB113/AG113</f>
        <v>-0.00690471964649379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14221350</v>
      </c>
      <c r="AY113" s="40" t="n">
        <f aca="false">(AW113-AW112)/AW112</f>
        <v>0.000309278647822779</v>
      </c>
      <c r="AZ113" s="39" t="n">
        <f aca="false">workers_and_wage_central!B101</f>
        <v>7732.93596643507</v>
      </c>
      <c r="BA113" s="40" t="n">
        <f aca="false">(AZ113-AZ112)/AZ112</f>
        <v>0.00409251535371125</v>
      </c>
      <c r="BB113" s="7"/>
      <c r="BC113" s="7"/>
      <c r="BD113" s="7"/>
      <c r="BE113" s="7"/>
      <c r="BF113" s="7" t="n">
        <f aca="false">BF112*(1+AY113)*(1+BA113)*(1-BE113)</f>
        <v>135.72325330861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163249654.345126</v>
      </c>
      <c r="E114" s="6"/>
      <c r="F114" s="8" t="n">
        <f aca="false">'Central pensions'!I114</f>
        <v>29672557.1001185</v>
      </c>
      <c r="G114" s="6" t="n">
        <f aca="false">'Central pensions'!K114</f>
        <v>6289569.00982907</v>
      </c>
      <c r="H114" s="6" t="n">
        <f aca="false">'Central pensions'!V114</f>
        <v>34603352.9692092</v>
      </c>
      <c r="I114" s="8" t="n">
        <f aca="false">'Central pensions'!M114</f>
        <v>194522.752881311</v>
      </c>
      <c r="J114" s="6" t="n">
        <f aca="false">'Central pensions'!W114</f>
        <v>1070206.79286214</v>
      </c>
      <c r="K114" s="6"/>
      <c r="L114" s="8" t="n">
        <f aca="false">'Central pensions'!N114</f>
        <v>5134703.86130691</v>
      </c>
      <c r="M114" s="8"/>
      <c r="N114" s="8" t="n">
        <f aca="false">'Central pensions'!L114</f>
        <v>1337583.10840774</v>
      </c>
      <c r="O114" s="6"/>
      <c r="P114" s="6" t="n">
        <f aca="false">'Central pensions'!X114</f>
        <v>34002990.3573165</v>
      </c>
      <c r="Q114" s="8"/>
      <c r="R114" s="8" t="n">
        <f aca="false">'Central SIPA income'!G109</f>
        <v>31727720.0082844</v>
      </c>
      <c r="S114" s="8"/>
      <c r="T114" s="6" t="n">
        <f aca="false">'Central SIPA income'!J109</f>
        <v>121313687.347106</v>
      </c>
      <c r="U114" s="6"/>
      <c r="V114" s="8" t="n">
        <f aca="false">'Central SIPA income'!F109</f>
        <v>125217.125377473</v>
      </c>
      <c r="W114" s="8"/>
      <c r="X114" s="8" t="n">
        <f aca="false">'Central SIPA income'!M109</f>
        <v>314509.317849228</v>
      </c>
      <c r="Y114" s="6"/>
      <c r="Z114" s="6" t="n">
        <f aca="false">R114+V114-N114-L114-F114</f>
        <v>-4291906.93617126</v>
      </c>
      <c r="AA114" s="6"/>
      <c r="AB114" s="6" t="n">
        <f aca="false">T114-P114-D114</f>
        <v>-75938957.3553372</v>
      </c>
      <c r="AC114" s="50"/>
      <c r="AD114" s="6"/>
      <c r="AE114" s="6"/>
      <c r="AF114" s="6"/>
      <c r="AG114" s="6" t="n">
        <f aca="false">BF114/100*$AG$57</f>
        <v>7854968706.06751</v>
      </c>
      <c r="AH114" s="61" t="n">
        <f aca="false">(AG114-AG113)/AG113</f>
        <v>0.00631236027580487</v>
      </c>
      <c r="AI114" s="61"/>
      <c r="AJ114" s="61" t="n">
        <f aca="false">AB114/AG114</f>
        <v>-0.00966763334100602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0.00393606843480047</v>
      </c>
      <c r="AV114" s="5"/>
      <c r="AW114" s="65" t="n">
        <f aca="false">workers_and_wage_central!C102</f>
        <v>14287580</v>
      </c>
      <c r="AX114" s="5"/>
      <c r="AY114" s="61" t="n">
        <f aca="false">(AW114-AW113)/AW113</f>
        <v>0.00465708248513678</v>
      </c>
      <c r="AZ114" s="66" t="n">
        <f aca="false">workers_and_wage_central!B102</f>
        <v>7745.67678853751</v>
      </c>
      <c r="BA114" s="61" t="n">
        <f aca="false">(AZ114-AZ113)/AZ113</f>
        <v>0.00164760475940041</v>
      </c>
      <c r="BB114" s="5"/>
      <c r="BC114" s="5"/>
      <c r="BD114" s="5"/>
      <c r="BE114" s="5"/>
      <c r="BF114" s="5" t="n">
        <f aca="false">BF113*(1+AY114)*(1+BA114)*(1-BE114)</f>
        <v>136.579987381298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163304173.76444</v>
      </c>
      <c r="E115" s="9"/>
      <c r="F115" s="67" t="n">
        <f aca="false">'Central pensions'!I115</f>
        <v>29682466.6499373</v>
      </c>
      <c r="G115" s="9" t="n">
        <f aca="false">'Central pensions'!K115</f>
        <v>6415916.92507619</v>
      </c>
      <c r="H115" s="9" t="n">
        <f aca="false">'Central pensions'!V115</f>
        <v>35298481.920237</v>
      </c>
      <c r="I115" s="67" t="n">
        <f aca="false">'Central pensions'!M115</f>
        <v>198430.420363182</v>
      </c>
      <c r="J115" s="9" t="n">
        <f aca="false">'Central pensions'!W115</f>
        <v>1091705.62639909</v>
      </c>
      <c r="K115" s="9"/>
      <c r="L115" s="67" t="n">
        <f aca="false">'Central pensions'!N115</f>
        <v>4143770.29699836</v>
      </c>
      <c r="M115" s="67"/>
      <c r="N115" s="67" t="n">
        <f aca="false">'Central pensions'!L115</f>
        <v>1339012.65560446</v>
      </c>
      <c r="O115" s="9"/>
      <c r="P115" s="9" t="n">
        <f aca="false">'Central pensions'!X115</f>
        <v>28868896.3283111</v>
      </c>
      <c r="Q115" s="67"/>
      <c r="R115" s="67" t="n">
        <f aca="false">'Central SIPA income'!G110</f>
        <v>36493114.1171158</v>
      </c>
      <c r="S115" s="67"/>
      <c r="T115" s="9" t="n">
        <f aca="false">'Central SIPA income'!J110</f>
        <v>139534584.747031</v>
      </c>
      <c r="U115" s="9"/>
      <c r="V115" s="67" t="n">
        <f aca="false">'Central SIPA income'!F110</f>
        <v>126315.266043186</v>
      </c>
      <c r="W115" s="67"/>
      <c r="X115" s="67" t="n">
        <f aca="false">'Central SIPA income'!M110</f>
        <v>317267.53059876</v>
      </c>
      <c r="Y115" s="9"/>
      <c r="Z115" s="9" t="n">
        <f aca="false">R115+V115-N115-L115-F115</f>
        <v>1454179.78061885</v>
      </c>
      <c r="AA115" s="9"/>
      <c r="AB115" s="9" t="n">
        <f aca="false">T115-P115-D115</f>
        <v>-52638485.3457197</v>
      </c>
      <c r="AC115" s="50"/>
      <c r="AD115" s="9"/>
      <c r="AE115" s="9"/>
      <c r="AF115" s="9"/>
      <c r="AG115" s="9" t="n">
        <f aca="false">BF115/100*$AG$57</f>
        <v>7880602614.04091</v>
      </c>
      <c r="AH115" s="40" t="n">
        <f aca="false">(AG115-AG114)/AG114</f>
        <v>0.00326340039440227</v>
      </c>
      <c r="AI115" s="40"/>
      <c r="AJ115" s="40" t="n">
        <f aca="false">AB115/AG115</f>
        <v>-0.00667950002350499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14319346</v>
      </c>
      <c r="AX115" s="7"/>
      <c r="AY115" s="40" t="n">
        <f aca="false">(AW115-AW114)/AW114</f>
        <v>0.00222332963314991</v>
      </c>
      <c r="AZ115" s="39" t="n">
        <f aca="false">workers_and_wage_central!B103</f>
        <v>7753.71496896663</v>
      </c>
      <c r="BA115" s="40" t="n">
        <f aca="false">(AZ115-AZ114)/AZ114</f>
        <v>0.00103776347097519</v>
      </c>
      <c r="BB115" s="7"/>
      <c r="BC115" s="7"/>
      <c r="BD115" s="7"/>
      <c r="BE115" s="7"/>
      <c r="BF115" s="7" t="n">
        <f aca="false">BF114*(1+AY115)*(1+BA115)*(1-BE115)</f>
        <v>137.025702565985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163722674.411184</v>
      </c>
      <c r="E116" s="9"/>
      <c r="F116" s="67" t="n">
        <f aca="false">'Central pensions'!I116</f>
        <v>29758534.0963695</v>
      </c>
      <c r="G116" s="9" t="n">
        <f aca="false">'Central pensions'!K116</f>
        <v>6486036.20487625</v>
      </c>
      <c r="H116" s="9" t="n">
        <f aca="false">'Central pensions'!V116</f>
        <v>35684257.5091648</v>
      </c>
      <c r="I116" s="67" t="n">
        <f aca="false">'Central pensions'!M116</f>
        <v>200599.05788277</v>
      </c>
      <c r="J116" s="9" t="n">
        <f aca="false">'Central pensions'!W116</f>
        <v>1103636.83018035</v>
      </c>
      <c r="K116" s="9"/>
      <c r="L116" s="67" t="n">
        <f aca="false">'Central pensions'!N116</f>
        <v>4162184.60830088</v>
      </c>
      <c r="M116" s="67"/>
      <c r="N116" s="67" t="n">
        <f aca="false">'Central pensions'!L116</f>
        <v>1342634.98910466</v>
      </c>
      <c r="O116" s="9"/>
      <c r="P116" s="9" t="n">
        <f aca="false">'Central pensions'!X116</f>
        <v>28984377.2873548</v>
      </c>
      <c r="Q116" s="67"/>
      <c r="R116" s="67" t="n">
        <f aca="false">'Central SIPA income'!G111</f>
        <v>32005210.4243474</v>
      </c>
      <c r="S116" s="67"/>
      <c r="T116" s="9" t="n">
        <f aca="false">'Central SIPA income'!J111</f>
        <v>122374696.003489</v>
      </c>
      <c r="U116" s="9"/>
      <c r="V116" s="67" t="n">
        <f aca="false">'Central SIPA income'!F111</f>
        <v>125576.45638611</v>
      </c>
      <c r="W116" s="67"/>
      <c r="X116" s="67" t="n">
        <f aca="false">'Central SIPA income'!M111</f>
        <v>315411.853744921</v>
      </c>
      <c r="Y116" s="9"/>
      <c r="Z116" s="9" t="n">
        <f aca="false">R116+V116-N116-L116-F116</f>
        <v>-3132566.81304146</v>
      </c>
      <c r="AA116" s="9"/>
      <c r="AB116" s="9" t="n">
        <f aca="false">T116-P116-D116</f>
        <v>-70332355.6950503</v>
      </c>
      <c r="AC116" s="50"/>
      <c r="AD116" s="9"/>
      <c r="AE116" s="9"/>
      <c r="AF116" s="9"/>
      <c r="AG116" s="9" t="n">
        <f aca="false">BF116/100*$AG$57</f>
        <v>7919320062.24111</v>
      </c>
      <c r="AH116" s="40" t="n">
        <f aca="false">(AG116-AG115)/AG115</f>
        <v>0.00491300603474359</v>
      </c>
      <c r="AI116" s="40"/>
      <c r="AJ116" s="40" t="n">
        <f aca="false">AB116/AG116</f>
        <v>-0.00888111039107905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14363137</v>
      </c>
      <c r="AY116" s="40" t="n">
        <f aca="false">(AW116-AW115)/AW115</f>
        <v>0.00305817039409481</v>
      </c>
      <c r="AZ116" s="39" t="n">
        <f aca="false">workers_and_wage_central!B104</f>
        <v>7768.052987734</v>
      </c>
      <c r="BA116" s="40" t="n">
        <f aca="false">(AZ116-AZ115)/AZ115</f>
        <v>0.00184918053149398</v>
      </c>
      <c r="BB116" s="7"/>
      <c r="BC116" s="7"/>
      <c r="BD116" s="7"/>
      <c r="BE116" s="7"/>
      <c r="BF116" s="7" t="n">
        <f aca="false">BF115*(1+AY116)*(1+BA116)*(1-BE116)</f>
        <v>137.698910669607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164519934.599556</v>
      </c>
      <c r="E117" s="9"/>
      <c r="F117" s="67" t="n">
        <f aca="false">'Central pensions'!I117</f>
        <v>29903445.5729543</v>
      </c>
      <c r="G117" s="9" t="n">
        <f aca="false">'Central pensions'!K117</f>
        <v>6574974.79098374</v>
      </c>
      <c r="H117" s="9" t="n">
        <f aca="false">'Central pensions'!V117</f>
        <v>36173571.3688029</v>
      </c>
      <c r="I117" s="67" t="n">
        <f aca="false">'Central pensions'!M117</f>
        <v>203349.735803621</v>
      </c>
      <c r="J117" s="9" t="n">
        <f aca="false">'Central pensions'!W117</f>
        <v>1118770.24851968</v>
      </c>
      <c r="K117" s="9"/>
      <c r="L117" s="67" t="n">
        <f aca="false">'Central pensions'!N117</f>
        <v>4158061.87322239</v>
      </c>
      <c r="M117" s="67"/>
      <c r="N117" s="67" t="n">
        <f aca="false">'Central pensions'!L117</f>
        <v>1350147.7655816</v>
      </c>
      <c r="O117" s="9"/>
      <c r="P117" s="9" t="n">
        <f aca="false">'Central pensions'!X117</f>
        <v>29004317.4749826</v>
      </c>
      <c r="Q117" s="67"/>
      <c r="R117" s="67" t="n">
        <f aca="false">'Central SIPA income'!G112</f>
        <v>36843762.1201101</v>
      </c>
      <c r="S117" s="67"/>
      <c r="T117" s="9" t="n">
        <f aca="false">'Central SIPA income'!J112</f>
        <v>140875317.777738</v>
      </c>
      <c r="U117" s="9"/>
      <c r="V117" s="67" t="n">
        <f aca="false">'Central SIPA income'!F112</f>
        <v>125942.080622264</v>
      </c>
      <c r="W117" s="67"/>
      <c r="X117" s="67" t="n">
        <f aca="false">'Central SIPA income'!M112</f>
        <v>316330.196413746</v>
      </c>
      <c r="Y117" s="9"/>
      <c r="Z117" s="9" t="n">
        <f aca="false">R117+V117-N117-L117-F117</f>
        <v>1558048.98897406</v>
      </c>
      <c r="AA117" s="9"/>
      <c r="AB117" s="9" t="n">
        <f aca="false">T117-P117-D117</f>
        <v>-52648934.2968004</v>
      </c>
      <c r="AC117" s="50"/>
      <c r="AD117" s="9"/>
      <c r="AE117" s="9"/>
      <c r="AF117" s="9"/>
      <c r="AG117" s="9" t="n">
        <f aca="false">BF117/100*$AG$57</f>
        <v>7929262824.28574</v>
      </c>
      <c r="AH117" s="40" t="n">
        <f aca="false">(AG117-AG116)/AG116</f>
        <v>0.00125550703425116</v>
      </c>
      <c r="AI117" s="40" t="n">
        <f aca="false">(AG117-AG113)/AG113</f>
        <v>0.0158302962799348</v>
      </c>
      <c r="AJ117" s="40" t="n">
        <f aca="false">AB117/AG117</f>
        <v>-0.00663982711426178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14343626</v>
      </c>
      <c r="AY117" s="40" t="n">
        <f aca="false">(AW117-AW116)/AW116</f>
        <v>-0.00135840798566497</v>
      </c>
      <c r="AZ117" s="39" t="n">
        <f aca="false">workers_and_wage_central!B105</f>
        <v>7788.38563814884</v>
      </c>
      <c r="BA117" s="40" t="n">
        <f aca="false">(AZ117-AZ116)/AZ116</f>
        <v>0.00261747061289915</v>
      </c>
      <c r="BB117" s="7"/>
      <c r="BC117" s="7"/>
      <c r="BD117" s="7"/>
      <c r="BE117" s="7"/>
      <c r="BF117" s="7" t="n">
        <f aca="false">BF116*(1+AY117)*(1+BA117)*(1-BE117)</f>
        <v>137.871792620561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0.0209622285053203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0.0184169951419761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5774691623.06747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5830646743.10537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5879987047.74055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5954021024.39568</v>
      </c>
      <c r="AJ174" s="32" t="n">
        <f aca="false">(AG174-AG170)/AG170</f>
        <v>0.0352684355722423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6000237419.64128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6049390534.40092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6106184507.26823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6165918621.85424</v>
      </c>
      <c r="AJ178" s="32" t="n">
        <f aca="false">(AG178-AG174)/AG174</f>
        <v>0.0355889904638128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6231402097.3873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6260391635.02644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6304161477.84504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6362936209.64297</v>
      </c>
      <c r="AJ182" s="32" t="n">
        <f aca="false">(AG182-AG178)/AG178</f>
        <v>0.0319526740249903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6403566582.08486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6433177497.91044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6446969703.49016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6474462183.59915</v>
      </c>
      <c r="AJ186" s="32" t="n">
        <f aca="false">(AG186-AG182)/AG182</f>
        <v>0.0175274386355113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6481554833.57361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6538288241.02302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6578949424.16096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6594325713.70712</v>
      </c>
      <c r="AJ190" s="32" t="n">
        <f aca="false">(AG190-AG186)/AG186</f>
        <v>0.0185132798229322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6628548742.13161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6679360468.19454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6736305053.96443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6761817965.45849</v>
      </c>
      <c r="AJ194" s="32" t="n">
        <f aca="false">(AG194-AG190)/AG190</f>
        <v>0.025399450834408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6798380708.13098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6835864428.8975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6846882369.37823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6911142224.00678</v>
      </c>
      <c r="AJ198" s="32" t="n">
        <f aca="false">(AG198-AG194)/AG194</f>
        <v>0.0220834484618007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6957950008.70026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6975210559.73159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6984291312.44851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7001119447.5579</v>
      </c>
      <c r="AJ202" s="32" t="n">
        <f aca="false">(AG202-AG198)/AG198</f>
        <v>0.0130191538004492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7027450485.82421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7057971248.60078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7065178072.9973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7137331750.31974</v>
      </c>
      <c r="AJ206" s="32" t="n">
        <f aca="false">(AG206-AG202)/AG202</f>
        <v>0.0194557890037655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7226841477.79491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7229039563.40342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7224549312.84426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7262960999.87252</v>
      </c>
      <c r="AJ210" s="32" t="n">
        <f aca="false">(AG210-AG206)/AG206</f>
        <v>0.0176017108280205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7333313371.77291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7345507228.33722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7361822860.70774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7403918511.58728</v>
      </c>
      <c r="AJ214" s="32" t="n">
        <f aca="false">(AG214-AG210)/AG210</f>
        <v>0.0194077197601961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7438959355.77503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7471107933.47908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7525025567.65236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7544097987.92145</v>
      </c>
      <c r="AJ218" s="32" t="n">
        <f aca="false">(AG218-AG214)/AG214</f>
        <v>0.0189331468349881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7599742585.20174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7607246936.81027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7627191713.64903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7691261035.88351</v>
      </c>
      <c r="AJ222" s="32" t="n">
        <f aca="false">(AG222-AG218)/AG218</f>
        <v>0.0195070435455207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7721717668.21257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7761618589.095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7771478056.50832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7805696338.5749</v>
      </c>
      <c r="AJ226" s="32" t="n">
        <f aca="false">(AG226-AG222)/AG222</f>
        <v>0.0148786138134557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7854968706.06751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7880602614.04091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7919320062.24111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7929262824.28574</v>
      </c>
      <c r="AJ230" s="32" t="n">
        <f aca="false">(AG230-AG226)/AG226</f>
        <v>0.0158302962799348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2049851.26914787</v>
      </c>
      <c r="C22" s="0" t="n">
        <v>709429.870544828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D20" activeCellId="0" sqref="D20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2066133.00393637</v>
      </c>
      <c r="C22" s="0" t="n">
        <v>725711.605333333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4414425.44753819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4128548.65678917</v>
      </c>
      <c r="D21" s="0" t="n">
        <v>11630432.7583248</v>
      </c>
      <c r="E21" s="0" t="n">
        <v>834410.899793194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4648345.50598317</v>
      </c>
      <c r="D22" s="0" t="n">
        <v>12033667.6737193</v>
      </c>
      <c r="E22" s="0" t="n">
        <v>968470.610829825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678306.07587</v>
      </c>
      <c r="C23" s="0" t="n">
        <v>4228230.95748063</v>
      </c>
      <c r="D23" s="0" t="n">
        <v>9999817.54540921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  <c r="J23" s="0" t="n">
        <f aca="false">B23/C23</f>
        <v>0.160423137404529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4122920.34581401</v>
      </c>
      <c r="D24" s="0" t="n">
        <v>9974491.19426956</v>
      </c>
      <c r="E24" s="0" t="n">
        <v>636904.208584138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268147.483736667</v>
      </c>
      <c r="C25" s="0" t="n">
        <v>3950435.4952336</v>
      </c>
      <c r="D25" s="0" t="n">
        <v>10192571.6347896</v>
      </c>
      <c r="E25" s="0" t="n">
        <v>611139.459040366</v>
      </c>
      <c r="F25" s="0" t="n">
        <v>0.341679548852951</v>
      </c>
      <c r="G25" s="0" t="n">
        <v>0</v>
      </c>
      <c r="H25" s="0" t="n">
        <v>992636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3842935.26837862</v>
      </c>
      <c r="D26" s="0" t="n">
        <v>10200814.1494089</v>
      </c>
      <c r="E26" s="0" t="n">
        <v>759485.759965588</v>
      </c>
      <c r="F26" s="0" t="n">
        <v>0</v>
      </c>
      <c r="G26" s="0" t="n">
        <v>0.14191347871654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3864226.1172887</v>
      </c>
      <c r="D27" s="0" t="n">
        <v>10086183.512776</v>
      </c>
      <c r="E27" s="0" t="n">
        <v>580230.513781554</v>
      </c>
      <c r="F27" s="0" t="n">
        <v>0</v>
      </c>
      <c r="G27" s="0" t="n">
        <v>0.135628566899477</v>
      </c>
      <c r="H27" s="0" t="n">
        <v>0</v>
      </c>
      <c r="I27" s="0" t="n">
        <v>2768766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3909123.07666076</v>
      </c>
      <c r="D28" s="0" t="n">
        <v>9994421.94214223</v>
      </c>
      <c r="E28" s="0" t="n">
        <v>591696.854678529</v>
      </c>
      <c r="F28" s="0" t="n">
        <v>0</v>
      </c>
      <c r="G28" s="0" t="n">
        <v>0.136154375183249</v>
      </c>
      <c r="H28" s="0" t="n">
        <v>0</v>
      </c>
      <c r="I28" s="0" t="n">
        <v>2727072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4021943.57396543</v>
      </c>
      <c r="D29" s="0" t="n">
        <v>9884026.96694604</v>
      </c>
      <c r="E29" s="0" t="n">
        <v>643882.11434292</v>
      </c>
      <c r="F29" s="0" t="n">
        <v>0</v>
      </c>
      <c r="G29" s="0" t="n">
        <v>0.134315838275653</v>
      </c>
      <c r="H29" s="0" t="n">
        <v>0</v>
      </c>
      <c r="I29" s="0" t="n">
        <v>2690692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4051990.9659086</v>
      </c>
      <c r="D30" s="0" t="n">
        <v>9690832.36010107</v>
      </c>
      <c r="E30" s="0" t="n">
        <v>800142.737810047</v>
      </c>
      <c r="F30" s="0" t="n">
        <v>0</v>
      </c>
      <c r="G30" s="0" t="n">
        <v>0.138663459409861</v>
      </c>
      <c r="H30" s="0" t="n">
        <v>0</v>
      </c>
      <c r="I30" s="0" t="n">
        <v>2616921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4106590.66125195</v>
      </c>
      <c r="D31" s="0" t="n">
        <v>9456733.86005254</v>
      </c>
      <c r="E31" s="0" t="n">
        <v>626294.194878683</v>
      </c>
      <c r="F31" s="0" t="n">
        <v>0</v>
      </c>
      <c r="G31" s="0" t="n">
        <v>0.14208828889804</v>
      </c>
      <c r="H31" s="0" t="n">
        <v>0</v>
      </c>
      <c r="I31" s="0" t="n">
        <v>2545309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4101857.6853885</v>
      </c>
      <c r="D32" s="0" t="n">
        <v>9050857.18228425</v>
      </c>
      <c r="E32" s="0" t="n">
        <v>627129.27529298</v>
      </c>
      <c r="F32" s="0" t="n">
        <v>0</v>
      </c>
      <c r="G32" s="0" t="n">
        <v>0.146505682716257</v>
      </c>
      <c r="H32" s="0" t="n">
        <v>0</v>
      </c>
      <c r="I32" s="0" t="n">
        <v>2479240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4141590.35598561</v>
      </c>
      <c r="D33" s="0" t="n">
        <v>8897369.20413541</v>
      </c>
      <c r="E33" s="0" t="n">
        <v>633934.456723159</v>
      </c>
      <c r="F33" s="0" t="n">
        <v>0</v>
      </c>
      <c r="G33" s="0" t="n">
        <v>0.145476737422069</v>
      </c>
      <c r="H33" s="0" t="n">
        <v>0</v>
      </c>
      <c r="I33" s="0" t="n">
        <v>2437609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4126090.86385696</v>
      </c>
      <c r="D34" s="0" t="n">
        <v>8741955.25249852</v>
      </c>
      <c r="E34" s="0" t="n">
        <v>780415.724141425</v>
      </c>
      <c r="F34" s="0" t="n">
        <v>0</v>
      </c>
      <c r="G34" s="0" t="n">
        <v>0.141654850562639</v>
      </c>
      <c r="H34" s="0" t="n">
        <v>0</v>
      </c>
      <c r="I34" s="0" t="n">
        <v>2393947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4080430.10393678</v>
      </c>
      <c r="D35" s="0" t="n">
        <v>8433266.57793618</v>
      </c>
      <c r="E35" s="0" t="n">
        <v>611113.319999568</v>
      </c>
      <c r="F35" s="0" t="n">
        <v>0</v>
      </c>
      <c r="G35" s="0" t="n">
        <v>0.148562440687498</v>
      </c>
      <c r="H35" s="0" t="n">
        <v>0</v>
      </c>
      <c r="I35" s="0" t="n">
        <v>2324755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4053455.10915202</v>
      </c>
      <c r="D36" s="0" t="n">
        <v>8409247.7118982</v>
      </c>
      <c r="E36" s="0" t="n">
        <v>600469.778520212</v>
      </c>
      <c r="F36" s="0" t="n">
        <v>0</v>
      </c>
      <c r="G36" s="0" t="n">
        <v>0.147451231292037</v>
      </c>
      <c r="H36" s="0" t="n">
        <v>0</v>
      </c>
      <c r="I36" s="0" t="n">
        <v>2278551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4059460.27562063</v>
      </c>
      <c r="D37" s="0" t="n">
        <v>8315577.54172945</v>
      </c>
      <c r="E37" s="0" t="n">
        <v>599565.830272124</v>
      </c>
      <c r="F37" s="0" t="n">
        <v>0</v>
      </c>
      <c r="G37" s="0" t="n">
        <v>0.149482944409733</v>
      </c>
      <c r="H37" s="0" t="n">
        <v>0</v>
      </c>
      <c r="I37" s="0" t="n">
        <v>2244150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4049658.7717348</v>
      </c>
      <c r="D38" s="0" t="n">
        <v>8318807.30887531</v>
      </c>
      <c r="E38" s="0" t="n">
        <v>741409.15541876</v>
      </c>
      <c r="F38" s="0" t="n">
        <v>0</v>
      </c>
      <c r="G38" s="0" t="n">
        <v>0.149018978620614</v>
      </c>
      <c r="H38" s="0" t="n">
        <v>0</v>
      </c>
      <c r="I38" s="0" t="n">
        <v>2191552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4003688.28526149</v>
      </c>
      <c r="D39" s="0" t="n">
        <v>8105900.01789697</v>
      </c>
      <c r="E39" s="0" t="n">
        <v>586427.704742328</v>
      </c>
      <c r="F39" s="0" t="n">
        <v>0</v>
      </c>
      <c r="G39" s="0" t="n">
        <v>0.149138198150853</v>
      </c>
      <c r="H39" s="0" t="n">
        <v>0</v>
      </c>
      <c r="I39" s="0" t="n">
        <v>2147845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4002306.45289445</v>
      </c>
      <c r="D40" s="0" t="n">
        <v>8176437.2231038</v>
      </c>
      <c r="E40" s="0" t="n">
        <v>587917.968847032</v>
      </c>
      <c r="F40" s="0" t="n">
        <v>0</v>
      </c>
      <c r="G40" s="0" t="n">
        <v>0.146550848464637</v>
      </c>
      <c r="H40" s="0" t="n">
        <v>0</v>
      </c>
      <c r="I40" s="0" t="n">
        <v>2111698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4001916.84932485</v>
      </c>
      <c r="D41" s="0" t="n">
        <v>8101844.6167666</v>
      </c>
      <c r="E41" s="0" t="n">
        <v>578600.950015083</v>
      </c>
      <c r="F41" s="0" t="n">
        <v>0</v>
      </c>
      <c r="G41" s="0" t="n">
        <v>0.152578350690651</v>
      </c>
      <c r="H41" s="0" t="n">
        <v>0</v>
      </c>
      <c r="I41" s="0" t="n">
        <v>2070945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4014585.43576726</v>
      </c>
      <c r="D42" s="0" t="n">
        <v>8126513.49952841</v>
      </c>
      <c r="E42" s="0" t="n">
        <v>686009.845038839</v>
      </c>
      <c r="F42" s="0" t="n">
        <v>0</v>
      </c>
      <c r="G42" s="0" t="n">
        <v>0.146862224403294</v>
      </c>
      <c r="H42" s="0" t="n">
        <v>0</v>
      </c>
      <c r="I42" s="0" t="n">
        <v>2015672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3981043.07528224</v>
      </c>
      <c r="D43" s="0" t="n">
        <v>7832981.3114456</v>
      </c>
      <c r="E43" s="0" t="n">
        <v>544826.855892447</v>
      </c>
      <c r="F43" s="0" t="n">
        <v>0</v>
      </c>
      <c r="G43" s="0" t="n">
        <v>0.145691813644479</v>
      </c>
      <c r="H43" s="0" t="n">
        <v>0</v>
      </c>
      <c r="I43" s="0" t="n">
        <v>1990261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3954908.57045766</v>
      </c>
      <c r="D44" s="0" t="n">
        <v>7697752.74149808</v>
      </c>
      <c r="E44" s="0" t="n">
        <v>522679.196044497</v>
      </c>
      <c r="F44" s="0" t="n">
        <v>0</v>
      </c>
      <c r="G44" s="0" t="n">
        <v>0.148299021619826</v>
      </c>
      <c r="H44" s="0" t="n">
        <v>0</v>
      </c>
      <c r="I44" s="0" t="n">
        <v>1943377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3916125.49785672</v>
      </c>
      <c r="D45" s="0" t="n">
        <v>7476681.17025669</v>
      </c>
      <c r="E45" s="0" t="n">
        <v>516695.345938728</v>
      </c>
      <c r="F45" s="0" t="n">
        <v>0</v>
      </c>
      <c r="G45" s="0" t="n">
        <v>0.150266498793411</v>
      </c>
      <c r="H45" s="0" t="n">
        <v>0</v>
      </c>
      <c r="I45" s="0" t="n">
        <v>1897897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3900977.87902034</v>
      </c>
      <c r="D46" s="0" t="n">
        <v>7356121.63019973</v>
      </c>
      <c r="E46" s="0" t="n">
        <v>666093.574177289</v>
      </c>
      <c r="F46" s="0" t="n">
        <v>0</v>
      </c>
      <c r="G46" s="0" t="n">
        <v>0.148933149667528</v>
      </c>
      <c r="H46" s="0" t="n">
        <v>0</v>
      </c>
      <c r="I46" s="0" t="n">
        <v>1860809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3847564.78972968</v>
      </c>
      <c r="D47" s="0" t="n">
        <v>7163454.39677871</v>
      </c>
      <c r="E47" s="0" t="n">
        <v>527330.757964133</v>
      </c>
      <c r="F47" s="0" t="n">
        <v>0</v>
      </c>
      <c r="G47" s="0" t="n">
        <v>0.145460288309058</v>
      </c>
      <c r="H47" s="0" t="n">
        <v>0</v>
      </c>
      <c r="I47" s="0" t="n">
        <v>1836393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3738859.81806439</v>
      </c>
      <c r="D48" s="0" t="n">
        <v>6985301.99106641</v>
      </c>
      <c r="E48" s="0" t="n">
        <v>494861.647093421</v>
      </c>
      <c r="F48" s="0" t="n">
        <v>0</v>
      </c>
      <c r="G48" s="0" t="n">
        <v>0.149170475003462</v>
      </c>
      <c r="H48" s="0" t="n">
        <v>0</v>
      </c>
      <c r="I48" s="0" t="n">
        <v>1788579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3683818.07413058</v>
      </c>
      <c r="D49" s="0" t="n">
        <v>6926485.92293716</v>
      </c>
      <c r="E49" s="0" t="n">
        <v>476163.840940735</v>
      </c>
      <c r="F49" s="0" t="n">
        <v>0</v>
      </c>
      <c r="G49" s="0" t="n">
        <v>0.14559549846608</v>
      </c>
      <c r="H49" s="0" t="n">
        <v>0</v>
      </c>
      <c r="I49" s="0" t="n">
        <v>1763915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3645659.40790612</v>
      </c>
      <c r="D50" s="0" t="n">
        <v>6967727.54622592</v>
      </c>
      <c r="E50" s="0" t="n">
        <v>571195.433205199</v>
      </c>
      <c r="F50" s="0" t="n">
        <v>0</v>
      </c>
      <c r="G50" s="0" t="n">
        <v>0.14435276785284</v>
      </c>
      <c r="H50" s="0" t="n">
        <v>0</v>
      </c>
      <c r="I50" s="0" t="n">
        <v>1732137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3617139.97680333</v>
      </c>
      <c r="D51" s="0" t="n">
        <v>6799688.02687904</v>
      </c>
      <c r="E51" s="0" t="n">
        <v>457226.186309234</v>
      </c>
      <c r="F51" s="0" t="n">
        <v>0</v>
      </c>
      <c r="G51" s="0" t="n">
        <v>0.145225078754543</v>
      </c>
      <c r="H51" s="0" t="n">
        <v>0</v>
      </c>
      <c r="I51" s="0" t="n">
        <v>1713860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3602808.89516199</v>
      </c>
      <c r="D52" s="0" t="n">
        <v>6799470.51928552</v>
      </c>
      <c r="E52" s="0" t="n">
        <v>437641.46042437</v>
      </c>
      <c r="F52" s="0" t="n">
        <v>0</v>
      </c>
      <c r="G52" s="0" t="n">
        <v>0.144128680455162</v>
      </c>
      <c r="H52" s="0" t="n">
        <v>0</v>
      </c>
      <c r="I52" s="0" t="n">
        <v>1685486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3540304.19365839</v>
      </c>
      <c r="D53" s="0" t="n">
        <v>6700079.51480752</v>
      </c>
      <c r="E53" s="0" t="n">
        <v>404597.418875701</v>
      </c>
      <c r="F53" s="0" t="n">
        <v>0</v>
      </c>
      <c r="G53" s="0" t="n">
        <v>0.141414804162968</v>
      </c>
      <c r="H53" s="0" t="n">
        <v>0</v>
      </c>
      <c r="I53" s="0" t="n">
        <v>1664901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3525380.67394954</v>
      </c>
      <c r="D54" s="0" t="n">
        <v>6594561.92109856</v>
      </c>
      <c r="E54" s="0" t="n">
        <v>500898.997133146</v>
      </c>
      <c r="F54" s="0" t="n">
        <v>0</v>
      </c>
      <c r="G54" s="0" t="n">
        <v>0.140335900689158</v>
      </c>
      <c r="H54" s="0" t="n">
        <v>0</v>
      </c>
      <c r="I54" s="0" t="n">
        <v>1635273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3498955.04105756</v>
      </c>
      <c r="D55" s="0" t="n">
        <v>6516851.9321667</v>
      </c>
      <c r="E55" s="0" t="n">
        <v>379230.725857353</v>
      </c>
      <c r="F55" s="0" t="n">
        <v>0</v>
      </c>
      <c r="G55" s="0" t="n">
        <v>0.138340097642797</v>
      </c>
      <c r="H55" s="0" t="n">
        <v>0</v>
      </c>
      <c r="I55" s="0" t="n">
        <v>1592236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3470117.36580833</v>
      </c>
      <c r="D56" s="0" t="n">
        <v>6372526.20557935</v>
      </c>
      <c r="E56" s="0" t="n">
        <v>360560.185993104</v>
      </c>
      <c r="F56" s="0" t="n">
        <v>0</v>
      </c>
      <c r="G56" s="0" t="n">
        <v>0.138596616295805</v>
      </c>
      <c r="H56" s="0" t="n">
        <v>0</v>
      </c>
      <c r="I56" s="0" t="n">
        <v>1559207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3476635.58602093</v>
      </c>
      <c r="D57" s="0" t="n">
        <v>6143510.02466012</v>
      </c>
      <c r="E57" s="0" t="n">
        <v>360959.001118499</v>
      </c>
      <c r="F57" s="0" t="n">
        <v>0</v>
      </c>
      <c r="G57" s="0" t="n">
        <v>0.137179953136898</v>
      </c>
      <c r="H57" s="0" t="n">
        <v>0</v>
      </c>
      <c r="I57" s="0" t="n">
        <v>1527707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3431746.39993849</v>
      </c>
      <c r="D58" s="0" t="n">
        <v>5924600.57027437</v>
      </c>
      <c r="E58" s="0" t="n">
        <v>456005.098500298</v>
      </c>
      <c r="F58" s="0" t="n">
        <v>0</v>
      </c>
      <c r="G58" s="0" t="n">
        <v>0.133396984477227</v>
      </c>
      <c r="H58" s="0" t="n">
        <v>0</v>
      </c>
      <c r="I58" s="0" t="n">
        <v>1502085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3336021.20870328</v>
      </c>
      <c r="D59" s="0" t="n">
        <v>5706444.44473344</v>
      </c>
      <c r="E59" s="0" t="n">
        <v>345381.050847759</v>
      </c>
      <c r="F59" s="0" t="n">
        <v>0</v>
      </c>
      <c r="G59" s="0" t="n">
        <v>0.134292110697835</v>
      </c>
      <c r="H59" s="0" t="n">
        <v>0</v>
      </c>
      <c r="I59" s="0" t="n">
        <v>1463261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3285248.53641072</v>
      </c>
      <c r="D60" s="0" t="n">
        <v>5676028.59110418</v>
      </c>
      <c r="E60" s="0" t="n">
        <v>329982.103436137</v>
      </c>
      <c r="F60" s="0" t="n">
        <v>0</v>
      </c>
      <c r="G60" s="0" t="n">
        <v>0.126056724383006</v>
      </c>
      <c r="H60" s="0" t="n">
        <v>0</v>
      </c>
      <c r="I60" s="0" t="n">
        <v>1442499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3238214.91162309</v>
      </c>
      <c r="D61" s="0" t="n">
        <v>5759159.75285734</v>
      </c>
      <c r="E61" s="0" t="n">
        <v>321339.307492745</v>
      </c>
      <c r="F61" s="0" t="n">
        <v>0</v>
      </c>
      <c r="G61" s="0" t="n">
        <v>0.122652434775411</v>
      </c>
      <c r="H61" s="0" t="n">
        <v>0</v>
      </c>
      <c r="I61" s="0" t="n">
        <v>1422058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3206697.72988656</v>
      </c>
      <c r="D62" s="0" t="n">
        <v>5623535.91031721</v>
      </c>
      <c r="E62" s="0" t="n">
        <v>377270.290680414</v>
      </c>
      <c r="F62" s="0" t="n">
        <v>0</v>
      </c>
      <c r="G62" s="0" t="n">
        <v>0.12618944449259</v>
      </c>
      <c r="H62" s="0" t="n">
        <v>0</v>
      </c>
      <c r="I62" s="0" t="n">
        <v>1392831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3162916.6207934</v>
      </c>
      <c r="D63" s="0" t="n">
        <v>5377991.05044143</v>
      </c>
      <c r="E63" s="0" t="n">
        <v>297809.572628069</v>
      </c>
      <c r="F63" s="0" t="n">
        <v>0</v>
      </c>
      <c r="G63" s="0" t="n">
        <v>0.114242666348852</v>
      </c>
      <c r="H63" s="0" t="n">
        <v>0</v>
      </c>
      <c r="I63" s="0" t="n">
        <v>1370627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3180802.93212237</v>
      </c>
      <c r="D64" s="0" t="n">
        <v>5374685.22959422</v>
      </c>
      <c r="E64" s="0" t="n">
        <v>255947.822198876</v>
      </c>
      <c r="F64" s="0" t="n">
        <v>0</v>
      </c>
      <c r="G64" s="0" t="n">
        <v>0.110357861684357</v>
      </c>
      <c r="H64" s="0" t="n">
        <v>0</v>
      </c>
      <c r="I64" s="0" t="n">
        <v>1352527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3156201.16216112</v>
      </c>
      <c r="D65" s="0" t="n">
        <v>5289368.92252286</v>
      </c>
      <c r="E65" s="0" t="n">
        <v>233296.970518662</v>
      </c>
      <c r="F65" s="0" t="n">
        <v>0</v>
      </c>
      <c r="G65" s="0" t="n">
        <v>0.109637958420025</v>
      </c>
      <c r="H65" s="0" t="n">
        <v>0</v>
      </c>
      <c r="I65" s="0" t="n">
        <v>1322731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3133005.39234347</v>
      </c>
      <c r="D66" s="0" t="n">
        <v>5284213.36936077</v>
      </c>
      <c r="E66" s="0" t="n">
        <v>277027.864275893</v>
      </c>
      <c r="F66" s="0" t="n">
        <v>0</v>
      </c>
      <c r="G66" s="0" t="n">
        <v>0.10661374372584</v>
      </c>
      <c r="H66" s="0" t="n">
        <v>0</v>
      </c>
      <c r="I66" s="0" t="n">
        <v>1301665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3090923.68887914</v>
      </c>
      <c r="D67" s="0" t="n">
        <v>5164486.64384302</v>
      </c>
      <c r="E67" s="0" t="n">
        <v>214649.116997517</v>
      </c>
      <c r="F67" s="0" t="n">
        <v>0</v>
      </c>
      <c r="G67" s="0" t="n">
        <v>0.105192043749422</v>
      </c>
      <c r="H67" s="0" t="n">
        <v>0</v>
      </c>
      <c r="I67" s="0" t="n">
        <v>1277711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3014180.56623669</v>
      </c>
      <c r="D68" s="0" t="n">
        <v>5023474.23797561</v>
      </c>
      <c r="E68" s="0" t="n">
        <v>199979.671716369</v>
      </c>
      <c r="F68" s="0" t="n">
        <v>0</v>
      </c>
      <c r="G68" s="0" t="n">
        <v>0.105837465998973</v>
      </c>
      <c r="H68" s="0" t="n">
        <v>0</v>
      </c>
      <c r="I68" s="0" t="n">
        <v>1266124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2971397.32267455</v>
      </c>
      <c r="D69" s="0" t="n">
        <v>5134736.9420826</v>
      </c>
      <c r="E69" s="0" t="n">
        <v>163740.370433475</v>
      </c>
      <c r="F69" s="0" t="n">
        <v>0</v>
      </c>
      <c r="G69" s="0" t="n">
        <v>0.0976093938973373</v>
      </c>
      <c r="H69" s="0" t="n">
        <v>0</v>
      </c>
      <c r="I69" s="0" t="n">
        <v>1268284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2899449.5725998</v>
      </c>
      <c r="D70" s="0" t="n">
        <v>5036245.19146854</v>
      </c>
      <c r="E70" s="0" t="n">
        <v>208283.093634489</v>
      </c>
      <c r="F70" s="0" t="n">
        <v>0</v>
      </c>
      <c r="G70" s="0" t="n">
        <v>0.0862415078167999</v>
      </c>
      <c r="H70" s="0" t="n">
        <v>0</v>
      </c>
      <c r="I70" s="0" t="n">
        <v>1267463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2826095.65438609</v>
      </c>
      <c r="D71" s="0" t="n">
        <v>4974330.51649697</v>
      </c>
      <c r="E71" s="0" t="n">
        <v>155107.599743687</v>
      </c>
      <c r="F71" s="0" t="n">
        <v>0</v>
      </c>
      <c r="G71" s="0" t="n">
        <v>0.080826749350771</v>
      </c>
      <c r="H71" s="0" t="n">
        <v>0</v>
      </c>
      <c r="I71" s="0" t="n">
        <v>1265300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2829366.10209881</v>
      </c>
      <c r="D72" s="0" t="n">
        <v>4862816.73972041</v>
      </c>
      <c r="E72" s="0" t="n">
        <v>149994.189789013</v>
      </c>
      <c r="F72" s="0" t="n">
        <v>0</v>
      </c>
      <c r="G72" s="0" t="n">
        <v>0.0786574688338495</v>
      </c>
      <c r="H72" s="0" t="n">
        <v>0</v>
      </c>
      <c r="I72" s="0" t="n">
        <v>1250862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2804507.74355807</v>
      </c>
      <c r="D73" s="0" t="n">
        <v>4687936.3893775</v>
      </c>
      <c r="E73" s="0" t="n">
        <v>159994.541344641</v>
      </c>
      <c r="F73" s="0" t="n">
        <v>0</v>
      </c>
      <c r="G73" s="0" t="n">
        <v>0.0759896425112584</v>
      </c>
      <c r="H73" s="0" t="n">
        <v>0</v>
      </c>
      <c r="I73" s="0" t="n">
        <v>1243456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2771062.65144727</v>
      </c>
      <c r="D74" s="0" t="n">
        <v>4720700.2848482</v>
      </c>
      <c r="E74" s="0" t="n">
        <v>184966.601850922</v>
      </c>
      <c r="F74" s="0" t="n">
        <v>0</v>
      </c>
      <c r="G74" s="0" t="n">
        <v>0.0686951726179677</v>
      </c>
      <c r="H74" s="0" t="n">
        <v>0</v>
      </c>
      <c r="I74" s="0" t="n">
        <v>1209222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2693735.80004889</v>
      </c>
      <c r="D75" s="0" t="n">
        <v>4723407.98539805</v>
      </c>
      <c r="E75" s="0" t="n">
        <v>137294.165261292</v>
      </c>
      <c r="F75" s="0" t="n">
        <v>0</v>
      </c>
      <c r="G75" s="0" t="n">
        <v>0.0608131075267323</v>
      </c>
      <c r="H75" s="0" t="n">
        <v>0</v>
      </c>
      <c r="I75" s="0" t="n">
        <v>1169978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2658595.30861286</v>
      </c>
      <c r="D76" s="0" t="n">
        <v>4661020.43925384</v>
      </c>
      <c r="E76" s="0" t="n">
        <v>137868.307985045</v>
      </c>
      <c r="F76" s="0" t="n">
        <v>0</v>
      </c>
      <c r="G76" s="0" t="n">
        <v>0.0555014523190529</v>
      </c>
      <c r="H76" s="0" t="n">
        <v>0</v>
      </c>
      <c r="I76" s="0" t="n">
        <v>1142427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2644148.05436841</v>
      </c>
      <c r="D77" s="0" t="n">
        <v>4634597.15702628</v>
      </c>
      <c r="E77" s="0" t="n">
        <v>127160.145122453</v>
      </c>
      <c r="F77" s="0" t="n">
        <v>0</v>
      </c>
      <c r="G77" s="0" t="n">
        <v>0.0533268382690718</v>
      </c>
      <c r="H77" s="0" t="n">
        <v>0</v>
      </c>
      <c r="I77" s="0" t="n">
        <v>1109881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2623748.18994438</v>
      </c>
      <c r="D78" s="0" t="n">
        <v>4259228.23422641</v>
      </c>
      <c r="E78" s="0" t="n">
        <v>154219.309351132</v>
      </c>
      <c r="F78" s="0" t="n">
        <v>0</v>
      </c>
      <c r="G78" s="0" t="n">
        <v>0.0576745971958418</v>
      </c>
      <c r="H78" s="0" t="n">
        <v>0</v>
      </c>
      <c r="I78" s="0" t="n">
        <v>1070539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2592138.39919848</v>
      </c>
      <c r="D79" s="0" t="n">
        <v>4170436.39742516</v>
      </c>
      <c r="E79" s="0" t="n">
        <v>117128.638138212</v>
      </c>
      <c r="F79" s="0" t="n">
        <v>0</v>
      </c>
      <c r="G79" s="0" t="n">
        <v>0.047573519253064</v>
      </c>
      <c r="H79" s="0" t="n">
        <v>0</v>
      </c>
      <c r="I79" s="0" t="n">
        <v>1035993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2562051.3973543</v>
      </c>
      <c r="D80" s="0" t="n">
        <v>4010566.7867806</v>
      </c>
      <c r="E80" s="0" t="n">
        <v>104684.302048246</v>
      </c>
      <c r="F80" s="0" t="n">
        <v>0</v>
      </c>
      <c r="G80" s="0" t="n">
        <v>0.0453313766030078</v>
      </c>
      <c r="H80" s="0" t="n">
        <v>0</v>
      </c>
      <c r="I80" s="0" t="n">
        <v>1002420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2507998.1356508</v>
      </c>
      <c r="D81" s="0" t="n">
        <v>4072856.33550341</v>
      </c>
      <c r="E81" s="0" t="n">
        <v>98767.3375078991</v>
      </c>
      <c r="F81" s="0" t="n">
        <v>0</v>
      </c>
      <c r="G81" s="0" t="n">
        <v>0.0416821801579078</v>
      </c>
      <c r="H81" s="0" t="n">
        <v>0</v>
      </c>
      <c r="I81" s="0" t="n">
        <v>963696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2463302.10590122</v>
      </c>
      <c r="D82" s="0" t="n">
        <v>4025606.10510266</v>
      </c>
      <c r="E82" s="0" t="n">
        <v>122494.805123656</v>
      </c>
      <c r="F82" s="0" t="n">
        <v>0</v>
      </c>
      <c r="G82" s="0" t="n">
        <v>0.0341235234011355</v>
      </c>
      <c r="H82" s="0" t="n">
        <v>0</v>
      </c>
      <c r="I82" s="0" t="n">
        <v>915647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2441340.08052419</v>
      </c>
      <c r="D83" s="0" t="n">
        <v>3848495.1884063</v>
      </c>
      <c r="E83" s="0" t="n">
        <v>96626.3570171557</v>
      </c>
      <c r="F83" s="0" t="n">
        <v>0</v>
      </c>
      <c r="G83" s="0" t="n">
        <v>0.0360355350105722</v>
      </c>
      <c r="H83" s="0" t="n">
        <v>0</v>
      </c>
      <c r="I83" s="0" t="n">
        <v>899658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2394703.84732239</v>
      </c>
      <c r="D84" s="0" t="n">
        <v>3777559.27130175</v>
      </c>
      <c r="E84" s="0" t="n">
        <v>102710.113240565</v>
      </c>
      <c r="F84" s="0" t="n">
        <v>0</v>
      </c>
      <c r="G84" s="0" t="n">
        <v>0.0308175178804125</v>
      </c>
      <c r="H84" s="0" t="n">
        <v>0</v>
      </c>
      <c r="I84" s="0" t="n">
        <v>870889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2367354.25231792</v>
      </c>
      <c r="D85" s="0" t="n">
        <v>3700065.60955929</v>
      </c>
      <c r="E85" s="0" t="n">
        <v>98199.5092481246</v>
      </c>
      <c r="F85" s="0" t="n">
        <v>0</v>
      </c>
      <c r="G85" s="0" t="n">
        <v>0.0361950073421439</v>
      </c>
      <c r="H85" s="0" t="n">
        <v>0</v>
      </c>
      <c r="I85" s="0" t="n">
        <v>843296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2358601.51491456</v>
      </c>
      <c r="D86" s="0" t="n">
        <v>3532560.97397844</v>
      </c>
      <c r="E86" s="0" t="n">
        <v>109167.025581613</v>
      </c>
      <c r="F86" s="0" t="n">
        <v>0</v>
      </c>
      <c r="G86" s="0" t="n">
        <v>0.0311067898931336</v>
      </c>
      <c r="H86" s="0" t="n">
        <v>0</v>
      </c>
      <c r="I86" s="0" t="n">
        <v>805416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2316952.26654745</v>
      </c>
      <c r="D87" s="0" t="n">
        <v>3600737.70865017</v>
      </c>
      <c r="E87" s="0" t="n">
        <v>90436.1221523472</v>
      </c>
      <c r="F87" s="0" t="n">
        <v>0</v>
      </c>
      <c r="G87" s="0" t="n">
        <v>0.0210473114779376</v>
      </c>
      <c r="H87" s="0" t="n">
        <v>0</v>
      </c>
      <c r="I87" s="0" t="n">
        <v>780806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2231975.89306446</v>
      </c>
      <c r="D88" s="0" t="n">
        <v>3465492.77488147</v>
      </c>
      <c r="E88" s="0" t="n">
        <v>85154.5504640031</v>
      </c>
      <c r="F88" s="0" t="n">
        <v>0</v>
      </c>
      <c r="G88" s="0" t="n">
        <v>0.0315622695181602</v>
      </c>
      <c r="H88" s="0" t="n">
        <v>0</v>
      </c>
      <c r="I88" s="0" t="n">
        <v>751936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2205887.30519947</v>
      </c>
      <c r="D89" s="0" t="n">
        <v>3442025.03147965</v>
      </c>
      <c r="E89" s="0" t="n">
        <v>82774.1267762066</v>
      </c>
      <c r="F89" s="0" t="n">
        <v>0</v>
      </c>
      <c r="G89" s="0" t="n">
        <v>0.0240705436818368</v>
      </c>
      <c r="H89" s="0" t="n">
        <v>0</v>
      </c>
      <c r="I89" s="0" t="n">
        <v>728624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2158631.19446501</v>
      </c>
      <c r="D90" s="0" t="n">
        <v>3412655.39873699</v>
      </c>
      <c r="E90" s="0" t="n">
        <v>97692.9797865246</v>
      </c>
      <c r="F90" s="0" t="n">
        <v>0</v>
      </c>
      <c r="G90" s="0" t="n">
        <v>0.0238009318502914</v>
      </c>
      <c r="H90" s="0" t="n">
        <v>0</v>
      </c>
      <c r="I90" s="0" t="n">
        <v>693059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2128001.0618663</v>
      </c>
      <c r="D91" s="0" t="n">
        <v>3304922.13625914</v>
      </c>
      <c r="E91" s="0" t="n">
        <v>80391.4880125087</v>
      </c>
      <c r="F91" s="0" t="n">
        <v>0</v>
      </c>
      <c r="G91" s="0" t="n">
        <v>0.0249981698736806</v>
      </c>
      <c r="H91" s="0" t="n">
        <v>0</v>
      </c>
      <c r="I91" s="0" t="n">
        <v>675570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2086624.3670786</v>
      </c>
      <c r="D92" s="0" t="n">
        <v>3396951.33291191</v>
      </c>
      <c r="E92" s="0" t="n">
        <v>77945.1263677881</v>
      </c>
      <c r="F92" s="0" t="n">
        <v>0</v>
      </c>
      <c r="G92" s="0" t="n">
        <v>0.022142523217762</v>
      </c>
      <c r="H92" s="0" t="n">
        <v>0</v>
      </c>
      <c r="I92" s="0" t="n">
        <v>656001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2064235.25664898</v>
      </c>
      <c r="D93" s="0" t="n">
        <v>3214299.52097627</v>
      </c>
      <c r="E93" s="0" t="n">
        <v>83062.1196135782</v>
      </c>
      <c r="F93" s="0" t="n">
        <v>0</v>
      </c>
      <c r="G93" s="0" t="n">
        <v>0.0146104781898228</v>
      </c>
      <c r="H93" s="0" t="n">
        <v>0</v>
      </c>
      <c r="I93" s="0" t="n">
        <v>625615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2040182.28242781</v>
      </c>
      <c r="D94" s="0" t="n">
        <v>3082839.6568764</v>
      </c>
      <c r="E94" s="0" t="n">
        <v>111681.124375426</v>
      </c>
      <c r="F94" s="0" t="n">
        <v>0</v>
      </c>
      <c r="G94" s="0" t="n">
        <v>0.0200803569709598</v>
      </c>
      <c r="H94" s="0" t="n">
        <v>0</v>
      </c>
      <c r="I94" s="0" t="n">
        <v>602122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1963522.54201989</v>
      </c>
      <c r="D95" s="0" t="n">
        <v>2825053.67221257</v>
      </c>
      <c r="E95" s="0" t="n">
        <v>79824.3607276069</v>
      </c>
      <c r="F95" s="0" t="n">
        <v>0</v>
      </c>
      <c r="G95" s="0" t="n">
        <v>0.0161277247273934</v>
      </c>
      <c r="H95" s="0" t="n">
        <v>0</v>
      </c>
      <c r="I95" s="0" t="n">
        <v>566107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1900481.02229691</v>
      </c>
      <c r="D96" s="0" t="n">
        <v>2863229.6304635</v>
      </c>
      <c r="E96" s="0" t="n">
        <v>65650.8845631141</v>
      </c>
      <c r="F96" s="0" t="n">
        <v>0</v>
      </c>
      <c r="G96" s="0" t="n">
        <v>0.0155731813424461</v>
      </c>
      <c r="H96" s="0" t="n">
        <v>0</v>
      </c>
      <c r="I96" s="0" t="n">
        <v>546221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1863803.68891873</v>
      </c>
      <c r="D97" s="0" t="n">
        <v>2825120.52328497</v>
      </c>
      <c r="E97" s="0" t="n">
        <v>45247.5978507592</v>
      </c>
      <c r="F97" s="0" t="n">
        <v>0</v>
      </c>
      <c r="G97" s="0" t="n">
        <v>0.0138983938008287</v>
      </c>
      <c r="H97" s="0" t="n">
        <v>0</v>
      </c>
      <c r="I97" s="0" t="n">
        <v>523933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1831657.51911761</v>
      </c>
      <c r="D98" s="0" t="n">
        <v>2755933.00377556</v>
      </c>
      <c r="E98" s="0" t="n">
        <v>78727.8332730818</v>
      </c>
      <c r="F98" s="0" t="n">
        <v>0</v>
      </c>
      <c r="G98" s="0" t="n">
        <v>0.0185478201193678</v>
      </c>
      <c r="H98" s="0" t="n">
        <v>0</v>
      </c>
      <c r="I98" s="0" t="n">
        <v>501371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1789096.51037418</v>
      </c>
      <c r="D99" s="0" t="n">
        <v>2645605.31728564</v>
      </c>
      <c r="E99" s="0" t="n">
        <v>57409.9575184025</v>
      </c>
      <c r="F99" s="0" t="n">
        <v>0</v>
      </c>
      <c r="G99" s="0" t="n">
        <v>0.0215144739227655</v>
      </c>
      <c r="H99" s="0" t="n">
        <v>0</v>
      </c>
      <c r="I99" s="0" t="n">
        <v>482234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1793613.30084646</v>
      </c>
      <c r="D100" s="0" t="n">
        <v>2426125.44974618</v>
      </c>
      <c r="E100" s="0" t="n">
        <v>58148.7052882211</v>
      </c>
      <c r="F100" s="0" t="n">
        <v>0</v>
      </c>
      <c r="G100" s="0" t="n">
        <v>0.0170883415690333</v>
      </c>
      <c r="H100" s="0" t="n">
        <v>0</v>
      </c>
      <c r="I100" s="0" t="n">
        <v>463876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1817469.09292719</v>
      </c>
      <c r="D101" s="0" t="n">
        <v>2388415.24391654</v>
      </c>
      <c r="E101" s="0" t="n">
        <v>54671.3377864976</v>
      </c>
      <c r="F101" s="0" t="n">
        <v>0</v>
      </c>
      <c r="G101" s="0" t="n">
        <v>0.0163774678500272</v>
      </c>
      <c r="H101" s="0" t="n">
        <v>0</v>
      </c>
      <c r="I101" s="0" t="n">
        <v>447786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1795848.26432689</v>
      </c>
      <c r="D102" s="0" t="n">
        <v>2257144.41683343</v>
      </c>
      <c r="E102" s="0" t="n">
        <v>57167.1454713468</v>
      </c>
      <c r="F102" s="0" t="n">
        <v>0</v>
      </c>
      <c r="G102" s="0" t="n">
        <v>0.0228068735802819</v>
      </c>
      <c r="H102" s="0" t="n">
        <v>0</v>
      </c>
      <c r="I102" s="0" t="n">
        <v>435692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1778657.02808322</v>
      </c>
      <c r="D103" s="0" t="n">
        <v>2124278.46398418</v>
      </c>
      <c r="E103" s="0" t="n">
        <v>40298.3716865713</v>
      </c>
      <c r="F103" s="0" t="n">
        <v>0</v>
      </c>
      <c r="G103" s="0" t="n">
        <v>0.0238525191238917</v>
      </c>
      <c r="H103" s="0" t="n">
        <v>0</v>
      </c>
      <c r="I103" s="0" t="n">
        <v>422978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1758961.26773664</v>
      </c>
      <c r="D104" s="0" t="n">
        <v>2112969.45453695</v>
      </c>
      <c r="E104" s="0" t="n">
        <v>47303.494303467</v>
      </c>
      <c r="F104" s="0" t="n">
        <v>0</v>
      </c>
      <c r="G104" s="0" t="n">
        <v>0.0254413786531996</v>
      </c>
      <c r="H104" s="0" t="n">
        <v>0</v>
      </c>
      <c r="I104" s="0" t="n">
        <v>413619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1708271.77769835</v>
      </c>
      <c r="D105" s="0" t="n">
        <v>2080942.66759423</v>
      </c>
      <c r="E105" s="0" t="n">
        <v>43580.8169147497</v>
      </c>
      <c r="F105" s="0" t="n">
        <v>0</v>
      </c>
      <c r="G105" s="0" t="n">
        <v>0.0293742374341103</v>
      </c>
      <c r="H105" s="0" t="n">
        <v>0</v>
      </c>
      <c r="I105" s="0" t="n">
        <v>410162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4416669.665605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4134240.24651614</v>
      </c>
      <c r="D21" s="0" t="n">
        <v>11630432.7583248</v>
      </c>
      <c r="E21" s="0" t="n">
        <v>834383.421070981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4650542.34558598</v>
      </c>
      <c r="D22" s="0" t="n">
        <v>12033667.6737193</v>
      </c>
      <c r="E22" s="0" t="n">
        <v>968021.790963913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678306.71866</v>
      </c>
      <c r="C23" s="0" t="n">
        <v>4230870.84851287</v>
      </c>
      <c r="D23" s="0" t="n">
        <v>9999818.53521699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4125187.38445274</v>
      </c>
      <c r="D24" s="0" t="n">
        <v>9973325.91680241</v>
      </c>
      <c r="E24" s="0" t="n">
        <v>636904.208584137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269059.92748</v>
      </c>
      <c r="C25" s="0" t="n">
        <v>3953591.14084451</v>
      </c>
      <c r="D25" s="0" t="n">
        <v>10038038.2336029</v>
      </c>
      <c r="E25" s="0" t="n">
        <v>614863.197161978</v>
      </c>
      <c r="F25" s="0" t="n">
        <v>0.342845082900945</v>
      </c>
      <c r="G25" s="0" t="n">
        <v>0</v>
      </c>
      <c r="H25" s="0" t="n">
        <v>996399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3810951.65467704</v>
      </c>
      <c r="D26" s="0" t="n">
        <v>9927268.54937534</v>
      </c>
      <c r="E26" s="0" t="n">
        <v>759397.140268003</v>
      </c>
      <c r="F26" s="0" t="n">
        <v>0</v>
      </c>
      <c r="G26" s="0" t="n">
        <v>0.141832171535773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3773396.97304967</v>
      </c>
      <c r="D27" s="0" t="n">
        <v>9854495.94574372</v>
      </c>
      <c r="E27" s="0" t="n">
        <v>565817.368705666</v>
      </c>
      <c r="F27" s="0" t="n">
        <v>0</v>
      </c>
      <c r="G27" s="0" t="n">
        <v>0.135629153271469</v>
      </c>
      <c r="H27" s="0" t="n">
        <v>0</v>
      </c>
      <c r="I27" s="0" t="n">
        <v>2768772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3791033.38564694</v>
      </c>
      <c r="D28" s="0" t="n">
        <v>9783204.87372131</v>
      </c>
      <c r="E28" s="0" t="n">
        <v>571153.018846637</v>
      </c>
      <c r="F28" s="0" t="n">
        <v>0</v>
      </c>
      <c r="G28" s="0" t="n">
        <v>0.136301026772677</v>
      </c>
      <c r="H28" s="0" t="n">
        <v>0</v>
      </c>
      <c r="I28" s="0" t="n">
        <v>2727073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3862165.89985119</v>
      </c>
      <c r="D29" s="0" t="n">
        <v>9652174.24897324</v>
      </c>
      <c r="E29" s="0" t="n">
        <v>612420.878870991</v>
      </c>
      <c r="F29" s="0" t="n">
        <v>0</v>
      </c>
      <c r="G29" s="0" t="n">
        <v>0.134968546589591</v>
      </c>
      <c r="H29" s="0" t="n">
        <v>0</v>
      </c>
      <c r="I29" s="0" t="n">
        <v>2690696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3892065.36967815</v>
      </c>
      <c r="D30" s="0" t="n">
        <v>9439264.12045345</v>
      </c>
      <c r="E30" s="0" t="n">
        <v>769877.664360174</v>
      </c>
      <c r="F30" s="0" t="n">
        <v>0</v>
      </c>
      <c r="G30" s="0" t="n">
        <v>0.138545898898462</v>
      </c>
      <c r="H30" s="0" t="n">
        <v>0</v>
      </c>
      <c r="I30" s="0" t="n">
        <v>2617511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3925407.86529034</v>
      </c>
      <c r="D31" s="0" t="n">
        <v>9208627.47342154</v>
      </c>
      <c r="E31" s="0" t="n">
        <v>599207.717175228</v>
      </c>
      <c r="F31" s="0" t="n">
        <v>0</v>
      </c>
      <c r="G31" s="0" t="n">
        <v>0.141769128621164</v>
      </c>
      <c r="H31" s="0" t="n">
        <v>0</v>
      </c>
      <c r="I31" s="0" t="n">
        <v>2546184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3924978.18896235</v>
      </c>
      <c r="D32" s="0" t="n">
        <v>8788954.10869578</v>
      </c>
      <c r="E32" s="0" t="n">
        <v>601971.058802863</v>
      </c>
      <c r="F32" s="0" t="n">
        <v>0</v>
      </c>
      <c r="G32" s="0" t="n">
        <v>0.146407812542895</v>
      </c>
      <c r="H32" s="0" t="n">
        <v>0</v>
      </c>
      <c r="I32" s="0" t="n">
        <v>2478441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3958631.83213557</v>
      </c>
      <c r="D33" s="0" t="n">
        <v>8601663.08496566</v>
      </c>
      <c r="E33" s="0" t="n">
        <v>606784.675683768</v>
      </c>
      <c r="F33" s="0" t="n">
        <v>0</v>
      </c>
      <c r="G33" s="0" t="n">
        <v>0.146188073901325</v>
      </c>
      <c r="H33" s="0" t="n">
        <v>0</v>
      </c>
      <c r="I33" s="0" t="n">
        <v>2437399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3940005.39049375</v>
      </c>
      <c r="D34" s="0" t="n">
        <v>8406549.44265216</v>
      </c>
      <c r="E34" s="0" t="n">
        <v>740159.138484455</v>
      </c>
      <c r="F34" s="0" t="n">
        <v>0</v>
      </c>
      <c r="G34" s="0" t="n">
        <v>0.143574710795119</v>
      </c>
      <c r="H34" s="0" t="n">
        <v>0</v>
      </c>
      <c r="I34" s="0" t="n">
        <v>2388102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3884833.68394085</v>
      </c>
      <c r="D35" s="0" t="n">
        <v>8105619.25179615</v>
      </c>
      <c r="E35" s="0" t="n">
        <v>573813.576263167</v>
      </c>
      <c r="F35" s="0" t="n">
        <v>0</v>
      </c>
      <c r="G35" s="0" t="n">
        <v>0.148983182635932</v>
      </c>
      <c r="H35" s="0" t="n">
        <v>0</v>
      </c>
      <c r="I35" s="0" t="n">
        <v>2317136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3850367.02042927</v>
      </c>
      <c r="D36" s="0" t="n">
        <v>8039039.96139445</v>
      </c>
      <c r="E36" s="0" t="n">
        <v>560536.019604636</v>
      </c>
      <c r="F36" s="0" t="n">
        <v>0</v>
      </c>
      <c r="G36" s="0" t="n">
        <v>0.148180019123579</v>
      </c>
      <c r="H36" s="0" t="n">
        <v>0</v>
      </c>
      <c r="I36" s="0" t="n">
        <v>2270698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3844323.9354078</v>
      </c>
      <c r="D37" s="0" t="n">
        <v>7926219.41052222</v>
      </c>
      <c r="E37" s="0" t="n">
        <v>545167.597753051</v>
      </c>
      <c r="F37" s="0" t="n">
        <v>0</v>
      </c>
      <c r="G37" s="0" t="n">
        <v>0.153690913147741</v>
      </c>
      <c r="H37" s="0" t="n">
        <v>0</v>
      </c>
      <c r="I37" s="0" t="n">
        <v>2237608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3785184.09192276</v>
      </c>
      <c r="D38" s="0" t="n">
        <v>7998166.36692536</v>
      </c>
      <c r="E38" s="0" t="n">
        <v>652714.86401304</v>
      </c>
      <c r="F38" s="0" t="n">
        <v>0</v>
      </c>
      <c r="G38" s="0" t="n">
        <v>0.152035972624419</v>
      </c>
      <c r="H38" s="0" t="n">
        <v>0</v>
      </c>
      <c r="I38" s="0" t="n">
        <v>2171910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3720146.62578281</v>
      </c>
      <c r="D39" s="0" t="n">
        <v>7688724.32156423</v>
      </c>
      <c r="E39" s="0" t="n">
        <v>498127.079798506</v>
      </c>
      <c r="F39" s="0" t="n">
        <v>0</v>
      </c>
      <c r="G39" s="0" t="n">
        <v>0.148159057296336</v>
      </c>
      <c r="H39" s="0" t="n">
        <v>0</v>
      </c>
      <c r="I39" s="0" t="n">
        <v>2107797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3679337.30482567</v>
      </c>
      <c r="D40" s="0" t="n">
        <v>7235930.56182673</v>
      </c>
      <c r="E40" s="0" t="n">
        <v>502560.722808576</v>
      </c>
      <c r="F40" s="0" t="n">
        <v>0</v>
      </c>
      <c r="G40" s="0" t="n">
        <v>0.151989470387912</v>
      </c>
      <c r="H40" s="0" t="n">
        <v>0</v>
      </c>
      <c r="I40" s="0" t="n">
        <v>2053995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3619691.91082985</v>
      </c>
      <c r="D41" s="0" t="n">
        <v>7314261.15652577</v>
      </c>
      <c r="E41" s="0" t="n">
        <v>477872.86913226</v>
      </c>
      <c r="F41" s="0" t="n">
        <v>0</v>
      </c>
      <c r="G41" s="0" t="n">
        <v>0.153076002614023</v>
      </c>
      <c r="H41" s="0" t="n">
        <v>0</v>
      </c>
      <c r="I41" s="0" t="n">
        <v>2013782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3622795.27520574</v>
      </c>
      <c r="D42" s="0" t="n">
        <v>7175166.71704579</v>
      </c>
      <c r="E42" s="0" t="n">
        <v>596781.054102674</v>
      </c>
      <c r="F42" s="0" t="n">
        <v>0</v>
      </c>
      <c r="G42" s="0" t="n">
        <v>0.149219952183976</v>
      </c>
      <c r="H42" s="0" t="n">
        <v>0</v>
      </c>
      <c r="I42" s="0" t="n">
        <v>1967523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3604957.5305823</v>
      </c>
      <c r="D43" s="0" t="n">
        <v>7042930.34453534</v>
      </c>
      <c r="E43" s="0" t="n">
        <v>462347.693999314</v>
      </c>
      <c r="F43" s="0" t="n">
        <v>0</v>
      </c>
      <c r="G43" s="0" t="n">
        <v>0.146253971082849</v>
      </c>
      <c r="H43" s="0" t="n">
        <v>0</v>
      </c>
      <c r="I43" s="0" t="n">
        <v>1929308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3557531.35951062</v>
      </c>
      <c r="D44" s="0" t="n">
        <v>6837620.49422669</v>
      </c>
      <c r="E44" s="0" t="n">
        <v>473787.360128329</v>
      </c>
      <c r="F44" s="0" t="n">
        <v>0</v>
      </c>
      <c r="G44" s="0" t="n">
        <v>0.148380885320474</v>
      </c>
      <c r="H44" s="0" t="n">
        <v>0</v>
      </c>
      <c r="I44" s="0" t="n">
        <v>1897241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3530712.50435255</v>
      </c>
      <c r="D45" s="0" t="n">
        <v>6741892.26617674</v>
      </c>
      <c r="E45" s="0" t="n">
        <v>434585.155528908</v>
      </c>
      <c r="F45" s="0" t="n">
        <v>0</v>
      </c>
      <c r="G45" s="0" t="n">
        <v>0.149972036932676</v>
      </c>
      <c r="H45" s="0" t="n">
        <v>0</v>
      </c>
      <c r="I45" s="0" t="n">
        <v>1847573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3514459.68557991</v>
      </c>
      <c r="D46" s="0" t="n">
        <v>6523021.37928389</v>
      </c>
      <c r="E46" s="0" t="n">
        <v>550924.421447124</v>
      </c>
      <c r="F46" s="0" t="n">
        <v>0</v>
      </c>
      <c r="G46" s="0" t="n">
        <v>0.143195096051637</v>
      </c>
      <c r="H46" s="0" t="n">
        <v>0</v>
      </c>
      <c r="I46" s="0" t="n">
        <v>1795353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3442351.27645279</v>
      </c>
      <c r="D47" s="0" t="n">
        <v>6408512.64069441</v>
      </c>
      <c r="E47" s="0" t="n">
        <v>449420.337976905</v>
      </c>
      <c r="F47" s="0" t="n">
        <v>0</v>
      </c>
      <c r="G47" s="0" t="n">
        <v>0.143460266368731</v>
      </c>
      <c r="H47" s="0" t="n">
        <v>0</v>
      </c>
      <c r="I47" s="0" t="n">
        <v>1769144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3406299.42372631</v>
      </c>
      <c r="D48" s="0" t="n">
        <v>6203326.92646892</v>
      </c>
      <c r="E48" s="0" t="n">
        <v>440946.06357248</v>
      </c>
      <c r="F48" s="0" t="n">
        <v>0</v>
      </c>
      <c r="G48" s="0" t="n">
        <v>0.148403737181646</v>
      </c>
      <c r="H48" s="0" t="n">
        <v>0</v>
      </c>
      <c r="I48" s="0" t="n">
        <v>1721683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3417025.38221521</v>
      </c>
      <c r="D49" s="0" t="n">
        <v>6041460.58895601</v>
      </c>
      <c r="E49" s="0" t="n">
        <v>401707.407653794</v>
      </c>
      <c r="F49" s="0" t="n">
        <v>0</v>
      </c>
      <c r="G49" s="0" t="n">
        <v>0.149510305224544</v>
      </c>
      <c r="H49" s="0" t="n">
        <v>0</v>
      </c>
      <c r="I49" s="0" t="n">
        <v>1684507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3327335.0033945</v>
      </c>
      <c r="D50" s="0" t="n">
        <v>5844656.48485661</v>
      </c>
      <c r="E50" s="0" t="n">
        <v>500479.939671644</v>
      </c>
      <c r="F50" s="0" t="n">
        <v>0</v>
      </c>
      <c r="G50" s="0" t="n">
        <v>0.148960450451731</v>
      </c>
      <c r="H50" s="0" t="n">
        <v>0</v>
      </c>
      <c r="I50" s="0" t="n">
        <v>1631556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3322401.09348407</v>
      </c>
      <c r="D51" s="0" t="n">
        <v>5638456.13338467</v>
      </c>
      <c r="E51" s="0" t="n">
        <v>366825.34761967</v>
      </c>
      <c r="F51" s="0" t="n">
        <v>0</v>
      </c>
      <c r="G51" s="0" t="n">
        <v>0.154225073351443</v>
      </c>
      <c r="H51" s="0" t="n">
        <v>0</v>
      </c>
      <c r="I51" s="0" t="n">
        <v>1595918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3299347.39353155</v>
      </c>
      <c r="D52" s="0" t="n">
        <v>5582323.6277385</v>
      </c>
      <c r="E52" s="0" t="n">
        <v>356644.362700606</v>
      </c>
      <c r="F52" s="0" t="n">
        <v>0</v>
      </c>
      <c r="G52" s="0" t="n">
        <v>0.142154554620689</v>
      </c>
      <c r="H52" s="0" t="n">
        <v>0</v>
      </c>
      <c r="I52" s="0" t="n">
        <v>1560881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3273845.86253335</v>
      </c>
      <c r="D53" s="0" t="n">
        <v>5552632.98870239</v>
      </c>
      <c r="E53" s="0" t="n">
        <v>332932.802663035</v>
      </c>
      <c r="F53" s="0" t="n">
        <v>0</v>
      </c>
      <c r="G53" s="0" t="n">
        <v>0.142568467231695</v>
      </c>
      <c r="H53" s="0" t="n">
        <v>0</v>
      </c>
      <c r="I53" s="0" t="n">
        <v>1536731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3270640.99020829</v>
      </c>
      <c r="D54" s="0" t="n">
        <v>5301190.75717125</v>
      </c>
      <c r="E54" s="0" t="n">
        <v>431869.688387719</v>
      </c>
      <c r="F54" s="0" t="n">
        <v>0</v>
      </c>
      <c r="G54" s="0" t="n">
        <v>0.133714082677183</v>
      </c>
      <c r="H54" s="0" t="n">
        <v>0</v>
      </c>
      <c r="I54" s="0" t="n">
        <v>1505716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3273525.27427233</v>
      </c>
      <c r="D55" s="0" t="n">
        <v>5272070.97322283</v>
      </c>
      <c r="E55" s="0" t="n">
        <v>343254.069564838</v>
      </c>
      <c r="F55" s="0" t="n">
        <v>0</v>
      </c>
      <c r="G55" s="0" t="n">
        <v>0.129660689867037</v>
      </c>
      <c r="H55" s="0" t="n">
        <v>0</v>
      </c>
      <c r="I55" s="0" t="n">
        <v>1481630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3232379.04041992</v>
      </c>
      <c r="D56" s="0" t="n">
        <v>5097119.11841631</v>
      </c>
      <c r="E56" s="0" t="n">
        <v>325733.800055946</v>
      </c>
      <c r="F56" s="0" t="n">
        <v>0</v>
      </c>
      <c r="G56" s="0" t="n">
        <v>0.134900992561922</v>
      </c>
      <c r="H56" s="0" t="n">
        <v>0</v>
      </c>
      <c r="I56" s="0" t="n">
        <v>1448443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3211266.95566681</v>
      </c>
      <c r="D57" s="0" t="n">
        <v>4932170.57684381</v>
      </c>
      <c r="E57" s="0" t="n">
        <v>281989.551018622</v>
      </c>
      <c r="F57" s="0" t="n">
        <v>0</v>
      </c>
      <c r="G57" s="0" t="n">
        <v>0.136880790490434</v>
      </c>
      <c r="H57" s="0" t="n">
        <v>0</v>
      </c>
      <c r="I57" s="0" t="n">
        <v>1426438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3191898.04513276</v>
      </c>
      <c r="D58" s="0" t="n">
        <v>4759798.94634876</v>
      </c>
      <c r="E58" s="0" t="n">
        <v>357259.911096793</v>
      </c>
      <c r="F58" s="0" t="n">
        <v>0</v>
      </c>
      <c r="G58" s="0" t="n">
        <v>0.133607319621702</v>
      </c>
      <c r="H58" s="0" t="n">
        <v>0</v>
      </c>
      <c r="I58" s="0" t="n">
        <v>1422947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3161241.6155828</v>
      </c>
      <c r="D59" s="0" t="n">
        <v>4606640.24249267</v>
      </c>
      <c r="E59" s="0" t="n">
        <v>269487.696424554</v>
      </c>
      <c r="F59" s="0" t="n">
        <v>0</v>
      </c>
      <c r="G59" s="0" t="n">
        <v>0.129800464837693</v>
      </c>
      <c r="H59" s="0" t="n">
        <v>0</v>
      </c>
      <c r="I59" s="0" t="n">
        <v>1412452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3129165.52132946</v>
      </c>
      <c r="D60" s="0" t="n">
        <v>4543224.95772</v>
      </c>
      <c r="E60" s="0" t="n">
        <v>254178.624768004</v>
      </c>
      <c r="F60" s="0" t="n">
        <v>0</v>
      </c>
      <c r="G60" s="0" t="n">
        <v>0.127426655419177</v>
      </c>
      <c r="H60" s="0" t="n">
        <v>0</v>
      </c>
      <c r="I60" s="0" t="n">
        <v>1397789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3061378.55502195</v>
      </c>
      <c r="D61" s="0" t="n">
        <v>4448063.39743721</v>
      </c>
      <c r="E61" s="0" t="n">
        <v>257971.012622751</v>
      </c>
      <c r="F61" s="0" t="n">
        <v>0</v>
      </c>
      <c r="G61" s="0" t="n">
        <v>0.113734006449126</v>
      </c>
      <c r="H61" s="0" t="n">
        <v>0</v>
      </c>
      <c r="I61" s="0" t="n">
        <v>1366157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3065224.60768982</v>
      </c>
      <c r="D62" s="0" t="n">
        <v>4355699.65372456</v>
      </c>
      <c r="E62" s="0" t="n">
        <v>281656.849799218</v>
      </c>
      <c r="F62" s="0" t="n">
        <v>0</v>
      </c>
      <c r="G62" s="0" t="n">
        <v>0.108825138250161</v>
      </c>
      <c r="H62" s="0" t="n">
        <v>0</v>
      </c>
      <c r="I62" s="0" t="n">
        <v>1321955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2993225.18334352</v>
      </c>
      <c r="D63" s="0" t="n">
        <v>4287725.86125871</v>
      </c>
      <c r="E63" s="0" t="n">
        <v>216632.606456433</v>
      </c>
      <c r="F63" s="0" t="n">
        <v>0</v>
      </c>
      <c r="G63" s="0" t="n">
        <v>0.102424592988925</v>
      </c>
      <c r="H63" s="0" t="n">
        <v>0</v>
      </c>
      <c r="I63" s="0" t="n">
        <v>1314642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2965098.79989914</v>
      </c>
      <c r="D64" s="0" t="n">
        <v>4251454.49655694</v>
      </c>
      <c r="E64" s="0" t="n">
        <v>199287.213779781</v>
      </c>
      <c r="F64" s="0" t="n">
        <v>0</v>
      </c>
      <c r="G64" s="0" t="n">
        <v>0.104384407920518</v>
      </c>
      <c r="H64" s="0" t="n">
        <v>0</v>
      </c>
      <c r="I64" s="0" t="n">
        <v>1283623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2906592.63397517</v>
      </c>
      <c r="D65" s="0" t="n">
        <v>4178522.45867825</v>
      </c>
      <c r="E65" s="0" t="n">
        <v>194918.605489979</v>
      </c>
      <c r="F65" s="0" t="n">
        <v>0</v>
      </c>
      <c r="G65" s="0" t="n">
        <v>0.106532099365562</v>
      </c>
      <c r="H65" s="0" t="n">
        <v>0</v>
      </c>
      <c r="I65" s="0" t="n">
        <v>1269522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2860850.85705507</v>
      </c>
      <c r="D66" s="0" t="n">
        <v>4140676.69505958</v>
      </c>
      <c r="E66" s="0" t="n">
        <v>247132.385410563</v>
      </c>
      <c r="F66" s="0" t="n">
        <v>0</v>
      </c>
      <c r="G66" s="0" t="n">
        <v>0.100958661692999</v>
      </c>
      <c r="H66" s="0" t="n">
        <v>0</v>
      </c>
      <c r="I66" s="0" t="n">
        <v>1272792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2805958.18612238</v>
      </c>
      <c r="D67" s="0" t="n">
        <v>4198357.81736178</v>
      </c>
      <c r="E67" s="0" t="n">
        <v>174550.069554022</v>
      </c>
      <c r="F67" s="0" t="n">
        <v>0</v>
      </c>
      <c r="G67" s="0" t="n">
        <v>0.0808800539882522</v>
      </c>
      <c r="H67" s="0" t="n">
        <v>0</v>
      </c>
      <c r="I67" s="0" t="n">
        <v>1261191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2782717.74485908</v>
      </c>
      <c r="D68" s="0" t="n">
        <v>4020876.22805173</v>
      </c>
      <c r="E68" s="0" t="n">
        <v>161672.528679988</v>
      </c>
      <c r="F68" s="0" t="n">
        <v>0</v>
      </c>
      <c r="G68" s="0" t="n">
        <v>0.0902825580265694</v>
      </c>
      <c r="H68" s="0" t="n">
        <v>0</v>
      </c>
      <c r="I68" s="0" t="n">
        <v>1251222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2715226.1664475</v>
      </c>
      <c r="D69" s="0" t="n">
        <v>3916061.51184538</v>
      </c>
      <c r="E69" s="0" t="n">
        <v>154714.534585874</v>
      </c>
      <c r="F69" s="0" t="n">
        <v>0</v>
      </c>
      <c r="G69" s="0" t="n">
        <v>0.0925707923585876</v>
      </c>
      <c r="H69" s="0" t="n">
        <v>0</v>
      </c>
      <c r="I69" s="0" t="n">
        <v>1236347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2670531.4304947</v>
      </c>
      <c r="D70" s="0" t="n">
        <v>3886885.87723067</v>
      </c>
      <c r="E70" s="0" t="n">
        <v>179125.172350168</v>
      </c>
      <c r="F70" s="0" t="n">
        <v>0</v>
      </c>
      <c r="G70" s="0" t="n">
        <v>0.0942487563225153</v>
      </c>
      <c r="H70" s="0" t="n">
        <v>0</v>
      </c>
      <c r="I70" s="0" t="n">
        <v>1209017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2613501.97533473</v>
      </c>
      <c r="D71" s="0" t="n">
        <v>3887834.13185917</v>
      </c>
      <c r="E71" s="0" t="n">
        <v>127287.550061998</v>
      </c>
      <c r="F71" s="0" t="n">
        <v>0</v>
      </c>
      <c r="G71" s="0" t="n">
        <v>0.0815326458102007</v>
      </c>
      <c r="H71" s="0" t="n">
        <v>0</v>
      </c>
      <c r="I71" s="0" t="n">
        <v>1192198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2524869.98822019</v>
      </c>
      <c r="D72" s="0" t="n">
        <v>3844045.558183</v>
      </c>
      <c r="E72" s="0" t="n">
        <v>123872.887724891</v>
      </c>
      <c r="F72" s="0" t="n">
        <v>0</v>
      </c>
      <c r="G72" s="0" t="n">
        <v>0.0718148419748359</v>
      </c>
      <c r="H72" s="0" t="n">
        <v>0</v>
      </c>
      <c r="I72" s="0" t="n">
        <v>1185442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2464769.60170806</v>
      </c>
      <c r="D73" s="0" t="n">
        <v>3871894.40457229</v>
      </c>
      <c r="E73" s="0" t="n">
        <v>111069.274280876</v>
      </c>
      <c r="F73" s="0" t="n">
        <v>0</v>
      </c>
      <c r="G73" s="0" t="n">
        <v>0.0738021624159203</v>
      </c>
      <c r="H73" s="0" t="n">
        <v>0</v>
      </c>
      <c r="I73" s="0" t="n">
        <v>1173142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2403404.24619461</v>
      </c>
      <c r="D74" s="0" t="n">
        <v>3549423.34506687</v>
      </c>
      <c r="E74" s="0" t="n">
        <v>131830.143392574</v>
      </c>
      <c r="F74" s="0" t="n">
        <v>0</v>
      </c>
      <c r="G74" s="0" t="n">
        <v>0.0826038663082474</v>
      </c>
      <c r="H74" s="0" t="n">
        <v>0</v>
      </c>
      <c r="I74" s="0" t="n">
        <v>1139684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2330240.26639216</v>
      </c>
      <c r="D75" s="0" t="n">
        <v>3607995.4518949</v>
      </c>
      <c r="E75" s="0" t="n">
        <v>100637.031252654</v>
      </c>
      <c r="F75" s="0" t="n">
        <v>0</v>
      </c>
      <c r="G75" s="0" t="n">
        <v>0.0821548782759131</v>
      </c>
      <c r="H75" s="0" t="n">
        <v>0</v>
      </c>
      <c r="I75" s="0" t="n">
        <v>1120313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2299675.19037011</v>
      </c>
      <c r="D76" s="0" t="n">
        <v>3511003.62753773</v>
      </c>
      <c r="E76" s="0" t="n">
        <v>102286.924625244</v>
      </c>
      <c r="F76" s="0" t="n">
        <v>0</v>
      </c>
      <c r="G76" s="0" t="n">
        <v>0.0749071233225835</v>
      </c>
      <c r="H76" s="0" t="n">
        <v>0</v>
      </c>
      <c r="I76" s="0" t="n">
        <v>1080924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2210682.21938636</v>
      </c>
      <c r="D77" s="0" t="n">
        <v>3443195.95061955</v>
      </c>
      <c r="E77" s="0" t="n">
        <v>105433.124434383</v>
      </c>
      <c r="F77" s="0" t="n">
        <v>0</v>
      </c>
      <c r="G77" s="0" t="n">
        <v>0.0589393430793382</v>
      </c>
      <c r="H77" s="0" t="n">
        <v>0</v>
      </c>
      <c r="I77" s="0" t="n">
        <v>1050400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2195609.26180303</v>
      </c>
      <c r="D78" s="0" t="n">
        <v>3455285.18518896</v>
      </c>
      <c r="E78" s="0" t="n">
        <v>115947.302301278</v>
      </c>
      <c r="F78" s="0" t="n">
        <v>0</v>
      </c>
      <c r="G78" s="0" t="n">
        <v>0.0630676290985784</v>
      </c>
      <c r="H78" s="0" t="n">
        <v>0</v>
      </c>
      <c r="I78" s="0" t="n">
        <v>1026615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2136105.88328103</v>
      </c>
      <c r="D79" s="0" t="n">
        <v>3318341.75182728</v>
      </c>
      <c r="E79" s="0" t="n">
        <v>86939.7806566192</v>
      </c>
      <c r="F79" s="0" t="n">
        <v>0</v>
      </c>
      <c r="G79" s="0" t="n">
        <v>0.0569551803350157</v>
      </c>
      <c r="H79" s="0" t="n">
        <v>0</v>
      </c>
      <c r="I79" s="0" t="n">
        <v>993477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2084200.76013143</v>
      </c>
      <c r="D80" s="0" t="n">
        <v>3259379.90109289</v>
      </c>
      <c r="E80" s="0" t="n">
        <v>78614.7037393632</v>
      </c>
      <c r="F80" s="0" t="n">
        <v>0</v>
      </c>
      <c r="G80" s="0" t="n">
        <v>0.0533249394022466</v>
      </c>
      <c r="H80" s="0" t="n">
        <v>0</v>
      </c>
      <c r="I80" s="0" t="n">
        <v>950755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2058004.16432297</v>
      </c>
      <c r="D81" s="0" t="n">
        <v>3164785.11472582</v>
      </c>
      <c r="E81" s="0" t="n">
        <v>75537.5574283645</v>
      </c>
      <c r="F81" s="0" t="n">
        <v>0</v>
      </c>
      <c r="G81" s="0" t="n">
        <v>0.0518358028916928</v>
      </c>
      <c r="H81" s="0" t="n">
        <v>0</v>
      </c>
      <c r="I81" s="0" t="n">
        <v>925065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2028821.75537017</v>
      </c>
      <c r="D82" s="0" t="n">
        <v>3133252.3457078</v>
      </c>
      <c r="E82" s="0" t="n">
        <v>84719.4676867242</v>
      </c>
      <c r="F82" s="0" t="n">
        <v>0</v>
      </c>
      <c r="G82" s="0" t="n">
        <v>0.0511110635744306</v>
      </c>
      <c r="H82" s="0" t="n">
        <v>0</v>
      </c>
      <c r="I82" s="0" t="n">
        <v>899018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2000016.71608775</v>
      </c>
      <c r="D83" s="0" t="n">
        <v>3003542.67908178</v>
      </c>
      <c r="E83" s="0" t="n">
        <v>68580.9325546002</v>
      </c>
      <c r="F83" s="0" t="n">
        <v>0</v>
      </c>
      <c r="G83" s="0" t="n">
        <v>0.0515310257666577</v>
      </c>
      <c r="H83" s="0" t="n">
        <v>0</v>
      </c>
      <c r="I83" s="0" t="n">
        <v>878158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1969223.72309321</v>
      </c>
      <c r="D84" s="0" t="n">
        <v>3088027.29237065</v>
      </c>
      <c r="E84" s="0" t="n">
        <v>62502.3797223311</v>
      </c>
      <c r="F84" s="0" t="n">
        <v>0</v>
      </c>
      <c r="G84" s="0" t="n">
        <v>0.039403740551753</v>
      </c>
      <c r="H84" s="0" t="n">
        <v>0</v>
      </c>
      <c r="I84" s="0" t="n">
        <v>857082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1958736.09536763</v>
      </c>
      <c r="D85" s="0" t="n">
        <v>2950429.36397436</v>
      </c>
      <c r="E85" s="0" t="n">
        <v>59076.5119136314</v>
      </c>
      <c r="F85" s="0" t="n">
        <v>0</v>
      </c>
      <c r="G85" s="0" t="n">
        <v>0.0379211048807106</v>
      </c>
      <c r="H85" s="0" t="n">
        <v>0</v>
      </c>
      <c r="I85" s="0" t="n">
        <v>817378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1874878.12310511</v>
      </c>
      <c r="D86" s="0" t="n">
        <v>2965126.18673418</v>
      </c>
      <c r="E86" s="0" t="n">
        <v>75422.4458337643</v>
      </c>
      <c r="F86" s="0" t="n">
        <v>0</v>
      </c>
      <c r="G86" s="0" t="n">
        <v>0.0339501443448094</v>
      </c>
      <c r="H86" s="0" t="n">
        <v>0</v>
      </c>
      <c r="I86" s="0" t="n">
        <v>794360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1858245.06252045</v>
      </c>
      <c r="D87" s="0" t="n">
        <v>2775155.53036046</v>
      </c>
      <c r="E87" s="0" t="n">
        <v>66841.6579812624</v>
      </c>
      <c r="F87" s="0" t="n">
        <v>0</v>
      </c>
      <c r="G87" s="0" t="n">
        <v>0.042502493072016</v>
      </c>
      <c r="H87" s="0" t="n">
        <v>0</v>
      </c>
      <c r="I87" s="0" t="n">
        <v>765360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1842918.12767103</v>
      </c>
      <c r="D88" s="0" t="n">
        <v>2657099.91837581</v>
      </c>
      <c r="E88" s="0" t="n">
        <v>61459.371596036</v>
      </c>
      <c r="F88" s="0" t="n">
        <v>0</v>
      </c>
      <c r="G88" s="0" t="n">
        <v>0.044487657903131</v>
      </c>
      <c r="H88" s="0" t="n">
        <v>0</v>
      </c>
      <c r="I88" s="0" t="n">
        <v>732731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1807823.31520265</v>
      </c>
      <c r="D89" s="0" t="n">
        <v>2581735.28979831</v>
      </c>
      <c r="E89" s="0" t="n">
        <v>59130.1833393624</v>
      </c>
      <c r="F89" s="0" t="n">
        <v>0</v>
      </c>
      <c r="G89" s="0" t="n">
        <v>0.0405223003147721</v>
      </c>
      <c r="H89" s="0" t="n">
        <v>0</v>
      </c>
      <c r="I89" s="0" t="n">
        <v>703815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1768724.32014625</v>
      </c>
      <c r="D90" s="0" t="n">
        <v>2534869.01551972</v>
      </c>
      <c r="E90" s="0" t="n">
        <v>68474.7973725163</v>
      </c>
      <c r="F90" s="0" t="n">
        <v>0</v>
      </c>
      <c r="G90" s="0" t="n">
        <v>0.0263019891133343</v>
      </c>
      <c r="H90" s="0" t="n">
        <v>0</v>
      </c>
      <c r="I90" s="0" t="n">
        <v>676868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1764121.74165966</v>
      </c>
      <c r="D91" s="0" t="n">
        <v>2394387.8860328</v>
      </c>
      <c r="E91" s="0" t="n">
        <v>59693.6990200754</v>
      </c>
      <c r="F91" s="0" t="n">
        <v>0</v>
      </c>
      <c r="G91" s="0" t="n">
        <v>0.0320784681363118</v>
      </c>
      <c r="H91" s="0" t="n">
        <v>0</v>
      </c>
      <c r="I91" s="0" t="n">
        <v>647559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1702187.43635031</v>
      </c>
      <c r="D92" s="0" t="n">
        <v>2312637.81245383</v>
      </c>
      <c r="E92" s="0" t="n">
        <v>62807.3757330384</v>
      </c>
      <c r="F92" s="0" t="n">
        <v>0</v>
      </c>
      <c r="G92" s="0" t="n">
        <v>0.0285106727224399</v>
      </c>
      <c r="H92" s="0" t="n">
        <v>0</v>
      </c>
      <c r="I92" s="0" t="n">
        <v>628292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1696914.46302401</v>
      </c>
      <c r="D93" s="0" t="n">
        <v>2236431.22388556</v>
      </c>
      <c r="E93" s="0" t="n">
        <v>61720.5821537507</v>
      </c>
      <c r="F93" s="0" t="n">
        <v>0</v>
      </c>
      <c r="G93" s="0" t="n">
        <v>0.032582220861672</v>
      </c>
      <c r="H93" s="0" t="n">
        <v>0</v>
      </c>
      <c r="I93" s="0" t="n">
        <v>604218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1681894.72362352</v>
      </c>
      <c r="D94" s="0" t="n">
        <v>2166312.60575244</v>
      </c>
      <c r="E94" s="0" t="n">
        <v>61657.2103476602</v>
      </c>
      <c r="F94" s="0" t="n">
        <v>0</v>
      </c>
      <c r="G94" s="0" t="n">
        <v>0.0197951436362387</v>
      </c>
      <c r="H94" s="0" t="n">
        <v>0</v>
      </c>
      <c r="I94" s="0" t="n">
        <v>575602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1587825.36549447</v>
      </c>
      <c r="D95" s="0" t="n">
        <v>2105374.12051269</v>
      </c>
      <c r="E95" s="0" t="n">
        <v>53542.3495254902</v>
      </c>
      <c r="F95" s="0" t="n">
        <v>0</v>
      </c>
      <c r="G95" s="0" t="n">
        <v>0.018857345263188</v>
      </c>
      <c r="H95" s="0" t="n">
        <v>0</v>
      </c>
      <c r="I95" s="0" t="n">
        <v>557317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1547838.70818705</v>
      </c>
      <c r="D96" s="0" t="n">
        <v>2014529.61024649</v>
      </c>
      <c r="E96" s="0" t="n">
        <v>54159.0030263541</v>
      </c>
      <c r="F96" s="0" t="n">
        <v>0</v>
      </c>
      <c r="G96" s="0" t="n">
        <v>0.0257231387932029</v>
      </c>
      <c r="H96" s="0" t="n">
        <v>0</v>
      </c>
      <c r="I96" s="0" t="n">
        <v>535891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1523395.18219512</v>
      </c>
      <c r="D97" s="0" t="n">
        <v>1982119.62506986</v>
      </c>
      <c r="E97" s="0" t="n">
        <v>43908.3439392632</v>
      </c>
      <c r="F97" s="0" t="n">
        <v>0</v>
      </c>
      <c r="G97" s="0" t="n">
        <v>0.0288249567423864</v>
      </c>
      <c r="H97" s="0" t="n">
        <v>0</v>
      </c>
      <c r="I97" s="0" t="n">
        <v>524218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1491635.23478816</v>
      </c>
      <c r="D98" s="0" t="n">
        <v>1932578.46957421</v>
      </c>
      <c r="E98" s="0" t="n">
        <v>56372.01591517</v>
      </c>
      <c r="F98" s="0" t="n">
        <v>0</v>
      </c>
      <c r="G98" s="0" t="n">
        <v>0.0288574380200686</v>
      </c>
      <c r="H98" s="0" t="n">
        <v>0</v>
      </c>
      <c r="I98" s="0" t="n">
        <v>521434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1477615.05456722</v>
      </c>
      <c r="D99" s="0" t="n">
        <v>1902795.82483724</v>
      </c>
      <c r="E99" s="0" t="n">
        <v>46370.7875583538</v>
      </c>
      <c r="F99" s="0" t="n">
        <v>0</v>
      </c>
      <c r="G99" s="0" t="n">
        <v>0.0374773648168021</v>
      </c>
      <c r="H99" s="0" t="n">
        <v>0</v>
      </c>
      <c r="I99" s="0" t="n">
        <v>511796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1445074.47726574</v>
      </c>
      <c r="D100" s="0" t="n">
        <v>1863599.18957095</v>
      </c>
      <c r="E100" s="0" t="n">
        <v>42504.7446037239</v>
      </c>
      <c r="F100" s="0" t="n">
        <v>0</v>
      </c>
      <c r="G100" s="0" t="n">
        <v>0.028536036651456</v>
      </c>
      <c r="H100" s="0" t="n">
        <v>0</v>
      </c>
      <c r="I100" s="0" t="n">
        <v>485403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1425627.66074029</v>
      </c>
      <c r="D101" s="0" t="n">
        <v>1790255.21107192</v>
      </c>
      <c r="E101" s="0" t="n">
        <v>35288.4666100164</v>
      </c>
      <c r="F101" s="0" t="n">
        <v>0</v>
      </c>
      <c r="G101" s="0" t="n">
        <v>0.0319173455045567</v>
      </c>
      <c r="H101" s="0" t="n">
        <v>0</v>
      </c>
      <c r="I101" s="0" t="n">
        <v>466779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1405488.53548304</v>
      </c>
      <c r="D102" s="0" t="n">
        <v>1755466.13355846</v>
      </c>
      <c r="E102" s="0" t="n">
        <v>47207.9634156327</v>
      </c>
      <c r="F102" s="0" t="n">
        <v>0</v>
      </c>
      <c r="G102" s="0" t="n">
        <v>0.0283158229249925</v>
      </c>
      <c r="H102" s="0" t="n">
        <v>0</v>
      </c>
      <c r="I102" s="0" t="n">
        <v>453135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1367092.621527</v>
      </c>
      <c r="D103" s="0" t="n">
        <v>1713973.66304166</v>
      </c>
      <c r="E103" s="0" t="n">
        <v>43188.3512107775</v>
      </c>
      <c r="F103" s="0" t="n">
        <v>0</v>
      </c>
      <c r="G103" s="0" t="n">
        <v>0.0227093870699597</v>
      </c>
      <c r="H103" s="0" t="n">
        <v>0</v>
      </c>
      <c r="I103" s="0" t="n">
        <v>436032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1334435.5782876</v>
      </c>
      <c r="D104" s="0" t="n">
        <v>1596822.59118028</v>
      </c>
      <c r="E104" s="0" t="n">
        <v>42603.637406017</v>
      </c>
      <c r="F104" s="0" t="n">
        <v>0</v>
      </c>
      <c r="G104" s="0" t="n">
        <v>0.0295142319331926</v>
      </c>
      <c r="H104" s="0" t="n">
        <v>0</v>
      </c>
      <c r="I104" s="0" t="n">
        <v>419973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1274629.65971022</v>
      </c>
      <c r="D105" s="0" t="n">
        <v>1525321.77379454</v>
      </c>
      <c r="E105" s="0" t="n">
        <v>42253.5631737174</v>
      </c>
      <c r="F105" s="0" t="n">
        <v>0</v>
      </c>
      <c r="G105" s="0" t="n">
        <v>0.0195731681080849</v>
      </c>
      <c r="H105" s="0" t="n">
        <v>0</v>
      </c>
      <c r="I105" s="0" t="n">
        <v>408422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4414425.44753819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4128548.65678917</v>
      </c>
      <c r="D21" s="0" t="n">
        <v>11630432.7583248</v>
      </c>
      <c r="E21" s="0" t="n">
        <v>834410.899793194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4648345.50591923</v>
      </c>
      <c r="D22" s="0" t="n">
        <v>12033667.6737193</v>
      </c>
      <c r="E22" s="0" t="n">
        <v>968470.610829825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678306.07587</v>
      </c>
      <c r="C23" s="0" t="n">
        <v>4228230.95741922</v>
      </c>
      <c r="D23" s="0" t="n">
        <v>9999817.54540921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4122920.34567122</v>
      </c>
      <c r="D24" s="0" t="n">
        <v>9974491.19426956</v>
      </c>
      <c r="E24" s="0" t="n">
        <v>636904.208584138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267981.16341</v>
      </c>
      <c r="C25" s="0" t="n">
        <v>3950525.83728435</v>
      </c>
      <c r="D25" s="0" t="n">
        <v>10243662.1127199</v>
      </c>
      <c r="E25" s="0" t="n">
        <v>610574.431063238</v>
      </c>
      <c r="F25" s="0" t="n">
        <v>0.341466667594893</v>
      </c>
      <c r="G25" s="0" t="n">
        <v>0</v>
      </c>
      <c r="H25" s="0" t="n">
        <v>991604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3843045.2056979</v>
      </c>
      <c r="D26" s="0" t="n">
        <v>10352559.124491</v>
      </c>
      <c r="E26" s="0" t="n">
        <v>753345.032381134</v>
      </c>
      <c r="F26" s="0" t="n">
        <v>0</v>
      </c>
      <c r="G26" s="0" t="n">
        <v>0.142397965082669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3903515.99436495</v>
      </c>
      <c r="D27" s="0" t="n">
        <v>10421193.6058683</v>
      </c>
      <c r="E27" s="0" t="n">
        <v>580884.931827627</v>
      </c>
      <c r="F27" s="0" t="n">
        <v>0</v>
      </c>
      <c r="G27" s="0" t="n">
        <v>0.135628824689064</v>
      </c>
      <c r="H27" s="0" t="n">
        <v>0</v>
      </c>
      <c r="I27" s="0" t="n">
        <v>2768774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3969317.90069476</v>
      </c>
      <c r="D28" s="0" t="n">
        <v>10411086.5884979</v>
      </c>
      <c r="E28" s="0" t="n">
        <v>594631.85342788</v>
      </c>
      <c r="F28" s="0" t="n">
        <v>0</v>
      </c>
      <c r="G28" s="0" t="n">
        <v>0.136301976297427</v>
      </c>
      <c r="H28" s="0" t="n">
        <v>0</v>
      </c>
      <c r="I28" s="0" t="n">
        <v>2727075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4120023.97959396</v>
      </c>
      <c r="D29" s="0" t="n">
        <v>10479632.7789083</v>
      </c>
      <c r="E29" s="0" t="n">
        <v>646406.508155824</v>
      </c>
      <c r="F29" s="0" t="n">
        <v>0</v>
      </c>
      <c r="G29" s="0" t="n">
        <v>0.134159101079803</v>
      </c>
      <c r="H29" s="0" t="n">
        <v>0</v>
      </c>
      <c r="I29" s="0" t="n">
        <v>2690694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4191352.56706259</v>
      </c>
      <c r="D30" s="0" t="n">
        <v>10408974.422828</v>
      </c>
      <c r="E30" s="0" t="n">
        <v>819387.720264877</v>
      </c>
      <c r="F30" s="0" t="n">
        <v>0</v>
      </c>
      <c r="G30" s="0" t="n">
        <v>0.138525723599042</v>
      </c>
      <c r="H30" s="0" t="n">
        <v>0</v>
      </c>
      <c r="I30" s="0" t="n">
        <v>2617482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4289278.12791927</v>
      </c>
      <c r="D31" s="0" t="n">
        <v>10312439.6617757</v>
      </c>
      <c r="E31" s="0" t="n">
        <v>645647.15324387</v>
      </c>
      <c r="F31" s="0" t="n">
        <v>0</v>
      </c>
      <c r="G31" s="0" t="n">
        <v>0.141901547853054</v>
      </c>
      <c r="H31" s="0" t="n">
        <v>0</v>
      </c>
      <c r="I31" s="0" t="n">
        <v>2546008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4316551.10609183</v>
      </c>
      <c r="D32" s="0" t="n">
        <v>9951505.54337389</v>
      </c>
      <c r="E32" s="0" t="n">
        <v>650182.072488277</v>
      </c>
      <c r="F32" s="0" t="n">
        <v>0</v>
      </c>
      <c r="G32" s="0" t="n">
        <v>0.146504962071629</v>
      </c>
      <c r="H32" s="0" t="n">
        <v>0</v>
      </c>
      <c r="I32" s="0" t="n">
        <v>2478627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4389915.62517343</v>
      </c>
      <c r="D33" s="0" t="n">
        <v>9832655.75460454</v>
      </c>
      <c r="E33" s="0" t="n">
        <v>662546.608441101</v>
      </c>
      <c r="F33" s="0" t="n">
        <v>0</v>
      </c>
      <c r="G33" s="0" t="n">
        <v>0.146780178353333</v>
      </c>
      <c r="H33" s="0" t="n">
        <v>0</v>
      </c>
      <c r="I33" s="0" t="n">
        <v>2436836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4391364.49540334</v>
      </c>
      <c r="D34" s="0" t="n">
        <v>9626066.0272711</v>
      </c>
      <c r="E34" s="0" t="n">
        <v>806350.888226313</v>
      </c>
      <c r="F34" s="0" t="n">
        <v>0</v>
      </c>
      <c r="G34" s="0" t="n">
        <v>0.142611968980837</v>
      </c>
      <c r="H34" s="0" t="n">
        <v>0</v>
      </c>
      <c r="I34" s="0" t="n">
        <v>2389456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4363232.31518068</v>
      </c>
      <c r="D35" s="0" t="n">
        <v>9383176.51095904</v>
      </c>
      <c r="E35" s="0" t="n">
        <v>635528.361974803</v>
      </c>
      <c r="F35" s="0" t="n">
        <v>0</v>
      </c>
      <c r="G35" s="0" t="n">
        <v>0.147378698539457</v>
      </c>
      <c r="H35" s="0" t="n">
        <v>0</v>
      </c>
      <c r="I35" s="0" t="n">
        <v>2318978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4342025.07934218</v>
      </c>
      <c r="D36" s="0" t="n">
        <v>9261399.67182993</v>
      </c>
      <c r="E36" s="0" t="n">
        <v>629139.170708142</v>
      </c>
      <c r="F36" s="0" t="n">
        <v>0</v>
      </c>
      <c r="G36" s="0" t="n">
        <v>0.147635411494483</v>
      </c>
      <c r="H36" s="0" t="n">
        <v>0</v>
      </c>
      <c r="I36" s="0" t="n">
        <v>2273827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4348163.05790201</v>
      </c>
      <c r="D37" s="0" t="n">
        <v>9239369.01445696</v>
      </c>
      <c r="E37" s="0" t="n">
        <v>630155.19008907</v>
      </c>
      <c r="F37" s="0" t="n">
        <v>0</v>
      </c>
      <c r="G37" s="0" t="n">
        <v>0.148411076176442</v>
      </c>
      <c r="H37" s="0" t="n">
        <v>0</v>
      </c>
      <c r="I37" s="0" t="n">
        <v>2239155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4347990.96846963</v>
      </c>
      <c r="D38" s="0" t="n">
        <v>9149889.15365046</v>
      </c>
      <c r="E38" s="0" t="n">
        <v>763459.584452239</v>
      </c>
      <c r="F38" s="0" t="n">
        <v>0</v>
      </c>
      <c r="G38" s="0" t="n">
        <v>0.149818263584427</v>
      </c>
      <c r="H38" s="0" t="n">
        <v>0</v>
      </c>
      <c r="I38" s="0" t="n">
        <v>2182155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4315544.4809226</v>
      </c>
      <c r="D39" s="0" t="n">
        <v>9054448.0452254</v>
      </c>
      <c r="E39" s="0" t="n">
        <v>589380.367591981</v>
      </c>
      <c r="F39" s="0" t="n">
        <v>0</v>
      </c>
      <c r="G39" s="0" t="n">
        <v>0.149957617068084</v>
      </c>
      <c r="H39" s="0" t="n">
        <v>0</v>
      </c>
      <c r="I39" s="0" t="n">
        <v>2124941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4271712.28798549</v>
      </c>
      <c r="D40" s="0" t="n">
        <v>8767481.72261118</v>
      </c>
      <c r="E40" s="0" t="n">
        <v>581086.016643022</v>
      </c>
      <c r="F40" s="0" t="n">
        <v>0</v>
      </c>
      <c r="G40" s="0" t="n">
        <v>0.147160484793401</v>
      </c>
      <c r="H40" s="0" t="n">
        <v>0</v>
      </c>
      <c r="I40" s="0" t="n">
        <v>2086163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4269165.14177708</v>
      </c>
      <c r="D41" s="0" t="n">
        <v>8575377.14934024</v>
      </c>
      <c r="E41" s="0" t="n">
        <v>583451.665262122</v>
      </c>
      <c r="F41" s="0" t="n">
        <v>0</v>
      </c>
      <c r="G41" s="0" t="n">
        <v>0.15005574725043</v>
      </c>
      <c r="H41" s="0" t="n">
        <v>0</v>
      </c>
      <c r="I41" s="0" t="n">
        <v>2031674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4263912.57580138</v>
      </c>
      <c r="D42" s="0" t="n">
        <v>8481482.76680753</v>
      </c>
      <c r="E42" s="0" t="n">
        <v>704390.406743917</v>
      </c>
      <c r="F42" s="0" t="n">
        <v>0</v>
      </c>
      <c r="G42" s="0" t="n">
        <v>0.146090504325786</v>
      </c>
      <c r="H42" s="0" t="n">
        <v>0</v>
      </c>
      <c r="I42" s="0" t="n">
        <v>1998299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4215040.85338279</v>
      </c>
      <c r="D43" s="0" t="n">
        <v>8426110.64537971</v>
      </c>
      <c r="E43" s="0" t="n">
        <v>559369.905269039</v>
      </c>
      <c r="F43" s="0" t="n">
        <v>0</v>
      </c>
      <c r="G43" s="0" t="n">
        <v>0.147168126863074</v>
      </c>
      <c r="H43" s="0" t="n">
        <v>0</v>
      </c>
      <c r="I43" s="0" t="n">
        <v>1959009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4185572.30684283</v>
      </c>
      <c r="D44" s="0" t="n">
        <v>8387791.80825207</v>
      </c>
      <c r="E44" s="0" t="n">
        <v>537416.250696374</v>
      </c>
      <c r="F44" s="0" t="n">
        <v>0</v>
      </c>
      <c r="G44" s="0" t="n">
        <v>0.151951583212603</v>
      </c>
      <c r="H44" s="0" t="n">
        <v>0</v>
      </c>
      <c r="I44" s="0" t="n">
        <v>1910328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4146035.40013265</v>
      </c>
      <c r="D45" s="0" t="n">
        <v>8409432.91939546</v>
      </c>
      <c r="E45" s="0" t="n">
        <v>523059.315319978</v>
      </c>
      <c r="F45" s="0" t="n">
        <v>0</v>
      </c>
      <c r="G45" s="0" t="n">
        <v>0.142621747666456</v>
      </c>
      <c r="H45" s="0" t="n">
        <v>0</v>
      </c>
      <c r="I45" s="0" t="n">
        <v>1859374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4116788.7834759</v>
      </c>
      <c r="D46" s="0" t="n">
        <v>8061468.33915058</v>
      </c>
      <c r="E46" s="0" t="n">
        <v>655143.525166211</v>
      </c>
      <c r="F46" s="0" t="n">
        <v>0</v>
      </c>
      <c r="G46" s="0" t="n">
        <v>0.145282692460603</v>
      </c>
      <c r="H46" s="0" t="n">
        <v>0</v>
      </c>
      <c r="I46" s="0" t="n">
        <v>1823468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4194354.03499473</v>
      </c>
      <c r="D47" s="0" t="n">
        <v>7911279.39446155</v>
      </c>
      <c r="E47" s="0" t="n">
        <v>526170.344762932</v>
      </c>
      <c r="F47" s="0" t="n">
        <v>0</v>
      </c>
      <c r="G47" s="0" t="n">
        <v>0.146073909619449</v>
      </c>
      <c r="H47" s="0" t="n">
        <v>0</v>
      </c>
      <c r="I47" s="0" t="n">
        <v>1785004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4196833.92766495</v>
      </c>
      <c r="D48" s="0" t="n">
        <v>7692011.54702335</v>
      </c>
      <c r="E48" s="0" t="n">
        <v>531471.801595863</v>
      </c>
      <c r="F48" s="0" t="n">
        <v>0</v>
      </c>
      <c r="G48" s="0" t="n">
        <v>0.145678845596034</v>
      </c>
      <c r="H48" s="0" t="n">
        <v>0</v>
      </c>
      <c r="I48" s="0" t="n">
        <v>1742260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4180856.64674488</v>
      </c>
      <c r="D49" s="0" t="n">
        <v>7415911.4825192</v>
      </c>
      <c r="E49" s="0" t="n">
        <v>515577.74069432</v>
      </c>
      <c r="F49" s="0" t="n">
        <v>0</v>
      </c>
      <c r="G49" s="0" t="n">
        <v>0.148071802509252</v>
      </c>
      <c r="H49" s="0" t="n">
        <v>0</v>
      </c>
      <c r="I49" s="0" t="n">
        <v>1701998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4123440.28281848</v>
      </c>
      <c r="D50" s="0" t="n">
        <v>7324389.40462112</v>
      </c>
      <c r="E50" s="0" t="n">
        <v>638261.546219515</v>
      </c>
      <c r="F50" s="0" t="n">
        <v>0</v>
      </c>
      <c r="G50" s="0" t="n">
        <v>0.154635679230987</v>
      </c>
      <c r="H50" s="0" t="n">
        <v>0</v>
      </c>
      <c r="I50" s="0" t="n">
        <v>1685139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4091175.02152135</v>
      </c>
      <c r="D51" s="0" t="n">
        <v>7037282.39452355</v>
      </c>
      <c r="E51" s="0" t="n">
        <v>487000.974262211</v>
      </c>
      <c r="F51" s="0" t="n">
        <v>0</v>
      </c>
      <c r="G51" s="0" t="n">
        <v>0.153627519391901</v>
      </c>
      <c r="H51" s="0" t="n">
        <v>0</v>
      </c>
      <c r="I51" s="0" t="n">
        <v>1646563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4019480.89251797</v>
      </c>
      <c r="D52" s="0" t="n">
        <v>6894262.84929526</v>
      </c>
      <c r="E52" s="0" t="n">
        <v>494826.035601319</v>
      </c>
      <c r="F52" s="0" t="n">
        <v>0</v>
      </c>
      <c r="G52" s="0" t="n">
        <v>0.149003366227865</v>
      </c>
      <c r="H52" s="0" t="n">
        <v>0</v>
      </c>
      <c r="I52" s="0" t="n">
        <v>1605470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3978815.16741777</v>
      </c>
      <c r="D53" s="0" t="n">
        <v>6657789.83160648</v>
      </c>
      <c r="E53" s="0" t="n">
        <v>451863.306421076</v>
      </c>
      <c r="F53" s="0" t="n">
        <v>0</v>
      </c>
      <c r="G53" s="0" t="n">
        <v>0.14977540386872</v>
      </c>
      <c r="H53" s="0" t="n">
        <v>0</v>
      </c>
      <c r="I53" s="0" t="n">
        <v>1557212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3969329.07326361</v>
      </c>
      <c r="D54" s="0" t="n">
        <v>6566793.67572387</v>
      </c>
      <c r="E54" s="0" t="n">
        <v>598217.341955181</v>
      </c>
      <c r="F54" s="0" t="n">
        <v>0</v>
      </c>
      <c r="G54" s="0" t="n">
        <v>0.144784921747402</v>
      </c>
      <c r="H54" s="0" t="n">
        <v>0</v>
      </c>
      <c r="I54" s="0" t="n">
        <v>1533705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3985666.70820933</v>
      </c>
      <c r="D55" s="0" t="n">
        <v>6578538.54860269</v>
      </c>
      <c r="E55" s="0" t="n">
        <v>450623.919866018</v>
      </c>
      <c r="F55" s="0" t="n">
        <v>0</v>
      </c>
      <c r="G55" s="0" t="n">
        <v>0.138719286755541</v>
      </c>
      <c r="H55" s="0" t="n">
        <v>0</v>
      </c>
      <c r="I55" s="0" t="n">
        <v>1501316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3987399.64352138</v>
      </c>
      <c r="D56" s="0" t="n">
        <v>6421347.78968648</v>
      </c>
      <c r="E56" s="0" t="n">
        <v>435865.867359385</v>
      </c>
      <c r="F56" s="0" t="n">
        <v>0</v>
      </c>
      <c r="G56" s="0" t="n">
        <v>0.134882034880479</v>
      </c>
      <c r="H56" s="0" t="n">
        <v>0</v>
      </c>
      <c r="I56" s="0" t="n">
        <v>1484517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3966698.10641141</v>
      </c>
      <c r="D57" s="0" t="n">
        <v>6397532.74944127</v>
      </c>
      <c r="E57" s="0" t="n">
        <v>425300.009889931</v>
      </c>
      <c r="F57" s="0" t="n">
        <v>0</v>
      </c>
      <c r="G57" s="0" t="n">
        <v>0.136733695065489</v>
      </c>
      <c r="H57" s="0" t="n">
        <v>0</v>
      </c>
      <c r="I57" s="0" t="n">
        <v>1456031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3928823.9859229</v>
      </c>
      <c r="D58" s="0" t="n">
        <v>6165362.57163701</v>
      </c>
      <c r="E58" s="0" t="n">
        <v>515966.680855039</v>
      </c>
      <c r="F58" s="0" t="n">
        <v>0</v>
      </c>
      <c r="G58" s="0" t="n">
        <v>0.138869883647073</v>
      </c>
      <c r="H58" s="0" t="n">
        <v>0</v>
      </c>
      <c r="I58" s="0" t="n">
        <v>1414544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3822710.78330547</v>
      </c>
      <c r="D59" s="0" t="n">
        <v>6159506.270101</v>
      </c>
      <c r="E59" s="0" t="n">
        <v>403518.763887124</v>
      </c>
      <c r="F59" s="0" t="n">
        <v>0</v>
      </c>
      <c r="G59" s="0" t="n">
        <v>0.133568193186142</v>
      </c>
      <c r="H59" s="0" t="n">
        <v>0</v>
      </c>
      <c r="I59" s="0" t="n">
        <v>1400091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3790164.00666375</v>
      </c>
      <c r="D60" s="0" t="n">
        <v>6024421.03907048</v>
      </c>
      <c r="E60" s="0" t="n">
        <v>397566.10001297</v>
      </c>
      <c r="F60" s="0" t="n">
        <v>0</v>
      </c>
      <c r="G60" s="0" t="n">
        <v>0.129624099496884</v>
      </c>
      <c r="H60" s="0" t="n">
        <v>0</v>
      </c>
      <c r="I60" s="0" t="n">
        <v>1372025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3754505.4316132</v>
      </c>
      <c r="D61" s="0" t="n">
        <v>5755158.73378217</v>
      </c>
      <c r="E61" s="0" t="n">
        <v>363318.403145713</v>
      </c>
      <c r="F61" s="0" t="n">
        <v>0</v>
      </c>
      <c r="G61" s="0" t="n">
        <v>0.128399583296179</v>
      </c>
      <c r="H61" s="0" t="n">
        <v>0</v>
      </c>
      <c r="I61" s="0" t="n">
        <v>1339990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3735694.2948251</v>
      </c>
      <c r="D62" s="0" t="n">
        <v>5888531.19395125</v>
      </c>
      <c r="E62" s="0" t="n">
        <v>443172.622778211</v>
      </c>
      <c r="F62" s="0" t="n">
        <v>0</v>
      </c>
      <c r="G62" s="0" t="n">
        <v>0.117383497967158</v>
      </c>
      <c r="H62" s="0" t="n">
        <v>0</v>
      </c>
      <c r="I62" s="0" t="n">
        <v>1326097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3624099.83926823</v>
      </c>
      <c r="D63" s="0" t="n">
        <v>5695866.13612183</v>
      </c>
      <c r="E63" s="0" t="n">
        <v>314071.634614732</v>
      </c>
      <c r="F63" s="0" t="n">
        <v>0</v>
      </c>
      <c r="G63" s="0" t="n">
        <v>0.123374833620472</v>
      </c>
      <c r="H63" s="0" t="n">
        <v>0</v>
      </c>
      <c r="I63" s="0" t="n">
        <v>1297083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3594550.86462535</v>
      </c>
      <c r="D64" s="0" t="n">
        <v>5542751.58867843</v>
      </c>
      <c r="E64" s="0" t="n">
        <v>291459.891871666</v>
      </c>
      <c r="F64" s="0" t="n">
        <v>0</v>
      </c>
      <c r="G64" s="0" t="n">
        <v>0.119496136507477</v>
      </c>
      <c r="H64" s="0" t="n">
        <v>0</v>
      </c>
      <c r="I64" s="0" t="n">
        <v>1259414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3556611.41260789</v>
      </c>
      <c r="D65" s="0" t="n">
        <v>5550361.31803687</v>
      </c>
      <c r="E65" s="0" t="n">
        <v>295326.312893089</v>
      </c>
      <c r="F65" s="0" t="n">
        <v>0</v>
      </c>
      <c r="G65" s="0" t="n">
        <v>0.117902985719028</v>
      </c>
      <c r="H65" s="0" t="n">
        <v>0</v>
      </c>
      <c r="I65" s="0" t="n">
        <v>1237110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3537894.96674851</v>
      </c>
      <c r="D66" s="0" t="n">
        <v>5490120.42660677</v>
      </c>
      <c r="E66" s="0" t="n">
        <v>348680.158197376</v>
      </c>
      <c r="F66" s="0" t="n">
        <v>0</v>
      </c>
      <c r="G66" s="0" t="n">
        <v>0.112148566063075</v>
      </c>
      <c r="H66" s="0" t="n">
        <v>0</v>
      </c>
      <c r="I66" s="0" t="n">
        <v>1230731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3514315.53163933</v>
      </c>
      <c r="D67" s="0" t="n">
        <v>5407830.87705663</v>
      </c>
      <c r="E67" s="0" t="n">
        <v>257234.014748574</v>
      </c>
      <c r="F67" s="0" t="n">
        <v>0</v>
      </c>
      <c r="G67" s="0" t="n">
        <v>0.111302793791134</v>
      </c>
      <c r="H67" s="0" t="n">
        <v>0</v>
      </c>
      <c r="I67" s="0" t="n">
        <v>1204323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3486367.6845703</v>
      </c>
      <c r="D68" s="0" t="n">
        <v>5416135.05323114</v>
      </c>
      <c r="E68" s="0" t="n">
        <v>253697.735777028</v>
      </c>
      <c r="F68" s="0" t="n">
        <v>0</v>
      </c>
      <c r="G68" s="0" t="n">
        <v>0.112364995614241</v>
      </c>
      <c r="H68" s="0" t="n">
        <v>0</v>
      </c>
      <c r="I68" s="0" t="n">
        <v>1194592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3402653.92032203</v>
      </c>
      <c r="D69" s="0" t="n">
        <v>5409932.37746488</v>
      </c>
      <c r="E69" s="0" t="n">
        <v>240633.324727766</v>
      </c>
      <c r="F69" s="0" t="n">
        <v>0</v>
      </c>
      <c r="G69" s="0" t="n">
        <v>0.102050718988256</v>
      </c>
      <c r="H69" s="0" t="n">
        <v>0</v>
      </c>
      <c r="I69" s="0" t="n">
        <v>1186175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3360597.07361498</v>
      </c>
      <c r="D70" s="0" t="n">
        <v>5294592.0186574</v>
      </c>
      <c r="E70" s="0" t="n">
        <v>281482.035709509</v>
      </c>
      <c r="F70" s="0" t="n">
        <v>0</v>
      </c>
      <c r="G70" s="0" t="n">
        <v>0.0915318212918907</v>
      </c>
      <c r="H70" s="0" t="n">
        <v>0</v>
      </c>
      <c r="I70" s="0" t="n">
        <v>1175565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3337147.7550153</v>
      </c>
      <c r="D71" s="0" t="n">
        <v>5157074.266467</v>
      </c>
      <c r="E71" s="0" t="n">
        <v>209353.47006755</v>
      </c>
      <c r="F71" s="0" t="n">
        <v>0</v>
      </c>
      <c r="G71" s="0" t="n">
        <v>0.0839152169744429</v>
      </c>
      <c r="H71" s="0" t="n">
        <v>0</v>
      </c>
      <c r="I71" s="0" t="n">
        <v>1175911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3299220.63820218</v>
      </c>
      <c r="D72" s="0" t="n">
        <v>5053487.55781788</v>
      </c>
      <c r="E72" s="0" t="n">
        <v>193432.753583119</v>
      </c>
      <c r="F72" s="0" t="n">
        <v>0</v>
      </c>
      <c r="G72" s="0" t="n">
        <v>0.0812593485690457</v>
      </c>
      <c r="H72" s="0" t="n">
        <v>0</v>
      </c>
      <c r="I72" s="0" t="n">
        <v>1150609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3287989.74286822</v>
      </c>
      <c r="D73" s="0" t="n">
        <v>4812215.89053311</v>
      </c>
      <c r="E73" s="0" t="n">
        <v>180762.875123981</v>
      </c>
      <c r="F73" s="0" t="n">
        <v>0</v>
      </c>
      <c r="G73" s="0" t="n">
        <v>0.0892428681973468</v>
      </c>
      <c r="H73" s="0" t="n">
        <v>0</v>
      </c>
      <c r="I73" s="0" t="n">
        <v>1121784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3223923.22785227</v>
      </c>
      <c r="D74" s="0" t="n">
        <v>4603660.29106721</v>
      </c>
      <c r="E74" s="0" t="n">
        <v>176718.146013085</v>
      </c>
      <c r="F74" s="0" t="n">
        <v>0</v>
      </c>
      <c r="G74" s="0" t="n">
        <v>0.0785767778144665</v>
      </c>
      <c r="H74" s="0" t="n">
        <v>0</v>
      </c>
      <c r="I74" s="0" t="n">
        <v>1094769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3198088.63421032</v>
      </c>
      <c r="D75" s="0" t="n">
        <v>4553322.88958071</v>
      </c>
      <c r="E75" s="0" t="n">
        <v>145687.368962972</v>
      </c>
      <c r="F75" s="0" t="n">
        <v>0</v>
      </c>
      <c r="G75" s="0" t="n">
        <v>0.0721738075009103</v>
      </c>
      <c r="H75" s="0" t="n">
        <v>0</v>
      </c>
      <c r="I75" s="0" t="n">
        <v>1058020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3174394.23580756</v>
      </c>
      <c r="D76" s="0" t="n">
        <v>4608298.10422703</v>
      </c>
      <c r="E76" s="0" t="n">
        <v>142147.412268272</v>
      </c>
      <c r="F76" s="0" t="n">
        <v>0</v>
      </c>
      <c r="G76" s="0" t="n">
        <v>0.0653119059005806</v>
      </c>
      <c r="H76" s="0" t="n">
        <v>0</v>
      </c>
      <c r="I76" s="0" t="n">
        <v>1029277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3111952.80872378</v>
      </c>
      <c r="D77" s="0" t="n">
        <v>4514876.3126573</v>
      </c>
      <c r="E77" s="0" t="n">
        <v>124932.73311871</v>
      </c>
      <c r="F77" s="0" t="n">
        <v>0</v>
      </c>
      <c r="G77" s="0" t="n">
        <v>0.0684556713234391</v>
      </c>
      <c r="H77" s="0" t="n">
        <v>0</v>
      </c>
      <c r="I77" s="0" t="n">
        <v>987271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3047895.13763073</v>
      </c>
      <c r="D78" s="0" t="n">
        <v>4388180.87942715</v>
      </c>
      <c r="E78" s="0" t="n">
        <v>161713.74892235</v>
      </c>
      <c r="F78" s="0" t="n">
        <v>0</v>
      </c>
      <c r="G78" s="0" t="n">
        <v>0.0671930121008999</v>
      </c>
      <c r="H78" s="0" t="n">
        <v>0</v>
      </c>
      <c r="I78" s="0" t="n">
        <v>957769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2965573.14408274</v>
      </c>
      <c r="D79" s="0" t="n">
        <v>4239777.1898078</v>
      </c>
      <c r="E79" s="0" t="n">
        <v>120887.017256514</v>
      </c>
      <c r="F79" s="0" t="n">
        <v>0</v>
      </c>
      <c r="G79" s="0" t="n">
        <v>0.0596388216346742</v>
      </c>
      <c r="H79" s="0" t="n">
        <v>0</v>
      </c>
      <c r="I79" s="0" t="n">
        <v>916150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2943199.33774759</v>
      </c>
      <c r="D80" s="0" t="n">
        <v>4275379.38627978</v>
      </c>
      <c r="E80" s="0" t="n">
        <v>125687.182551305</v>
      </c>
      <c r="F80" s="0" t="n">
        <v>0</v>
      </c>
      <c r="G80" s="0" t="n">
        <v>0.04669193753952</v>
      </c>
      <c r="H80" s="0" t="n">
        <v>0</v>
      </c>
      <c r="I80" s="0" t="n">
        <v>885611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2899250.1378975</v>
      </c>
      <c r="D81" s="0" t="n">
        <v>4226407.91130897</v>
      </c>
      <c r="E81" s="0" t="n">
        <v>110729.625309026</v>
      </c>
      <c r="F81" s="0" t="n">
        <v>0</v>
      </c>
      <c r="G81" s="0" t="n">
        <v>0.0381384309768271</v>
      </c>
      <c r="H81" s="0" t="n">
        <v>0</v>
      </c>
      <c r="I81" s="0" t="n">
        <v>847613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2922870.05446296</v>
      </c>
      <c r="D82" s="0" t="n">
        <v>4161460.71364096</v>
      </c>
      <c r="E82" s="0" t="n">
        <v>144293.996799232</v>
      </c>
      <c r="F82" s="0" t="n">
        <v>0</v>
      </c>
      <c r="G82" s="0" t="n">
        <v>0.0413419945697122</v>
      </c>
      <c r="H82" s="0" t="n">
        <v>0</v>
      </c>
      <c r="I82" s="0" t="n">
        <v>827068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2863451.31124989</v>
      </c>
      <c r="D83" s="0" t="n">
        <v>4191505.78679086</v>
      </c>
      <c r="E83" s="0" t="n">
        <v>105641.005502301</v>
      </c>
      <c r="F83" s="0" t="n">
        <v>0</v>
      </c>
      <c r="G83" s="0" t="n">
        <v>0.034679052463031</v>
      </c>
      <c r="H83" s="0" t="n">
        <v>0</v>
      </c>
      <c r="I83" s="0" t="n">
        <v>793142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2843529.26076729</v>
      </c>
      <c r="D84" s="0" t="n">
        <v>3948626.74733965</v>
      </c>
      <c r="E84" s="0" t="n">
        <v>106943.623746886</v>
      </c>
      <c r="F84" s="0" t="n">
        <v>0</v>
      </c>
      <c r="G84" s="0" t="n">
        <v>0.0355152445000496</v>
      </c>
      <c r="H84" s="0" t="n">
        <v>0</v>
      </c>
      <c r="I84" s="0" t="n">
        <v>766690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2808076.46501471</v>
      </c>
      <c r="D85" s="0" t="n">
        <v>3947665.13886704</v>
      </c>
      <c r="E85" s="0" t="n">
        <v>101401.92019039</v>
      </c>
      <c r="F85" s="0" t="n">
        <v>0</v>
      </c>
      <c r="G85" s="0" t="n">
        <v>0.0336054510973575</v>
      </c>
      <c r="H85" s="0" t="n">
        <v>0</v>
      </c>
      <c r="I85" s="0" t="n">
        <v>740962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2810830.92921978</v>
      </c>
      <c r="D86" s="0" t="n">
        <v>3887901.92422222</v>
      </c>
      <c r="E86" s="0" t="n">
        <v>141470.339871449</v>
      </c>
      <c r="F86" s="0" t="n">
        <v>0</v>
      </c>
      <c r="G86" s="0" t="n">
        <v>0.019997038225872</v>
      </c>
      <c r="H86" s="0" t="n">
        <v>0</v>
      </c>
      <c r="I86" s="0" t="n">
        <v>714473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2787580.57410325</v>
      </c>
      <c r="D87" s="0" t="n">
        <v>3636380.19087814</v>
      </c>
      <c r="E87" s="0" t="n">
        <v>92054.0217295158</v>
      </c>
      <c r="F87" s="0" t="n">
        <v>0</v>
      </c>
      <c r="G87" s="0" t="n">
        <v>0.0221405927640517</v>
      </c>
      <c r="H87" s="0" t="n">
        <v>0</v>
      </c>
      <c r="I87" s="0" t="n">
        <v>686686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2762584.89679997</v>
      </c>
      <c r="D88" s="0" t="n">
        <v>3550041.40763414</v>
      </c>
      <c r="E88" s="0" t="n">
        <v>88526.2929840438</v>
      </c>
      <c r="F88" s="0" t="n">
        <v>0</v>
      </c>
      <c r="G88" s="0" t="n">
        <v>0.0233237004986722</v>
      </c>
      <c r="H88" s="0" t="n">
        <v>0</v>
      </c>
      <c r="I88" s="0" t="n">
        <v>667378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2710908.35842428</v>
      </c>
      <c r="D89" s="0" t="n">
        <v>3565221.25240583</v>
      </c>
      <c r="E89" s="0" t="n">
        <v>74204.6332399552</v>
      </c>
      <c r="F89" s="0" t="n">
        <v>0</v>
      </c>
      <c r="G89" s="0" t="n">
        <v>0.021402469189792</v>
      </c>
      <c r="H89" s="0" t="n">
        <v>0</v>
      </c>
      <c r="I89" s="0" t="n">
        <v>645825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2674674.23872113</v>
      </c>
      <c r="D90" s="0" t="n">
        <v>3359681.50271768</v>
      </c>
      <c r="E90" s="0" t="n">
        <v>109683.774271649</v>
      </c>
      <c r="F90" s="0" t="n">
        <v>0</v>
      </c>
      <c r="G90" s="0" t="n">
        <v>0.0125351931354495</v>
      </c>
      <c r="H90" s="0" t="n">
        <v>0</v>
      </c>
      <c r="I90" s="0" t="n">
        <v>627191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2662438.60428157</v>
      </c>
      <c r="D91" s="0" t="n">
        <v>3266243.60571096</v>
      </c>
      <c r="E91" s="0" t="n">
        <v>94642.6331515936</v>
      </c>
      <c r="F91" s="0" t="n">
        <v>0</v>
      </c>
      <c r="G91" s="0" t="n">
        <v>0.0216404085210101</v>
      </c>
      <c r="H91" s="0" t="n">
        <v>0</v>
      </c>
      <c r="I91" s="0" t="n">
        <v>598448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2589054.62183578</v>
      </c>
      <c r="D92" s="0" t="n">
        <v>3069163.07968016</v>
      </c>
      <c r="E92" s="0" t="n">
        <v>81618.7909118821</v>
      </c>
      <c r="F92" s="0" t="n">
        <v>0</v>
      </c>
      <c r="G92" s="0" t="n">
        <v>0.021838777858846</v>
      </c>
      <c r="H92" s="0" t="n">
        <v>0</v>
      </c>
      <c r="I92" s="0" t="n">
        <v>565836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2559600.44965173</v>
      </c>
      <c r="D93" s="0" t="n">
        <v>2901959.92976969</v>
      </c>
      <c r="E93" s="0" t="n">
        <v>76324.8945697409</v>
      </c>
      <c r="F93" s="0" t="n">
        <v>0</v>
      </c>
      <c r="G93" s="0" t="n">
        <v>0.0172358020544903</v>
      </c>
      <c r="H93" s="0" t="n">
        <v>0</v>
      </c>
      <c r="I93" s="0" t="n">
        <v>541973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2505000.89547097</v>
      </c>
      <c r="D94" s="0" t="n">
        <v>2903180.85432545</v>
      </c>
      <c r="E94" s="0" t="n">
        <v>91094.9266968996</v>
      </c>
      <c r="F94" s="0" t="n">
        <v>0</v>
      </c>
      <c r="G94" s="0" t="n">
        <v>0.0130403276572601</v>
      </c>
      <c r="H94" s="0" t="n">
        <v>0</v>
      </c>
      <c r="I94" s="0" t="n">
        <v>521231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2454508.60331068</v>
      </c>
      <c r="D95" s="0" t="n">
        <v>2798193.23786896</v>
      </c>
      <c r="E95" s="0" t="n">
        <v>65573.7701393607</v>
      </c>
      <c r="F95" s="0" t="n">
        <v>0</v>
      </c>
      <c r="G95" s="0" t="n">
        <v>0.0238728043175918</v>
      </c>
      <c r="H95" s="0" t="n">
        <v>0</v>
      </c>
      <c r="I95" s="0" t="n">
        <v>506099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2412805.13992466</v>
      </c>
      <c r="D96" s="0" t="n">
        <v>2781001.4382653</v>
      </c>
      <c r="E96" s="0" t="n">
        <v>60691.2494084623</v>
      </c>
      <c r="F96" s="0" t="n">
        <v>0</v>
      </c>
      <c r="G96" s="0" t="n">
        <v>0.00680605208315684</v>
      </c>
      <c r="H96" s="0" t="n">
        <v>0</v>
      </c>
      <c r="I96" s="0" t="n">
        <v>484382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2387782.98261568</v>
      </c>
      <c r="D97" s="0" t="n">
        <v>2630147.53122054</v>
      </c>
      <c r="E97" s="0" t="n">
        <v>83401.0354119271</v>
      </c>
      <c r="F97" s="0" t="n">
        <v>0</v>
      </c>
      <c r="G97" s="0" t="n">
        <v>0.00756800981795868</v>
      </c>
      <c r="H97" s="0" t="n">
        <v>0</v>
      </c>
      <c r="I97" s="0" t="n">
        <v>461277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2406587.65951034</v>
      </c>
      <c r="D98" s="0" t="n">
        <v>2571748.18532675</v>
      </c>
      <c r="E98" s="0" t="n">
        <v>102613.34032926</v>
      </c>
      <c r="F98" s="0" t="n">
        <v>0</v>
      </c>
      <c r="G98" s="0" t="n">
        <v>0.0103635754962038</v>
      </c>
      <c r="H98" s="0" t="n">
        <v>0</v>
      </c>
      <c r="I98" s="0" t="n">
        <v>446550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2392433.6522</v>
      </c>
      <c r="D99" s="0" t="n">
        <v>2572710.2674127</v>
      </c>
      <c r="E99" s="0" t="n">
        <v>68516.432937184</v>
      </c>
      <c r="F99" s="0" t="n">
        <v>0</v>
      </c>
      <c r="G99" s="0" t="n">
        <v>0.009208167212112</v>
      </c>
      <c r="H99" s="0" t="n">
        <v>0</v>
      </c>
      <c r="I99" s="0" t="n">
        <v>431037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2365310.72838606</v>
      </c>
      <c r="D100" s="0" t="n">
        <v>2488602.83731161</v>
      </c>
      <c r="E100" s="0" t="n">
        <v>59997.2046272234</v>
      </c>
      <c r="F100" s="0" t="n">
        <v>0</v>
      </c>
      <c r="G100" s="0" t="n">
        <v>0.00996124409460647</v>
      </c>
      <c r="H100" s="0" t="n">
        <v>0</v>
      </c>
      <c r="I100" s="0" t="n">
        <v>415916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2340550.52652501</v>
      </c>
      <c r="D101" s="0" t="n">
        <v>2481031.24930107</v>
      </c>
      <c r="E101" s="0" t="n">
        <v>56681.7237884225</v>
      </c>
      <c r="F101" s="0" t="n">
        <v>0</v>
      </c>
      <c r="G101" s="0" t="n">
        <v>0.00880891794588285</v>
      </c>
      <c r="H101" s="0" t="n">
        <v>0</v>
      </c>
      <c r="I101" s="0" t="n">
        <v>402036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2278600.19570394</v>
      </c>
      <c r="D102" s="0" t="n">
        <v>2284232.87125151</v>
      </c>
      <c r="E102" s="0" t="n">
        <v>75780.3866935982</v>
      </c>
      <c r="F102" s="0" t="n">
        <v>0</v>
      </c>
      <c r="G102" s="0" t="n">
        <v>0.00650927467229889</v>
      </c>
      <c r="H102" s="0" t="n">
        <v>0</v>
      </c>
      <c r="I102" s="0" t="n">
        <v>384477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2237074.40689052</v>
      </c>
      <c r="D103" s="0" t="n">
        <v>2194639.50127705</v>
      </c>
      <c r="E103" s="0" t="n">
        <v>59063.7298180258</v>
      </c>
      <c r="F103" s="0" t="n">
        <v>0</v>
      </c>
      <c r="G103" s="0" t="n">
        <v>0.0136890557860041</v>
      </c>
      <c r="H103" s="0" t="n">
        <v>0</v>
      </c>
      <c r="I103" s="0" t="n">
        <v>367363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2208994.50577672</v>
      </c>
      <c r="D104" s="0" t="n">
        <v>2221622.75803394</v>
      </c>
      <c r="E104" s="0" t="n">
        <v>66101.7825804208</v>
      </c>
      <c r="F104" s="0" t="n">
        <v>0</v>
      </c>
      <c r="G104" s="0" t="n">
        <v>0.0100003631058795</v>
      </c>
      <c r="H104" s="0" t="n">
        <v>0</v>
      </c>
      <c r="I104" s="0" t="n">
        <v>353337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2171134.22903592</v>
      </c>
      <c r="D105" s="0" t="n">
        <v>2119335.69473307</v>
      </c>
      <c r="E105" s="0" t="n">
        <v>51532.1652198595</v>
      </c>
      <c r="F105" s="0" t="n">
        <v>0</v>
      </c>
      <c r="G105" s="0" t="n">
        <v>0.00957952628234624</v>
      </c>
      <c r="H105" s="0" t="n">
        <v>0</v>
      </c>
      <c r="I105" s="0" t="n">
        <v>345138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O38" activeCellId="0" sqref="O38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BO9" activeCellId="0" sqref="BO9"/>
    </sheetView>
  </sheetViews>
  <sheetFormatPr defaultColWidth="9.2382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-0.0330381136962423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0.0607395187891979</v>
      </c>
      <c r="BL4" s="51" t="n">
        <f aca="false">SUM(P14:P17)/AVERAGE(AG14:AG17)</f>
        <v>0.0140817011196557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-0.0330381136962423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-0.0329521397627883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0.0152412358789277</v>
      </c>
      <c r="BM5" s="51" t="n">
        <f aca="false">SUM(D18:D21)/AVERAGE(AG18:AG21)</f>
        <v>0.0788429090203561</v>
      </c>
      <c r="BN5" s="51" t="n">
        <f aca="false">(SUM(H18:H21)+SUM(J18:J21))/AVERAGE(AG18:AG21)</f>
        <v>3.99679724492795E-005</v>
      </c>
      <c r="BO5" s="52" t="n">
        <f aca="false">AL5-BN5</f>
        <v>-0.0329921077352375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-0.0367771514796433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0.0187807119412885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-0.0373199735315972</v>
      </c>
      <c r="BP6" s="32" t="n">
        <f aca="false">BN6+BM6</f>
        <v>0.0814041954669323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-0.0365927014078533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0.0174409381647108</v>
      </c>
      <c r="BM7" s="51" t="n">
        <f aca="false">SUM(D26:D29)/AVERAGE(AG26:AG29)</f>
        <v>0.077891619523789</v>
      </c>
      <c r="BN7" s="51" t="n">
        <f aca="false">(SUM(H26:H29)+SUM(J26:J29))/AVERAGE(AG26:AG29)</f>
        <v>0.000951174085141824</v>
      </c>
      <c r="BO7" s="52" t="n">
        <f aca="false">AL7-BN7</f>
        <v>-0.0375438754929951</v>
      </c>
      <c r="BP7" s="32" t="n">
        <f aca="false">BN7+BM7</f>
        <v>0.0788427936089308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-0.037827503830653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0.0515593582610421</v>
      </c>
      <c r="BL8" s="51" t="n">
        <f aca="false">SUM(P30:P33)/AVERAGE(AG30:AG33)</f>
        <v>0.0165672676586804</v>
      </c>
      <c r="BM8" s="51" t="n">
        <f aca="false">SUM(D30:D33)/AVERAGE(AG30:AG33)</f>
        <v>0.0728195944330147</v>
      </c>
      <c r="BN8" s="51" t="n">
        <f aca="false">(SUM(H30:H33)+SUM(J30:J33))/AVERAGE(AG30:AG33)</f>
        <v>0.000865165033393562</v>
      </c>
      <c r="BO8" s="52" t="n">
        <f aca="false">AL8-BN8</f>
        <v>-0.0386926688640466</v>
      </c>
      <c r="BP8" s="32" t="n">
        <f aca="false">BN8+BM8</f>
        <v>0.0736847594664082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-0.0477816815444929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0.0586025777226867</v>
      </c>
      <c r="BL9" s="51" t="n">
        <f aca="false">SUM(P34:P37)/AVERAGE(AG34:AG37)</f>
        <v>0.0181031193355858</v>
      </c>
      <c r="BM9" s="51" t="n">
        <f aca="false">SUM(D34:D37)/AVERAGE(AG34:AG37)</f>
        <v>0.0882811399315937</v>
      </c>
      <c r="BN9" s="51" t="n">
        <f aca="false">(SUM(H34:H37)+SUM(J34:J37))/AVERAGE(AG34:AG37)</f>
        <v>0.00136036581859381</v>
      </c>
      <c r="BO9" s="52" t="n">
        <f aca="false">AL9-BN9</f>
        <v>-0.0491420473630867</v>
      </c>
      <c r="BP9" s="32" t="n">
        <f aca="false">BN9+BM9</f>
        <v>0.0896415057501875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-0.0375315042235183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0.058204562507423</v>
      </c>
      <c r="BL10" s="51" t="n">
        <f aca="false">SUM(P38:P41)/AVERAGE(AG38:AG41)</f>
        <v>0.0168280293357373</v>
      </c>
      <c r="BM10" s="51" t="n">
        <f aca="false">SUM(D38:D41)/AVERAGE(AG38:AG41)</f>
        <v>0.078908037395204</v>
      </c>
      <c r="BN10" s="51" t="n">
        <f aca="false">(SUM(H38:H41)+SUM(J38:J41))/AVERAGE(AG38:AG41)</f>
        <v>0.00163734480186399</v>
      </c>
      <c r="BO10" s="52" t="n">
        <f aca="false">AL10-BN10</f>
        <v>-0.0391688490253823</v>
      </c>
      <c r="BP10" s="32" t="n">
        <f aca="false">BN10+BM10</f>
        <v>0.080545382197068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-0.0414284306952077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0.0586143671767295</v>
      </c>
      <c r="BL11" s="51" t="n">
        <f aca="false">SUM(P42:P45)/AVERAGE(AG42:AG45)</f>
        <v>0.0181480334451524</v>
      </c>
      <c r="BM11" s="51" t="n">
        <f aca="false">SUM(D42:D45)/AVERAGE(AG42:AG45)</f>
        <v>0.0818947644267848</v>
      </c>
      <c r="BN11" s="51" t="n">
        <f aca="false">(SUM(H42:H45)+SUM(J42:J45))/AVERAGE(AG42:AG45)</f>
        <v>0.00206604234193274</v>
      </c>
      <c r="BO11" s="52" t="n">
        <f aca="false">AL11-BN11</f>
        <v>-0.0434944730371404</v>
      </c>
      <c r="BP11" s="32" t="n">
        <f aca="false">BN11+BM11</f>
        <v>0.0839608067687175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-0.044812462040439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0.0583409122073946</v>
      </c>
      <c r="BL12" s="51" t="n">
        <f aca="false">SUM(P46:P49)/AVERAGE(AG46:AG49)</f>
        <v>0.0187143820400679</v>
      </c>
      <c r="BM12" s="51" t="n">
        <f aca="false">SUM(D46:D49)/AVERAGE(AG46:AG49)</f>
        <v>0.0844389922077658</v>
      </c>
      <c r="BN12" s="51" t="n">
        <f aca="false">(SUM(H46:H49)+SUM(J46:J49))/AVERAGE(AG46:AG49)</f>
        <v>0.00246964875135085</v>
      </c>
      <c r="BO12" s="52" t="n">
        <f aca="false">AL12-BN12</f>
        <v>-0.0472821107917899</v>
      </c>
      <c r="BP12" s="32" t="n">
        <f aca="false">BN12+BM12</f>
        <v>0.0869086409591166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-0.0471474201053332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0.0585415312976961</v>
      </c>
      <c r="BL13" s="32" t="n">
        <f aca="false">SUM(P50:P53)/AVERAGE(AG50:AG53)</f>
        <v>0.0190204960884126</v>
      </c>
      <c r="BM13" s="32" t="n">
        <f aca="false">SUM(D50:D53)/AVERAGE(AG50:AG53)</f>
        <v>0.0866684553146167</v>
      </c>
      <c r="BN13" s="32" t="n">
        <f aca="false">(SUM(H50:H53)+SUM(J50:J53))/AVERAGE(AG50:AG53)</f>
        <v>0.00296880303721261</v>
      </c>
      <c r="BO13" s="59" t="n">
        <f aca="false">AL13-BN13</f>
        <v>-0.0501162231425458</v>
      </c>
      <c r="BP13" s="32" t="n">
        <f aca="false">BN13+BM13</f>
        <v>0.0896372583518293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2791830.5901303</v>
      </c>
      <c r="M14" s="8"/>
      <c r="N14" s="81" t="n">
        <f aca="false">'Low pensions'!L14</f>
        <v>691939.443819597</v>
      </c>
      <c r="O14" s="6"/>
      <c r="P14" s="81" t="n">
        <f aca="false">'Low pensions'!X14</f>
        <v>18293668.8687444</v>
      </c>
      <c r="Q14" s="8"/>
      <c r="R14" s="81" t="n">
        <f aca="false">'Low SIPA income'!G9</f>
        <v>17950012.5262273</v>
      </c>
      <c r="S14" s="8"/>
      <c r="T14" s="81" t="n">
        <f aca="false">'Low SIPA income'!J9</f>
        <v>68633428.6521307</v>
      </c>
      <c r="U14" s="6"/>
      <c r="V14" s="81" t="n">
        <f aca="false">'Low SIPA income'!F9</f>
        <v>133045.091777586</v>
      </c>
      <c r="W14" s="8"/>
      <c r="X14" s="81" t="n">
        <f aca="false">'Low SIPA income'!M9</f>
        <v>334170.912580975</v>
      </c>
      <c r="Y14" s="6"/>
      <c r="Z14" s="6" t="n">
        <f aca="false">R14+V14-N14-L14-F14</f>
        <v>-2423864.26924693</v>
      </c>
      <c r="AA14" s="6"/>
      <c r="AB14" s="6" t="n">
        <f aca="false">T14-P14-D14</f>
        <v>-43316599.0716797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-0.00834277687590055</v>
      </c>
      <c r="AK14" s="62" t="n">
        <f aca="false">AK13+1</f>
        <v>2025</v>
      </c>
      <c r="AL14" s="63" t="n">
        <f aca="false">SUM(AB54:AB57)/AVERAGE(AG54:AG57)</f>
        <v>-0.0487746993225721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10892025</v>
      </c>
      <c r="AX14" s="5"/>
      <c r="AY14" s="61" t="n">
        <f aca="false">(AW14-AV6)/AV6</f>
        <v>-0.0243246451069662</v>
      </c>
      <c r="AZ14" s="66" t="n">
        <f aca="false">workers_and_wage_low!B2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0.0583442123886728</v>
      </c>
      <c r="BL14" s="61" t="n">
        <f aca="false">SUM(P54:P57)/AVERAGE(AG54:AG57)</f>
        <v>0.0191360766031031</v>
      </c>
      <c r="BM14" s="61" t="n">
        <f aca="false">SUM(D54:D57)/AVERAGE(AG54:AG57)</f>
        <v>0.0879828351081417</v>
      </c>
      <c r="BN14" s="61" t="n">
        <f aca="false">(SUM(H54:H57)+SUM(J54:J57))/AVERAGE(AG54:AG57)</f>
        <v>0.0039851939254002</v>
      </c>
      <c r="BO14" s="63" t="n">
        <f aca="false">AL14-BN14</f>
        <v>-0.0527598932479723</v>
      </c>
      <c r="BP14" s="32" t="n">
        <f aca="false">BN14+BM14</f>
        <v>0.091968029033542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2473830.00986629</v>
      </c>
      <c r="M15" s="67"/>
      <c r="N15" s="82" t="n">
        <f aca="false">'Low pensions'!L15</f>
        <v>799976.431236599</v>
      </c>
      <c r="O15" s="9"/>
      <c r="P15" s="82" t="n">
        <f aca="false">'Low pensions'!X15</f>
        <v>17237949.9747469</v>
      </c>
      <c r="Q15" s="67"/>
      <c r="R15" s="82" t="n">
        <f aca="false">'Low SIPA income'!G10</f>
        <v>22179947.4597869</v>
      </c>
      <c r="S15" s="67"/>
      <c r="T15" s="82" t="n">
        <f aca="false">'Low SIPA income'!J10</f>
        <v>84806951.4862474</v>
      </c>
      <c r="U15" s="9"/>
      <c r="V15" s="82" t="n">
        <f aca="false">'Low SIPA income'!F10</f>
        <v>139417.771119178</v>
      </c>
      <c r="W15" s="67"/>
      <c r="X15" s="82" t="n">
        <f aca="false">'Low SIPA income'!M10</f>
        <v>350177.245792619</v>
      </c>
      <c r="Y15" s="9"/>
      <c r="Z15" s="9" t="n">
        <f aca="false">R15+V15-N15-L15-F15</f>
        <v>-577211.914057616</v>
      </c>
      <c r="AA15" s="9"/>
      <c r="AB15" s="9" t="n">
        <f aca="false">T15-P15-D15</f>
        <v>-40389693.2477778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-0.00760611818183422</v>
      </c>
      <c r="AK15" s="68" t="n">
        <f aca="false">AK14+1</f>
        <v>2026</v>
      </c>
      <c r="AL15" s="69" t="n">
        <f aca="false">SUM(AB58:AB61)/AVERAGE(AG58:AG61)</f>
        <v>-0.0504236168527081</v>
      </c>
      <c r="AM15" s="9" t="n">
        <f aca="false">'Central scenario'!AM14</f>
        <v>13946867.9480024</v>
      </c>
      <c r="AN15" s="69" t="n">
        <f aca="false">AM15/AVERAGE(AG58:AG61)</f>
        <v>0.00251259665217467</v>
      </c>
      <c r="AO15" s="69" t="n">
        <f aca="false">'GDP evolution by scenario'!G57</f>
        <v>0.0264784135705098</v>
      </c>
      <c r="AP15" s="69"/>
      <c r="AQ15" s="9" t="n">
        <f aca="false">AQ14*(1+AO15)</f>
        <v>463713465.626195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343515194.863853</v>
      </c>
      <c r="AS15" s="70" t="n">
        <f aca="false">AQ15/AG61</f>
        <v>0.0830296661630224</v>
      </c>
      <c r="AT15" s="70" t="n">
        <f aca="false">AR15/AG61</f>
        <v>0.0615077069477712</v>
      </c>
      <c r="AU15" s="7"/>
      <c r="AV15" s="7"/>
      <c r="AW15" s="71" t="n">
        <f aca="false">workers_and_wage_low!C3</f>
        <v>11018522</v>
      </c>
      <c r="AX15" s="7"/>
      <c r="AY15" s="40" t="n">
        <f aca="false">(AW15-AW14)/AW14</f>
        <v>0.0116137265568157</v>
      </c>
      <c r="AZ15" s="39" t="n">
        <f aca="false">workers_and_wage_low!B3</f>
        <v>6756.43357892291</v>
      </c>
      <c r="BA15" s="40" t="n">
        <f aca="false">(AZ15-AZ14)/AZ14</f>
        <v>0.0502844687942839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0.0586471368724206</v>
      </c>
      <c r="BL15" s="40" t="n">
        <f aca="false">SUM(P58:P61)/AVERAGE(AG58:AG61)</f>
        <v>0.0191662500567325</v>
      </c>
      <c r="BM15" s="40" t="n">
        <f aca="false">SUM(D58:D61)/AVERAGE(AG58:AG61)</f>
        <v>0.0899045036683962</v>
      </c>
      <c r="BN15" s="40" t="n">
        <f aca="false">(SUM(H58:H61)+SUM(J58:J61))/AVERAGE(AG58:AG61)</f>
        <v>0.00548143501667644</v>
      </c>
      <c r="BO15" s="69" t="n">
        <f aca="false">AL15-BN15</f>
        <v>-0.0559050518693845</v>
      </c>
      <c r="BP15" s="32" t="n">
        <f aca="false">BN15+BM15</f>
        <v>0.0953859386850726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2940705.35015561</v>
      </c>
      <c r="M16" s="67"/>
      <c r="N16" s="82" t="n">
        <f aca="false">'Low pensions'!L16</f>
        <v>777485.531692099</v>
      </c>
      <c r="O16" s="9"/>
      <c r="P16" s="82" t="n">
        <f aca="false">'Low pensions'!X16</f>
        <v>19536830.0415346</v>
      </c>
      <c r="Q16" s="67"/>
      <c r="R16" s="82" t="n">
        <f aca="false">'Low SIPA income'!G11</f>
        <v>20070066.8181692</v>
      </c>
      <c r="S16" s="67"/>
      <c r="T16" s="82" t="n">
        <f aca="false">'Low SIPA income'!J11</f>
        <v>76739639.9860803</v>
      </c>
      <c r="U16" s="9"/>
      <c r="V16" s="82" t="n">
        <f aca="false">'Low SIPA income'!F11</f>
        <v>144779.140644521</v>
      </c>
      <c r="W16" s="67"/>
      <c r="X16" s="82" t="n">
        <f aca="false">'Low SIPA income'!M11</f>
        <v>363643.460314557</v>
      </c>
      <c r="Y16" s="9"/>
      <c r="Z16" s="9" t="n">
        <f aca="false">R16+V16-N16-L16-F16</f>
        <v>-2529606.22782116</v>
      </c>
      <c r="AA16" s="9"/>
      <c r="AB16" s="9" t="n">
        <f aca="false">T16-P16-D16</f>
        <v>-47474066.0997559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-0.00894646031339777</v>
      </c>
      <c r="AK16" s="68" t="n">
        <f aca="false">AK15+1</f>
        <v>2027</v>
      </c>
      <c r="AL16" s="69" t="n">
        <f aca="false">SUM(AB62:AB65)/AVERAGE(AG62:AG65)</f>
        <v>-0.0522466764439024</v>
      </c>
      <c r="AM16" s="9" t="n">
        <f aca="false">'Central scenario'!AM15</f>
        <v>13032040.9288315</v>
      </c>
      <c r="AN16" s="69" t="n">
        <f aca="false">AM16/AVERAGE(AG62:AG65)</f>
        <v>0.00230512260110938</v>
      </c>
      <c r="AO16" s="69" t="n">
        <f aca="false">'GDP evolution by scenario'!G61</f>
        <v>0.0376454457541286</v>
      </c>
      <c r="AP16" s="69"/>
      <c r="AQ16" s="9" t="n">
        <f aca="false">AQ15*(1+AO16)</f>
        <v>481170165.741885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343191579.888902</v>
      </c>
      <c r="AS16" s="70" t="n">
        <f aca="false">AQ16/AG65</f>
        <v>0.0840422735004219</v>
      </c>
      <c r="AT16" s="70" t="n">
        <f aca="false">AR16/AG65</f>
        <v>0.0599426204565166</v>
      </c>
      <c r="AU16" s="7"/>
      <c r="AV16" s="7"/>
      <c r="AW16" s="71" t="n">
        <f aca="false">workers_and_wage_low!C4</f>
        <v>10968377</v>
      </c>
      <c r="AX16" s="7"/>
      <c r="AY16" s="40" t="n">
        <f aca="false">(AW16-AW15)/AW15</f>
        <v>-0.00455097335196136</v>
      </c>
      <c r="AZ16" s="39" t="n">
        <f aca="false">workers_and_wage_low!B4</f>
        <v>7078.05085021381</v>
      </c>
      <c r="BA16" s="40" t="n">
        <f aca="false">(AZ16-AZ15)/AZ15</f>
        <v>0.0476016329523619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0.0587978451314054</v>
      </c>
      <c r="BL16" s="40" t="n">
        <f aca="false">SUM(P62:P65)/AVERAGE(AG62:AG65)</f>
        <v>0.0192914093365385</v>
      </c>
      <c r="BM16" s="40" t="n">
        <f aca="false">SUM(D62:D65)/AVERAGE(AG62:AG65)</f>
        <v>0.0917531122387693</v>
      </c>
      <c r="BN16" s="40" t="n">
        <f aca="false">(SUM(H62:H65)+SUM(J62:J65))/AVERAGE(AG62:AG65)</f>
        <v>0.00658306092875713</v>
      </c>
      <c r="BO16" s="69" t="n">
        <f aca="false">AL16-BN16</f>
        <v>-0.0588297373726596</v>
      </c>
      <c r="BP16" s="32" t="n">
        <f aca="false">BN16+BM16</f>
        <v>0.0983361731675264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2780472.86787377</v>
      </c>
      <c r="M17" s="67"/>
      <c r="N17" s="82" t="n">
        <f aca="false">'Low pensions'!L17</f>
        <v>842483.1224434</v>
      </c>
      <c r="O17" s="9"/>
      <c r="P17" s="82" t="n">
        <f aca="false">'Low pensions'!X17</f>
        <v>19062980.4961849</v>
      </c>
      <c r="Q17" s="67"/>
      <c r="R17" s="82" t="n">
        <f aca="false">'Low SIPA income'!G12</f>
        <v>23427193.1552167</v>
      </c>
      <c r="S17" s="67"/>
      <c r="T17" s="82" t="n">
        <f aca="false">'Low SIPA income'!J12</f>
        <v>89575903.5036279</v>
      </c>
      <c r="U17" s="9"/>
      <c r="V17" s="82" t="n">
        <f aca="false">'Low SIPA income'!F12</f>
        <v>144644.835798782</v>
      </c>
      <c r="W17" s="67"/>
      <c r="X17" s="82" t="n">
        <f aca="false">'Low SIPA income'!M12</f>
        <v>363306.12526322</v>
      </c>
      <c r="Y17" s="9"/>
      <c r="Z17" s="9" t="n">
        <f aca="false">R17+V17-N17-L17-F17</f>
        <v>-637056.193484832</v>
      </c>
      <c r="AA17" s="9"/>
      <c r="AB17" s="9" t="n">
        <f aca="false">T17-P17-D17</f>
        <v>-42744835.1032359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-0.00814374898328373</v>
      </c>
      <c r="AK17" s="68" t="n">
        <f aca="false">AK16+1</f>
        <v>2028</v>
      </c>
      <c r="AL17" s="69" t="n">
        <f aca="false">SUM(AB66:AB69)/AVERAGE(AG66:AG69)</f>
        <v>-0.0520546524117671</v>
      </c>
      <c r="AM17" s="9" t="n">
        <f aca="false">'Central scenario'!AM16</f>
        <v>12139889.4651339</v>
      </c>
      <c r="AN17" s="69" t="n">
        <f aca="false">AM17/AVERAGE(AG66:AG69)</f>
        <v>0.00209192425144361</v>
      </c>
      <c r="AO17" s="69" t="n">
        <f aca="false">'GDP evolution by scenario'!G65</f>
        <v>0.0344202612007565</v>
      </c>
      <c r="AP17" s="69"/>
      <c r="AQ17" s="9" t="n">
        <f aca="false">AQ16*(1+AO17)</f>
        <v>497732168.528732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342674086.11296</v>
      </c>
      <c r="AS17" s="70" t="n">
        <f aca="false">AQ17/AG69</f>
        <v>0.0852887103319476</v>
      </c>
      <c r="AT17" s="70" t="n">
        <f aca="false">AR17/AG69</f>
        <v>0.0587187903790591</v>
      </c>
      <c r="AU17" s="7"/>
      <c r="AV17" s="7"/>
      <c r="AW17" s="71" t="n">
        <f aca="false">workers_and_wage_low!C5</f>
        <v>11042140</v>
      </c>
      <c r="AX17" s="7"/>
      <c r="AY17" s="40" t="n">
        <f aca="false">(AW17-AW16)/AW16</f>
        <v>0.00672506059921172</v>
      </c>
      <c r="AZ17" s="39" t="n">
        <f aca="false">workers_and_wage_low!B5</f>
        <v>7058.01967748783</v>
      </c>
      <c r="BA17" s="40" t="n">
        <f aca="false">(AZ17-AZ16)/AZ16</f>
        <v>-0.00283004080500148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0.0591286511613544</v>
      </c>
      <c r="BL17" s="40" t="n">
        <f aca="false">SUM(P66:P69)/AVERAGE(AG66:AG69)</f>
        <v>0.0192208527347606</v>
      </c>
      <c r="BM17" s="40" t="n">
        <f aca="false">SUM(D66:D69)/AVERAGE(AG66:AG69)</f>
        <v>0.0919624508383609</v>
      </c>
      <c r="BN17" s="40" t="n">
        <f aca="false">(SUM(H66:H69)+SUM(J66:J69))/AVERAGE(AG66:AG69)</f>
        <v>0.00800772573391217</v>
      </c>
      <c r="BO17" s="69" t="n">
        <f aca="false">AL17-BN17</f>
        <v>-0.0600623781456792</v>
      </c>
      <c r="BP17" s="32" t="n">
        <f aca="false">BN17+BM17</f>
        <v>0.0999701765722731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99362547.3651603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2805850.32186679</v>
      </c>
      <c r="M18" s="8"/>
      <c r="N18" s="81" t="n">
        <f aca="false">'Low pensions'!L18</f>
        <v>737462.751726598</v>
      </c>
      <c r="O18" s="6"/>
      <c r="P18" s="81" t="n">
        <f aca="false">'Low pensions'!X18</f>
        <v>18616873.1319291</v>
      </c>
      <c r="Q18" s="8"/>
      <c r="R18" s="81" t="n">
        <f aca="false">'Low SIPA income'!G13</f>
        <v>19055760.1198978</v>
      </c>
      <c r="S18" s="8"/>
      <c r="T18" s="81" t="n">
        <f aca="false">'Low SIPA income'!J13</f>
        <v>72861350.4135536</v>
      </c>
      <c r="U18" s="6"/>
      <c r="V18" s="81" t="n">
        <f aca="false">'Low SIPA income'!F13</f>
        <v>139315.632882832</v>
      </c>
      <c r="W18" s="8"/>
      <c r="X18" s="81" t="n">
        <f aca="false">'Low SIPA income'!M13</f>
        <v>349920.70399019</v>
      </c>
      <c r="Y18" s="6"/>
      <c r="Z18" s="6" t="n">
        <f aca="false">R18+V18-N18-L18-F18</f>
        <v>-2408556.48126168</v>
      </c>
      <c r="AA18" s="6"/>
      <c r="AB18" s="6" t="n">
        <f aca="false">T18-P18-D18</f>
        <v>-45118070.0835358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-0.008668010378667</v>
      </c>
      <c r="AK18" s="62" t="n">
        <f aca="false">AK17+1</f>
        <v>2029</v>
      </c>
      <c r="AL18" s="63" t="n">
        <f aca="false">SUM(AB70:AB73)/AVERAGE(AG70:AG73)</f>
        <v>-0.0515755909742157</v>
      </c>
      <c r="AM18" s="6" t="n">
        <f aca="false">'Central scenario'!AM17</f>
        <v>11273018.6820578</v>
      </c>
      <c r="AN18" s="63" t="n">
        <f aca="false">AM18/AVERAGE(AG70:AG73)</f>
        <v>0.00190892424122545</v>
      </c>
      <c r="AO18" s="63" t="n">
        <f aca="false">'GDP evolution by scenario'!G69</f>
        <v>0.0238199902046881</v>
      </c>
      <c r="AP18" s="63"/>
      <c r="AQ18" s="6" t="n">
        <f aca="false">AQ17*(1+AO18)</f>
        <v>509588143.907645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339441010.780797</v>
      </c>
      <c r="AS18" s="64" t="n">
        <f aca="false">AQ18/AG73</f>
        <v>0.0858275016262735</v>
      </c>
      <c r="AT18" s="64" t="n">
        <f aca="false">AR18/AG73</f>
        <v>0.0571704311670422</v>
      </c>
      <c r="AU18" s="5"/>
      <c r="AV18" s="5"/>
      <c r="AW18" s="65" t="n">
        <f aca="false">workers_and_wage_low!C6</f>
        <v>11050536</v>
      </c>
      <c r="AX18" s="5"/>
      <c r="AY18" s="61" t="n">
        <f aca="false">(AW18-AW17)/AW17</f>
        <v>0.000760359857781191</v>
      </c>
      <c r="AZ18" s="66" t="n">
        <f aca="false">workers_and_wage_low!B6</f>
        <v>6667.33976723902</v>
      </c>
      <c r="BA18" s="61" t="n">
        <f aca="false">(AZ18-AZ17)/AZ17</f>
        <v>-0.0553526241213121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0.0594608428731047</v>
      </c>
      <c r="BL18" s="61" t="n">
        <f aca="false">SUM(P70:P73)/AVERAGE(AG70:AG73)</f>
        <v>0.0190587991115931</v>
      </c>
      <c r="BM18" s="61" t="n">
        <f aca="false">SUM(D70:D73)/AVERAGE(AG70:AG73)</f>
        <v>0.0919776347357273</v>
      </c>
      <c r="BN18" s="61" t="n">
        <f aca="false">(SUM(H70:H73)+SUM(J70:J73))/AVERAGE(AG70:AG73)</f>
        <v>0.00939421326940326</v>
      </c>
      <c r="BO18" s="63" t="n">
        <f aca="false">AL18-BN18</f>
        <v>-0.0609698042436189</v>
      </c>
      <c r="BP18" s="32" t="n">
        <f aca="false">BN18+BM18</f>
        <v>0.101371848005131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2806275.73960396</v>
      </c>
      <c r="M19" s="67"/>
      <c r="N19" s="82" t="n">
        <f aca="false">'Low pensions'!L19</f>
        <v>762331.112871699</v>
      </c>
      <c r="O19" s="9"/>
      <c r="P19" s="82" t="n">
        <f aca="false">'Low pensions'!X19</f>
        <v>18755899.0122572</v>
      </c>
      <c r="Q19" s="67"/>
      <c r="R19" s="82" t="n">
        <f aca="false">'Low SIPA income'!G14</f>
        <v>21762421.3442765</v>
      </c>
      <c r="S19" s="67"/>
      <c r="T19" s="82" t="n">
        <f aca="false">'Low SIPA income'!J14</f>
        <v>83210504.1958952</v>
      </c>
      <c r="U19" s="9"/>
      <c r="V19" s="82" t="n">
        <f aca="false">'Low SIPA income'!F14</f>
        <v>135417.02832844</v>
      </c>
      <c r="W19" s="67"/>
      <c r="X19" s="82" t="n">
        <f aca="false">'Low SIPA income'!M14</f>
        <v>340128.533348437</v>
      </c>
      <c r="Y19" s="9"/>
      <c r="Z19" s="9" t="n">
        <f aca="false">R19+V19-N19-L19-F19</f>
        <v>-291164.030387826</v>
      </c>
      <c r="AA19" s="9"/>
      <c r="AB19" s="9" t="n">
        <f aca="false">T19-P19-D19</f>
        <v>-37989317.2304268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-0.00742820071028039</v>
      </c>
      <c r="AK19" s="68" t="n">
        <f aca="false">AK18+1</f>
        <v>2030</v>
      </c>
      <c r="AL19" s="69" t="n">
        <f aca="false">SUM(AB74:AB77)/AVERAGE(AG74:AG77)</f>
        <v>-0.0503794370615782</v>
      </c>
      <c r="AM19" s="9" t="n">
        <f aca="false">'Central scenario'!AM18</f>
        <v>10452476.7322336</v>
      </c>
      <c r="AN19" s="69" t="n">
        <f aca="false">AM19/AVERAGE(AG74:AG77)</f>
        <v>0.00174144156718592</v>
      </c>
      <c r="AO19" s="69" t="n">
        <f aca="false">'GDP evolution by scenario'!G73</f>
        <v>0.016885599583444</v>
      </c>
      <c r="AP19" s="69"/>
      <c r="AQ19" s="9" t="n">
        <f aca="false">AQ18*(1+AO19)</f>
        <v>518192845.258139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334639549.453409</v>
      </c>
      <c r="AS19" s="70" t="n">
        <f aca="false">AQ19/AG77</f>
        <v>0.0860943473236757</v>
      </c>
      <c r="AT19" s="70" t="n">
        <f aca="false">AR19/AG77</f>
        <v>0.0555981694122544</v>
      </c>
      <c r="AU19" s="7"/>
      <c r="AV19" s="7"/>
      <c r="AW19" s="71" t="n">
        <f aca="false">workers_and_wage_low!C7</f>
        <v>11069250</v>
      </c>
      <c r="AX19" s="7"/>
      <c r="AY19" s="40" t="n">
        <f aca="false">(AW19-AW18)/AW18</f>
        <v>0.00169349251475223</v>
      </c>
      <c r="AZ19" s="39" t="n">
        <f aca="false">workers_and_wage_low!B7</f>
        <v>6491.33335148956</v>
      </c>
      <c r="BA19" s="40" t="n">
        <f aca="false">(AZ19-AZ18)/AZ18</f>
        <v>-0.026398297056091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0.0595737345660083</v>
      </c>
      <c r="BL19" s="40" t="n">
        <f aca="false">SUM(P74:P77)/AVERAGE(AG74:AG77)</f>
        <v>0.0186471064002201</v>
      </c>
      <c r="BM19" s="40" t="n">
        <f aca="false">SUM(D74:D77)/AVERAGE(AG74:AG77)</f>
        <v>0.0913060652273663</v>
      </c>
      <c r="BN19" s="40" t="n">
        <f aca="false">(SUM(H74:H77)+SUM(J74:J77))/AVERAGE(AG74:AG77)</f>
        <v>0.0102498765873679</v>
      </c>
      <c r="BO19" s="69" t="n">
        <f aca="false">AL19-BN19</f>
        <v>-0.0606293136489461</v>
      </c>
      <c r="BP19" s="32" t="n">
        <f aca="false">BN19+BM19</f>
        <v>0.101555941814734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97787429.555807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2465377.23771734</v>
      </c>
      <c r="M20" s="67"/>
      <c r="N20" s="82" t="n">
        <f aca="false">'Low pensions'!L20</f>
        <v>730280.3389313</v>
      </c>
      <c r="O20" s="9"/>
      <c r="P20" s="82" t="n">
        <f aca="false">'Low pensions'!X20</f>
        <v>16810641.1636912</v>
      </c>
      <c r="Q20" s="67"/>
      <c r="R20" s="82" t="n">
        <f aca="false">'Low SIPA income'!G15</f>
        <v>19114622.6675472</v>
      </c>
      <c r="S20" s="67"/>
      <c r="T20" s="82" t="n">
        <f aca="false">'Low SIPA income'!J15</f>
        <v>73086416.466208</v>
      </c>
      <c r="U20" s="9"/>
      <c r="V20" s="82" t="n">
        <f aca="false">'Low SIPA income'!F15</f>
        <v>143638.968946757</v>
      </c>
      <c r="W20" s="67"/>
      <c r="X20" s="82" t="n">
        <f aca="false">'Low SIPA income'!M15</f>
        <v>360779.677730395</v>
      </c>
      <c r="Y20" s="9"/>
      <c r="Z20" s="9" t="n">
        <f aca="false">R20+V20-N20-L20-F20</f>
        <v>-1711418.79372971</v>
      </c>
      <c r="AA20" s="9"/>
      <c r="AB20" s="9" t="n">
        <f aca="false">T20-P20-D20</f>
        <v>-41511654.2532901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-0.008087837903914</v>
      </c>
      <c r="AK20" s="68" t="n">
        <f aca="false">AK19+1</f>
        <v>2031</v>
      </c>
      <c r="AL20" s="69" t="n">
        <f aca="false">SUM(AB78:AB81)/AVERAGE(AG78:AG81)</f>
        <v>-0.0498976610326136</v>
      </c>
      <c r="AM20" s="9" t="n">
        <f aca="false">'Central scenario'!AM19</f>
        <v>9649081.86791266</v>
      </c>
      <c r="AN20" s="69" t="n">
        <f aca="false">AM20/AVERAGE(AG78:AG81)</f>
        <v>0.00159126883682573</v>
      </c>
      <c r="AO20" s="69" t="n">
        <f aca="false">'GDP evolution by scenario'!G77</f>
        <v>0.0233998110615443</v>
      </c>
      <c r="AP20" s="69"/>
      <c r="AQ20" s="9" t="n">
        <f aca="false">AQ19*(1+AO20)</f>
        <v>530318459.930624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332717916.431043</v>
      </c>
      <c r="AS20" s="70" t="n">
        <f aca="false">AQ20/AG81</f>
        <v>0.0869989192799252</v>
      </c>
      <c r="AT20" s="70" t="n">
        <f aca="false">AR20/AG81</f>
        <v>0.0545824845666431</v>
      </c>
      <c r="AU20" s="7"/>
      <c r="AV20" s="7"/>
      <c r="AW20" s="71" t="n">
        <f aca="false">workers_and_wage_low!C8</f>
        <v>11180372</v>
      </c>
      <c r="AX20" s="7"/>
      <c r="AY20" s="40" t="n">
        <f aca="false">(AW20-AW19)/AW19</f>
        <v>0.0100388011834587</v>
      </c>
      <c r="AZ20" s="39" t="n">
        <f aca="false">workers_and_wage_low!B8</f>
        <v>6555.04048268191</v>
      </c>
      <c r="BA20" s="40" t="n">
        <f aca="false">(AZ20-AZ19)/AZ19</f>
        <v>0.00981418265597698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0.0596561318393002</v>
      </c>
      <c r="BL20" s="40" t="n">
        <f aca="false">SUM(P78:P81)/AVERAGE(AG78:AG81)</f>
        <v>0.0183574580647488</v>
      </c>
      <c r="BM20" s="40" t="n">
        <f aca="false">SUM(D78:D81)/AVERAGE(AG78:AG81)</f>
        <v>0.0911963348071649</v>
      </c>
      <c r="BN20" s="40" t="n">
        <f aca="false">(SUM(H78:H81)+SUM(J78:J81))/AVERAGE(AG78:AG81)</f>
        <v>0.0110726264449322</v>
      </c>
      <c r="BO20" s="69" t="n">
        <f aca="false">AL20-BN20</f>
        <v>-0.0609702874775458</v>
      </c>
      <c r="BP20" s="32" t="n">
        <f aca="false">BN20+BM20</f>
        <v>0.102268961252097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1123.4487838923</v>
      </c>
      <c r="J21" s="82" t="n">
        <f aca="false">'Low pensions'!W21</f>
        <v>6180.88373799569</v>
      </c>
      <c r="K21" s="9"/>
      <c r="L21" s="82" t="n">
        <f aca="false">'Low pensions'!N21</f>
        <v>3850141.96622837</v>
      </c>
      <c r="M21" s="67"/>
      <c r="N21" s="82" t="n">
        <f aca="false">'Low pensions'!L21</f>
        <v>800602.401472308</v>
      </c>
      <c r="O21" s="9"/>
      <c r="P21" s="82" t="n">
        <f aca="false">'Low pensions'!X21</f>
        <v>24383083.1625674</v>
      </c>
      <c r="Q21" s="67"/>
      <c r="R21" s="82" t="n">
        <f aca="false">'Low SIPA income'!G16</f>
        <v>22483835.7552593</v>
      </c>
      <c r="S21" s="67"/>
      <c r="T21" s="82" t="n">
        <f aca="false">'Low SIPA income'!J16</f>
        <v>85968894.7225016</v>
      </c>
      <c r="U21" s="9"/>
      <c r="V21" s="82" t="n">
        <f aca="false">'Low SIPA income'!F16</f>
        <v>144531.021624542</v>
      </c>
      <c r="W21" s="67"/>
      <c r="X21" s="82" t="n">
        <f aca="false">'Low SIPA income'!M16</f>
        <v>363020.256871067</v>
      </c>
      <c r="Y21" s="9"/>
      <c r="Z21" s="9" t="n">
        <f aca="false">R21+V21-N21-L21-F21</f>
        <v>-1440097.42104787</v>
      </c>
      <c r="AA21" s="9"/>
      <c r="AB21" s="9" t="n">
        <f aca="false">T21-P21-D21</f>
        <v>-45244753.7924221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-0.00875559034064327</v>
      </c>
      <c r="AK21" s="68" t="n">
        <f aca="false">AK20+1</f>
        <v>2032</v>
      </c>
      <c r="AL21" s="69" t="n">
        <f aca="false">SUM(AB82:AB85)/AVERAGE(AG82:AG85)</f>
        <v>-0.0495685010450953</v>
      </c>
      <c r="AM21" s="9" t="n">
        <f aca="false">'Central scenario'!AM20</f>
        <v>8873587.4679367</v>
      </c>
      <c r="AN21" s="69" t="n">
        <f aca="false">AM21/AVERAGE(AG82:AG85)</f>
        <v>0.00144971843210273</v>
      </c>
      <c r="AO21" s="69" t="n">
        <f aca="false">'GDP evolution by scenario'!G81</f>
        <v>0.0218696111248351</v>
      </c>
      <c r="AP21" s="69"/>
      <c r="AQ21" s="9" t="n">
        <f aca="false">AQ20*(1+AO21)</f>
        <v>541916318.421628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331032142.796289</v>
      </c>
      <c r="AS21" s="70" t="n">
        <f aca="false">AQ21/AG85</f>
        <v>0.0879654751393676</v>
      </c>
      <c r="AT21" s="70" t="n">
        <f aca="false">AR21/AG85</f>
        <v>0.0537341259851539</v>
      </c>
      <c r="AU21" s="7"/>
      <c r="AW21" s="71" t="n">
        <f aca="false">workers_and_wage_low!C9</f>
        <v>11199265</v>
      </c>
      <c r="AY21" s="40" t="n">
        <f aca="false">(AW21-AW20)/AW20</f>
        <v>0.00168983643835822</v>
      </c>
      <c r="AZ21" s="39" t="n">
        <f aca="false">workers_and_wage_low!B9</f>
        <v>6632.17373407298</v>
      </c>
      <c r="BA21" s="40" t="n">
        <f aca="false">(AZ21-AZ20)/AZ20</f>
        <v>0.0117670137346752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0.0135922822544306</v>
      </c>
      <c r="BJ21" s="7" t="n">
        <f aca="false">BJ20+1</f>
        <v>2032</v>
      </c>
      <c r="BK21" s="40" t="n">
        <f aca="false">SUM(T82:T85)/AVERAGE(AG82:AG85)</f>
        <v>0.059494705542121</v>
      </c>
      <c r="BL21" s="40" t="n">
        <f aca="false">SUM(P82:P85)/AVERAGE(AG82:AG85)</f>
        <v>0.0179162397521039</v>
      </c>
      <c r="BM21" s="40" t="n">
        <f aca="false">SUM(D82:D85)/AVERAGE(AG82:AG85)</f>
        <v>0.0911469668351124</v>
      </c>
      <c r="BN21" s="40" t="n">
        <f aca="false">(SUM(H82:H85)+SUM(J82:J85))/AVERAGE(AG82:AG85)</f>
        <v>0.0119571397495368</v>
      </c>
      <c r="BO21" s="69" t="n">
        <f aca="false">AL21-BN21</f>
        <v>-0.0615256407946321</v>
      </c>
      <c r="BP21" s="32" t="n">
        <f aca="false">BN21+BM21</f>
        <v>0.103104106584649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2062.3345239451</v>
      </c>
      <c r="J22" s="81" t="n">
        <f aca="false">'Low pensions'!W22</f>
        <v>11346.356063688</v>
      </c>
      <c r="K22" s="6"/>
      <c r="L22" s="81" t="n">
        <f aca="false">'Low pensions'!N22</f>
        <v>4283437.70764497</v>
      </c>
      <c r="M22" s="8"/>
      <c r="N22" s="81" t="n">
        <f aca="false">'Low pensions'!L22</f>
        <v>765085.873759959</v>
      </c>
      <c r="O22" s="6"/>
      <c r="P22" s="81" t="n">
        <f aca="false">'Low pensions'!X22</f>
        <v>26436055.3681759</v>
      </c>
      <c r="Q22" s="8"/>
      <c r="R22" s="81" t="n">
        <f aca="false">'Low SIPA income'!G17</f>
        <v>19448141.128856</v>
      </c>
      <c r="S22" s="8"/>
      <c r="T22" s="81" t="n">
        <f aca="false">'Low SIPA income'!J17</f>
        <v>74361653.2096345</v>
      </c>
      <c r="U22" s="6"/>
      <c r="V22" s="81" t="n">
        <f aca="false">'Low SIPA income'!F17</f>
        <v>122346.756582245</v>
      </c>
      <c r="W22" s="8"/>
      <c r="X22" s="81" t="n">
        <f aca="false">'Low SIPA income'!M17</f>
        <v>307299.778985902</v>
      </c>
      <c r="Y22" s="6"/>
      <c r="Z22" s="6" t="n">
        <f aca="false">R22+V22-N22-L22-F22</f>
        <v>-4022908.5941037</v>
      </c>
      <c r="AA22" s="6"/>
      <c r="AB22" s="6" t="n">
        <f aca="false">T22-P22-D22</f>
        <v>-54102821.221996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-0.0103617368704981</v>
      </c>
      <c r="AK22" s="62" t="n">
        <f aca="false">AK21+1</f>
        <v>2033</v>
      </c>
      <c r="AL22" s="63" t="n">
        <f aca="false">SUM(AB86:AB89)/AVERAGE(AG86:AG89)</f>
        <v>-0.0478000938422198</v>
      </c>
      <c r="AM22" s="6" t="n">
        <f aca="false">'Central scenario'!AM21</f>
        <v>8126011.66426731</v>
      </c>
      <c r="AN22" s="63" t="n">
        <f aca="false">AM22/AVERAGE(AG86:AG89)</f>
        <v>0.00130809193484907</v>
      </c>
      <c r="AO22" s="63" t="n">
        <f aca="false">'GDP evolution by scenario'!G85</f>
        <v>0.0192135081614078</v>
      </c>
      <c r="AP22" s="63"/>
      <c r="AQ22" s="6" t="n">
        <f aca="false">AQ21*(1+AO22)</f>
        <v>552328432.028422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329195106.586832</v>
      </c>
      <c r="AS22" s="64" t="n">
        <f aca="false">AQ22/AG89</f>
        <v>0.0886837379303923</v>
      </c>
      <c r="AT22" s="64" t="n">
        <f aca="false">AR22/AG89</f>
        <v>0.052856689729512</v>
      </c>
      <c r="AU22" s="5"/>
      <c r="AV22" s="5"/>
      <c r="AW22" s="65" t="n">
        <f aca="false">workers_and_wage_low!C10</f>
        <v>11094069</v>
      </c>
      <c r="AX22" s="5"/>
      <c r="AY22" s="61" t="n">
        <f aca="false">(AW22-AW21)/AW21</f>
        <v>-0.00939311642326528</v>
      </c>
      <c r="AZ22" s="66" t="n">
        <f aca="false">workers_and_wage_low!B10</f>
        <v>6734.70062742595</v>
      </c>
      <c r="BA22" s="61" t="n">
        <f aca="false">(AZ22-AZ21)/AZ21</f>
        <v>0.0154590180329919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0.0595227630109176</v>
      </c>
      <c r="BL22" s="61" t="n">
        <f aca="false">SUM(P86:P89)/AVERAGE(AG86:AG89)</f>
        <v>0.017424650713425</v>
      </c>
      <c r="BM22" s="61" t="n">
        <f aca="false">SUM(D86:D89)/AVERAGE(AG86:AG89)</f>
        <v>0.0898982061397124</v>
      </c>
      <c r="BN22" s="61" t="n">
        <f aca="false">(SUM(H86:H89)+SUM(J86:J89))/AVERAGE(AG86:AG89)</f>
        <v>0.0127684431604359</v>
      </c>
      <c r="BO22" s="63" t="n">
        <f aca="false">AL22-BN22</f>
        <v>-0.0605685370026557</v>
      </c>
      <c r="BP22" s="32" t="n">
        <f aca="false">BN22+BM22</f>
        <v>0.102666649300148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19787383.3108821</v>
      </c>
      <c r="G23" s="82" t="n">
        <f aca="false">'Low pensions'!K23</f>
        <v>102244.218065323</v>
      </c>
      <c r="H23" s="82" t="n">
        <f aca="false">'Low pensions'!V23</f>
        <v>562517.520874029</v>
      </c>
      <c r="I23" s="82" t="n">
        <f aca="false">'Low pensions'!M23</f>
        <v>3162.192311299</v>
      </c>
      <c r="J23" s="82" t="n">
        <f aca="false">'Low pensions'!W23</f>
        <v>17397.4490991987</v>
      </c>
      <c r="K23" s="9"/>
      <c r="L23" s="82" t="n">
        <f aca="false">'Low pensions'!N23</f>
        <v>3935455.5931213</v>
      </c>
      <c r="M23" s="67"/>
      <c r="N23" s="82" t="n">
        <f aca="false">'Low pensions'!L23</f>
        <v>818579.510877598</v>
      </c>
      <c r="O23" s="9"/>
      <c r="P23" s="82" t="n">
        <f aca="false">'Low pensions'!X23</f>
        <v>24924680.7299218</v>
      </c>
      <c r="Q23" s="67"/>
      <c r="R23" s="82" t="n">
        <f aca="false">'Low SIPA income'!G18</f>
        <v>23093446.9389812</v>
      </c>
      <c r="S23" s="67"/>
      <c r="T23" s="82" t="n">
        <f aca="false">'Low SIPA income'!J18</f>
        <v>88299795.9194998</v>
      </c>
      <c r="U23" s="9"/>
      <c r="V23" s="82" t="n">
        <f aca="false">'Low SIPA income'!F18</f>
        <v>129644.505564317</v>
      </c>
      <c r="W23" s="67"/>
      <c r="X23" s="82" t="n">
        <f aca="false">'Low SIPA income'!M18</f>
        <v>325629.620429455</v>
      </c>
      <c r="Y23" s="9"/>
      <c r="Z23" s="9" t="n">
        <f aca="false">R23+V23-N23-L23-F23</f>
        <v>-1318326.97033542</v>
      </c>
      <c r="AA23" s="9"/>
      <c r="AB23" s="9" t="n">
        <f aca="false">T23-P23-D23</f>
        <v>-45489229.5649603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-0.00864922574386726</v>
      </c>
      <c r="AK23" s="68" t="n">
        <f aca="false">AK22+1</f>
        <v>2034</v>
      </c>
      <c r="AL23" s="69" t="n">
        <f aca="false">SUM(AB90:AB93)/AVERAGE(AG90:AG93)</f>
        <v>-0.0476395230658251</v>
      </c>
      <c r="AM23" s="9" t="n">
        <f aca="false">'Central scenario'!AM22</f>
        <v>7406781.38079157</v>
      </c>
      <c r="AN23" s="69" t="n">
        <f aca="false">AM23/AVERAGE(AG90:AG93)</f>
        <v>0.0011821128583452</v>
      </c>
      <c r="AO23" s="69" t="n">
        <f aca="false">'GDP evolution by scenario'!G89</f>
        <v>0.0132299115509371</v>
      </c>
      <c r="AP23" s="69"/>
      <c r="AQ23" s="9" t="n">
        <f aca="false">AQ22*(1+AO23)</f>
        <v>559635688.331226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326098741.359246</v>
      </c>
      <c r="AS23" s="70" t="n">
        <f aca="false">AQ23/AG93</f>
        <v>0.0890852000879985</v>
      </c>
      <c r="AT23" s="70" t="n">
        <f aca="false">AR23/AG93</f>
        <v>0.0519097910089663</v>
      </c>
      <c r="AU23" s="7"/>
      <c r="AV23" s="7"/>
      <c r="AW23" s="71" t="n">
        <f aca="false">workers_and_wage_low!C11</f>
        <v>11267029</v>
      </c>
      <c r="AX23" s="7"/>
      <c r="AY23" s="40" t="n">
        <f aca="false">(AW23-AW22)/AW22</f>
        <v>0.015590312265049</v>
      </c>
      <c r="AZ23" s="39" t="n">
        <f aca="false">workers_and_wage_low!B11</f>
        <v>6701.96580105074</v>
      </c>
      <c r="BA23" s="40" t="n">
        <f aca="false">(AZ23-AZ22)/AZ22</f>
        <v>-0.00486062086292303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0.0596497440301198</v>
      </c>
      <c r="BL23" s="40" t="n">
        <f aca="false">SUM(P90:P93)/AVERAGE(AG90:AG93)</f>
        <v>0.0173924685363321</v>
      </c>
      <c r="BM23" s="40" t="n">
        <f aca="false">SUM(D90:D93)/AVERAGE(AG90:AG93)</f>
        <v>0.0898967985596128</v>
      </c>
      <c r="BN23" s="40" t="n">
        <f aca="false">(SUM(H90:H93)+SUM(J90:J93))/AVERAGE(AG90:AG93)</f>
        <v>0.0137815303025861</v>
      </c>
      <c r="BO23" s="69" t="n">
        <f aca="false">AL23-BN23</f>
        <v>-0.0614210533684112</v>
      </c>
      <c r="BP23" s="32" t="n">
        <f aca="false">BN23+BM23</f>
        <v>0.103678328862199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816872.371412835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3541186.58305837</v>
      </c>
      <c r="M24" s="67"/>
      <c r="N24" s="82" t="n">
        <f aca="false">'Low pensions'!L24</f>
        <v>785544.065131679</v>
      </c>
      <c r="O24" s="9"/>
      <c r="P24" s="82" t="n">
        <f aca="false">'Low pensions'!X24</f>
        <v>22697065.6869675</v>
      </c>
      <c r="Q24" s="67"/>
      <c r="R24" s="82" t="n">
        <f aca="false">'Low SIPA income'!G19</f>
        <v>20445833.258289</v>
      </c>
      <c r="S24" s="67"/>
      <c r="T24" s="82" t="n">
        <f aca="false">'Low SIPA income'!J19</f>
        <v>78176415.5381942</v>
      </c>
      <c r="U24" s="9"/>
      <c r="V24" s="82" t="n">
        <f aca="false">'Low SIPA income'!F19</f>
        <v>138597.576903819</v>
      </c>
      <c r="W24" s="67"/>
      <c r="X24" s="82" t="n">
        <f aca="false">'Low SIPA income'!M19</f>
        <v>348117.15439219</v>
      </c>
      <c r="Y24" s="9"/>
      <c r="Z24" s="9" t="n">
        <f aca="false">R24+V24-N24-L24-F24</f>
        <v>-2702051.97165623</v>
      </c>
      <c r="AA24" s="9"/>
      <c r="AB24" s="9" t="n">
        <f aca="false">T24-P24-D24</f>
        <v>-48831612.4944479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-0.00916312180945393</v>
      </c>
      <c r="AK24" s="68" t="n">
        <f aca="false">AK23+1</f>
        <v>2035</v>
      </c>
      <c r="AL24" s="69" t="n">
        <f aca="false">SUM(AB94:AB97)/AVERAGE(AG94:AG97)</f>
        <v>-0.045299266240166</v>
      </c>
      <c r="AM24" s="9" t="n">
        <f aca="false">'Central scenario'!AM23</f>
        <v>6738583.40306814</v>
      </c>
      <c r="AN24" s="69" t="n">
        <f aca="false">AM24/AVERAGE(AG94:AG97)</f>
        <v>0.00105711283588997</v>
      </c>
      <c r="AO24" s="69" t="n">
        <f aca="false">'GDP evolution by scenario'!G93</f>
        <v>0.0231710047387219</v>
      </c>
      <c r="AP24" s="69"/>
      <c r="AQ24" s="9" t="n">
        <f aca="false">AQ23*(1+AO24)</f>
        <v>572603009.517507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326844925.366928</v>
      </c>
      <c r="AS24" s="70" t="n">
        <f aca="false">AQ24/AG97</f>
        <v>0.0892378789015926</v>
      </c>
      <c r="AT24" s="70" t="n">
        <f aca="false">AR24/AG97</f>
        <v>0.0509374686906921</v>
      </c>
      <c r="AU24" s="7"/>
      <c r="AV24" s="7"/>
      <c r="AW24" s="71" t="n">
        <f aca="false">workers_and_wage_low!C12</f>
        <v>11480136</v>
      </c>
      <c r="AX24" s="7"/>
      <c r="AY24" s="40" t="n">
        <f aca="false">(AW24-AW23)/AW23</f>
        <v>0.0189142142085549</v>
      </c>
      <c r="AZ24" s="39" t="n">
        <f aca="false">workers_and_wage_low!B12</f>
        <v>6834.5291797154</v>
      </c>
      <c r="BA24" s="40" t="n">
        <f aca="false">(AZ24-AZ23)/AZ23</f>
        <v>0.0197797754569079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0.0600359274289776</v>
      </c>
      <c r="BL24" s="40" t="n">
        <f aca="false">SUM(P94:P97)/AVERAGE(AG94:AG97)</f>
        <v>0.0170866958081429</v>
      </c>
      <c r="BM24" s="40" t="n">
        <f aca="false">SUM(D94:D97)/AVERAGE(AG94:AG97)</f>
        <v>0.0882484978610007</v>
      </c>
      <c r="BN24" s="40" t="n">
        <f aca="false">(SUM(H94:H97)+SUM(J94:J97))/AVERAGE(AG94:AG97)</f>
        <v>0.0149146241277772</v>
      </c>
      <c r="BO24" s="69" t="n">
        <f aca="false">AL24-BN24</f>
        <v>-0.0602138903679433</v>
      </c>
      <c r="BP24" s="32" t="n">
        <f aca="false">BN24+BM24</f>
        <v>0.103163121988778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</v>
      </c>
      <c r="J25" s="82" t="n">
        <f aca="false">'Low pensions'!W25</f>
        <v>32303.3130517235</v>
      </c>
      <c r="K25" s="9"/>
      <c r="L25" s="82" t="n">
        <f aca="false">'Low pensions'!N25</f>
        <v>4002808.92783046</v>
      </c>
      <c r="M25" s="67"/>
      <c r="N25" s="82" t="n">
        <f aca="false">'Low pensions'!L25</f>
        <v>856510.300309762</v>
      </c>
      <c r="O25" s="9"/>
      <c r="P25" s="82" t="n">
        <f aca="false">'Low pensions'!X25</f>
        <v>25482861.5159755</v>
      </c>
      <c r="Q25" s="67"/>
      <c r="R25" s="82" t="n">
        <f aca="false">'Low SIPA income'!G20</f>
        <v>24154273.6142832</v>
      </c>
      <c r="S25" s="67"/>
      <c r="T25" s="82" t="n">
        <f aca="false">'Low SIPA income'!J20</f>
        <v>92355958.6561681</v>
      </c>
      <c r="U25" s="9"/>
      <c r="V25" s="82" t="n">
        <f aca="false">'Low SIPA income'!F20</f>
        <v>140143.065168911</v>
      </c>
      <c r="W25" s="67"/>
      <c r="X25" s="82" t="n">
        <f aca="false">'Low SIPA income'!M20</f>
        <v>351998.975337471</v>
      </c>
      <c r="Y25" s="9"/>
      <c r="Z25" s="9" t="n">
        <f aca="false">R25+V25-N25-L25-F25</f>
        <v>-1171968.36245427</v>
      </c>
      <c r="AA25" s="9"/>
      <c r="AB25" s="9" t="n">
        <f aca="false">T25-P25-D25</f>
        <v>-46500898.8997765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-0.00862609562315732</v>
      </c>
      <c r="AK25" s="68" t="n">
        <f aca="false">AK24+1</f>
        <v>2036</v>
      </c>
      <c r="AL25" s="69" t="n">
        <f aca="false">SUM(AB98:AB101)/AVERAGE(AG98:AG101)</f>
        <v>-0.044441824688604</v>
      </c>
      <c r="AM25" s="9" t="n">
        <f aca="false">'Central scenario'!AM24</f>
        <v>6098422.29766839</v>
      </c>
      <c r="AN25" s="69" t="n">
        <f aca="false">AM25/AVERAGE(AG98:AG101)</f>
        <v>0.000948432028127681</v>
      </c>
      <c r="AO25" s="69" t="n">
        <f aca="false">'GDP evolution by scenario'!G97</f>
        <v>0.0173155457963377</v>
      </c>
      <c r="AP25" s="69"/>
      <c r="AQ25" s="9" t="n">
        <f aca="false">AQ24*(1+AO25)</f>
        <v>582517943.151928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326357752.502935</v>
      </c>
      <c r="AS25" s="70" t="n">
        <f aca="false">AQ25/AG101</f>
        <v>0.0906861047023124</v>
      </c>
      <c r="AT25" s="70" t="n">
        <f aca="false">AR25/AG101</f>
        <v>0.0508072131714121</v>
      </c>
      <c r="AU25" s="7"/>
      <c r="AV25" s="7"/>
      <c r="AW25" s="71" t="n">
        <f aca="false">workers_and_wage_low!C13</f>
        <v>11579909</v>
      </c>
      <c r="AX25" s="7"/>
      <c r="AY25" s="40" t="n">
        <f aca="false">(AW25-AW24)/AW24</f>
        <v>0.00869092491587208</v>
      </c>
      <c r="AZ25" s="39" t="n">
        <f aca="false">workers_and_wage_low!B13</f>
        <v>6831.76913075884</v>
      </c>
      <c r="BA25" s="40" t="n">
        <f aca="false">(AZ25-AZ24)/AZ24</f>
        <v>-0.00040383893081554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0.0599254493417454</v>
      </c>
      <c r="BL25" s="40" t="n">
        <f aca="false">SUM(P98:P101)/AVERAGE(AG98:AG101)</f>
        <v>0.0170028751328937</v>
      </c>
      <c r="BM25" s="40" t="n">
        <f aca="false">SUM(D98:D101)/AVERAGE(AG98:AG101)</f>
        <v>0.0873643988974558</v>
      </c>
      <c r="BN25" s="40" t="n">
        <f aca="false">(SUM(H98:H101)+SUM(J98:J101))/AVERAGE(AG98:AG101)</f>
        <v>0.0158475278868456</v>
      </c>
      <c r="BO25" s="69" t="n">
        <f aca="false">AL25-BN25</f>
        <v>-0.0602893525754496</v>
      </c>
      <c r="BP25" s="32" t="n">
        <f aca="false">BN25+BM25</f>
        <v>0.103211926784301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8546215.90577632</v>
      </c>
      <c r="D26" s="81" t="n">
        <f aca="false">'Low pensions'!Q26</f>
        <v>105508838.342918</v>
      </c>
      <c r="E26" s="6"/>
      <c r="F26" s="8" t="n">
        <f aca="false">'Low pensions'!I26</f>
        <v>19177480.3006856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5988.63303204201</v>
      </c>
      <c r="J26" s="81" t="n">
        <f aca="false">'Low pensions'!W26</f>
        <v>32947.6920098929</v>
      </c>
      <c r="K26" s="6"/>
      <c r="L26" s="81" t="n">
        <f aca="false">'Low pensions'!N26</f>
        <v>4245386.95990992</v>
      </c>
      <c r="M26" s="8"/>
      <c r="N26" s="81" t="n">
        <f aca="false">'Low pensions'!L26</f>
        <v>797289.861036558</v>
      </c>
      <c r="O26" s="6"/>
      <c r="P26" s="81" t="n">
        <f aca="false">'Low pensions'!X26</f>
        <v>26415786.6935765</v>
      </c>
      <c r="Q26" s="8"/>
      <c r="R26" s="81" t="n">
        <f aca="false">'Low SIPA income'!G21</f>
        <v>19277046.1045286</v>
      </c>
      <c r="S26" s="8"/>
      <c r="T26" s="81" t="n">
        <f aca="false">'Low SIPA income'!J21</f>
        <v>73707456.5550218</v>
      </c>
      <c r="U26" s="6"/>
      <c r="V26" s="81" t="n">
        <f aca="false">'Low SIPA income'!F21</f>
        <v>123938.240955641</v>
      </c>
      <c r="W26" s="8"/>
      <c r="X26" s="81" t="n">
        <f aca="false">'Low SIPA income'!M21</f>
        <v>311297.128894197</v>
      </c>
      <c r="Y26" s="6"/>
      <c r="Z26" s="6" t="n">
        <f aca="false">R26+V26-N26-L26-F26</f>
        <v>-4819172.77614787</v>
      </c>
      <c r="AA26" s="6"/>
      <c r="AB26" s="6" t="n">
        <f aca="false">T26-P26-D26</f>
        <v>-58217168.4814723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-0.0108121339537833</v>
      </c>
      <c r="AK26" s="62" t="n">
        <f aca="false">AK25+1</f>
        <v>2037</v>
      </c>
      <c r="AL26" s="63" t="n">
        <f aca="false">SUM(AB102:AB105)/AVERAGE(AG102:AG105)</f>
        <v>-0.0419524393875911</v>
      </c>
      <c r="AM26" s="6" t="n">
        <f aca="false">'Central scenario'!AM25</f>
        <v>5493111.4769607</v>
      </c>
      <c r="AN26" s="63" t="n">
        <f aca="false">AM26/AVERAGE(AG102:AG105)</f>
        <v>0.000841112197895967</v>
      </c>
      <c r="AO26" s="63" t="n">
        <f aca="false">'GDP evolution by scenario'!G101</f>
        <v>0.0181571345134564</v>
      </c>
      <c r="AP26" s="63"/>
      <c r="AQ26" s="6" t="n">
        <f aca="false">AQ25*(1+AO26)</f>
        <v>593094799.802239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326744797.375818</v>
      </c>
      <c r="AS26" s="64" t="n">
        <f aca="false">AQ26/AG105</f>
        <v>0.090372110246999</v>
      </c>
      <c r="AT26" s="64" t="n">
        <f aca="false">AR26/AG105</f>
        <v>0.0497873474205586</v>
      </c>
      <c r="AU26" s="61" t="n">
        <f aca="false">AVERAGE(AH26:AH29)</f>
        <v>-0.0157471676160662</v>
      </c>
      <c r="AV26" s="5"/>
      <c r="AW26" s="65" t="n">
        <f aca="false">workers_and_wage_low!C14</f>
        <v>11497914</v>
      </c>
      <c r="AX26" s="5"/>
      <c r="AY26" s="61" t="n">
        <f aca="false">(AW26-AW25)/AW25</f>
        <v>-0.00708079830333727</v>
      </c>
      <c r="AZ26" s="66" t="n">
        <f aca="false">workers_and_wage_low!B14</f>
        <v>6789.76485539962</v>
      </c>
      <c r="BA26" s="61" t="n">
        <f aca="false">(AZ26-AZ25)/AZ25</f>
        <v>-0.00614837453597543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0.0135425265188584</v>
      </c>
      <c r="BJ26" s="5" t="n">
        <f aca="false">BJ25+1</f>
        <v>2037</v>
      </c>
      <c r="BK26" s="61" t="n">
        <f aca="false">SUM(T102:T105)/AVERAGE(AG102:AG105)</f>
        <v>0.0601583199389814</v>
      </c>
      <c r="BL26" s="61" t="n">
        <f aca="false">SUM(P102:P105)/AVERAGE(AG102:AG105)</f>
        <v>0.0164130218851743</v>
      </c>
      <c r="BM26" s="61" t="n">
        <f aca="false">SUM(D102:D105)/AVERAGE(AG102:AG105)</f>
        <v>0.0856977374413983</v>
      </c>
      <c r="BN26" s="61" t="n">
        <f aca="false">(SUM(H102:H105)+SUM(J102:J105))/AVERAGE(AG102:AG105)</f>
        <v>0.016900898599186</v>
      </c>
      <c r="BO26" s="63" t="n">
        <f aca="false">AL26-BN26</f>
        <v>-0.0588533379867771</v>
      </c>
      <c r="BP26" s="32" t="n">
        <f aca="false">BN26+BM26</f>
        <v>0.102598636040584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8604143.31161551</v>
      </c>
      <c r="D27" s="82" t="n">
        <f aca="false">'Low pensions'!Q27</f>
        <v>106223991.501426</v>
      </c>
      <c r="E27" s="9"/>
      <c r="F27" s="67" t="n">
        <f aca="false">'Low pensions'!I27</f>
        <v>19307467.8526734</v>
      </c>
      <c r="G27" s="82" t="n">
        <f aca="false">'Low pensions'!K27</f>
        <v>211229.041623464</v>
      </c>
      <c r="H27" s="82" t="n">
        <f aca="false">'Low pensions'!V27</f>
        <v>1162119.86436939</v>
      </c>
      <c r="I27" s="82" t="n">
        <f aca="false">'Low pensions'!M27</f>
        <v>6532.85695742699</v>
      </c>
      <c r="J27" s="82" t="n">
        <f aca="false">'Low pensions'!W27</f>
        <v>35941.8514753436</v>
      </c>
      <c r="K27" s="9"/>
      <c r="L27" s="82" t="n">
        <f aca="false">'Low pensions'!N27</f>
        <v>3638783.13527951</v>
      </c>
      <c r="M27" s="67"/>
      <c r="N27" s="82" t="n">
        <f aca="false">'Low pensions'!L27</f>
        <v>790986.917545877</v>
      </c>
      <c r="O27" s="9"/>
      <c r="P27" s="82" t="n">
        <f aca="false">'Low pensions'!X27</f>
        <v>23233439.6284793</v>
      </c>
      <c r="Q27" s="67"/>
      <c r="R27" s="82" t="n">
        <f aca="false">'Low SIPA income'!G22</f>
        <v>21901408.3867087</v>
      </c>
      <c r="S27" s="67"/>
      <c r="T27" s="82" t="n">
        <f aca="false">'Low SIPA income'!J22</f>
        <v>83741933.1988778</v>
      </c>
      <c r="U27" s="9"/>
      <c r="V27" s="82" t="n">
        <f aca="false">'Low SIPA income'!F22</f>
        <v>128194.98488325</v>
      </c>
      <c r="W27" s="67"/>
      <c r="X27" s="82" t="n">
        <f aca="false">'Low SIPA income'!M22</f>
        <v>321988.842387022</v>
      </c>
      <c r="Y27" s="9"/>
      <c r="Z27" s="9" t="n">
        <f aca="false">R27+V27-N27-L27-F27</f>
        <v>-1707634.53390685</v>
      </c>
      <c r="AA27" s="9"/>
      <c r="AB27" s="9" t="n">
        <f aca="false">T27-P27-D27</f>
        <v>-45715497.9310276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-0.00894529103217288</v>
      </c>
      <c r="AK27" s="68" t="n">
        <f aca="false">AK26+1</f>
        <v>2038</v>
      </c>
      <c r="AL27" s="69" t="n">
        <f aca="false">SUM(AB106:AB109)/AVERAGE(AG106:AG109)</f>
        <v>-0.0412417346289902</v>
      </c>
      <c r="AM27" s="9" t="n">
        <f aca="false">'Central scenario'!AM26</f>
        <v>4920541.96276278</v>
      </c>
      <c r="AN27" s="69" t="n">
        <f aca="false">AM27/AVERAGE(AG106:AG109)</f>
        <v>0.000744092463336529</v>
      </c>
      <c r="AO27" s="69" t="n">
        <f aca="false">'GDP evolution by scenario'!G105</f>
        <v>0.0182210196914261</v>
      </c>
      <c r="AP27" s="69"/>
      <c r="AQ27" s="9" t="n">
        <f aca="false">AQ26*(1+AO27)</f>
        <v>603901591.828318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327736919.848849</v>
      </c>
      <c r="AS27" s="70" t="n">
        <f aca="false">AQ27/AG109</f>
        <v>0.0910885397429527</v>
      </c>
      <c r="AT27" s="70" t="n">
        <f aca="false">AR27/AG109</f>
        <v>0.0494336790179742</v>
      </c>
      <c r="AU27" s="7"/>
      <c r="AV27" s="7"/>
      <c r="AW27" s="71" t="n">
        <f aca="false">workers_and_wage_low!C15</f>
        <v>11454626</v>
      </c>
      <c r="AX27" s="7"/>
      <c r="AY27" s="40" t="n">
        <f aca="false">(AW27-AW26)/AW26</f>
        <v>-0.00376485682533371</v>
      </c>
      <c r="AZ27" s="39" t="n">
        <f aca="false">workers_and_wage_low!B15</f>
        <v>6709.64745113228</v>
      </c>
      <c r="BA27" s="40" t="n">
        <f aca="false">(AZ27-AZ26)/AZ26</f>
        <v>-0.0117997317983137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0.0130451069708468</v>
      </c>
      <c r="BJ27" s="7" t="n">
        <f aca="false">BJ26+1</f>
        <v>2038</v>
      </c>
      <c r="BK27" s="40" t="n">
        <f aca="false">SUM(T106:T109)/AVERAGE(AG106:AG109)</f>
        <v>0.060174222023788</v>
      </c>
      <c r="BL27" s="40" t="n">
        <f aca="false">SUM(P106:P109)/AVERAGE(AG106:AG109)</f>
        <v>0.0162381291180723</v>
      </c>
      <c r="BM27" s="40" t="n">
        <f aca="false">SUM(D106:D109)/AVERAGE(AG106:AG109)</f>
        <v>0.0851778275347059</v>
      </c>
      <c r="BN27" s="40" t="n">
        <f aca="false">(SUM(H106:H109)+SUM(J106:J109))/AVERAGE(AG106:AG109)</f>
        <v>0.0176389843543733</v>
      </c>
      <c r="BO27" s="69" t="n">
        <f aca="false">AL27-BN27</f>
        <v>-0.0588807189833636</v>
      </c>
      <c r="BP27" s="32" t="n">
        <f aca="false">BN27+BM27</f>
        <v>0.102816811889079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99388176.5088935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7051.41369672603</v>
      </c>
      <c r="J28" s="82" t="n">
        <f aca="false">'Low pensions'!W28</f>
        <v>38794.7976559936</v>
      </c>
      <c r="K28" s="9"/>
      <c r="L28" s="82" t="n">
        <f aca="false">'Low pensions'!N28</f>
        <v>3267878.84085963</v>
      </c>
      <c r="M28" s="67"/>
      <c r="N28" s="82" t="n">
        <f aca="false">'Low pensions'!L28</f>
        <v>750970.232147776</v>
      </c>
      <c r="O28" s="9"/>
      <c r="P28" s="82" t="n">
        <f aca="false">'Low pensions'!X28</f>
        <v>21088655.4853003</v>
      </c>
      <c r="Q28" s="67"/>
      <c r="R28" s="82" t="n">
        <f aca="false">'Low SIPA income'!G23</f>
        <v>18155178.8866792</v>
      </c>
      <c r="S28" s="67"/>
      <c r="T28" s="82" t="n">
        <f aca="false">'Low SIPA income'!J23</f>
        <v>69417900.0134358</v>
      </c>
      <c r="U28" s="9"/>
      <c r="V28" s="82" t="n">
        <f aca="false">'Low SIPA income'!F23</f>
        <v>114951.911089814</v>
      </c>
      <c r="W28" s="67"/>
      <c r="X28" s="82" t="n">
        <f aca="false">'Low SIPA income'!M23</f>
        <v>288726.05910203</v>
      </c>
      <c r="Y28" s="9"/>
      <c r="Z28" s="9" t="n">
        <f aca="false">R28+V28-N28-L28-F28</f>
        <v>-3813695.83593876</v>
      </c>
      <c r="AA28" s="9"/>
      <c r="AB28" s="9" t="n">
        <f aca="false">T28-P28-D28</f>
        <v>-51058931.9807581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-0.00999752823058484</v>
      </c>
      <c r="AK28" s="68" t="n">
        <f aca="false">AK27+1</f>
        <v>2039</v>
      </c>
      <c r="AL28" s="69" t="n">
        <f aca="false">SUM(AB110:AB113)/AVERAGE(AG110:AG113)</f>
        <v>-0.0397330833513066</v>
      </c>
      <c r="AM28" s="9" t="n">
        <f aca="false">'Central scenario'!AM27</f>
        <v>4379286.21321994</v>
      </c>
      <c r="AN28" s="69" t="n">
        <f aca="false">AM28/AVERAGE(AG110:AG113)</f>
        <v>0.000654339235798724</v>
      </c>
      <c r="AO28" s="69" t="n">
        <f aca="false">'GDP evolution by scenario'!G109</f>
        <v>0.0175286037164162</v>
      </c>
      <c r="AP28" s="69"/>
      <c r="AQ28" s="9" t="n">
        <f aca="false">AQ27*(1+AO28)</f>
        <v>614487143.51519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329067331.674266</v>
      </c>
      <c r="AS28" s="70" t="n">
        <f aca="false">AQ28/AG113</f>
        <v>0.0914262823742387</v>
      </c>
      <c r="AT28" s="70" t="n">
        <f aca="false">AR28/AG113</f>
        <v>0.048960182655221</v>
      </c>
      <c r="AU28" s="9"/>
      <c r="AV28" s="7"/>
      <c r="AW28" s="71" t="n">
        <f aca="false">workers_and_wage_low!C16</f>
        <v>11584007</v>
      </c>
      <c r="AX28" s="7"/>
      <c r="AY28" s="40" t="n">
        <f aca="false">(AW28-AW27)/AW27</f>
        <v>0.0112950872424818</v>
      </c>
      <c r="AZ28" s="39" t="n">
        <f aca="false">workers_and_wage_low!B16</f>
        <v>6341.72956125173</v>
      </c>
      <c r="BA28" s="40" t="n">
        <f aca="false">(AZ28-AZ27)/AZ27</f>
        <v>-0.0548341611925482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0.0174220429814471</v>
      </c>
      <c r="BJ28" s="7" t="n">
        <f aca="false">BJ27+1</f>
        <v>2039</v>
      </c>
      <c r="BK28" s="40" t="n">
        <f aca="false">SUM(T110:T113)/AVERAGE(AG110:AG113)</f>
        <v>0.0603828779390421</v>
      </c>
      <c r="BL28" s="40" t="n">
        <f aca="false">SUM(P110:P113)/AVERAGE(AG110:AG113)</f>
        <v>0.0158349397526067</v>
      </c>
      <c r="BM28" s="40" t="n">
        <f aca="false">SUM(D110:D113)/AVERAGE(AG110:AG113)</f>
        <v>0.084281021537742</v>
      </c>
      <c r="BN28" s="40" t="n">
        <f aca="false">(SUM(H110:H113)+SUM(J110:J113))/AVERAGE(AG110:AG113)</f>
        <v>0.0184599237670016</v>
      </c>
      <c r="BO28" s="69" t="n">
        <f aca="false">AL28-BN28</f>
        <v>-0.0581930071183082</v>
      </c>
      <c r="BP28" s="32" t="n">
        <f aca="false">BN28+BM28</f>
        <v>0.102740945304744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7381191.97851739</v>
      </c>
      <c r="D29" s="82" t="n">
        <f aca="false">'Low pensions'!Q29</f>
        <v>91125826.8952765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1282885.26313304</v>
      </c>
      <c r="I29" s="82" t="n">
        <f aca="false">'Low pensions'!M29</f>
        <v>7211.73966111301</v>
      </c>
      <c r="J29" s="82" t="n">
        <f aca="false">'Low pensions'!W29</f>
        <v>39676.8638082438</v>
      </c>
      <c r="K29" s="9"/>
      <c r="L29" s="82" t="n">
        <f aca="false">'Low pensions'!N29</f>
        <v>2997014.76629459</v>
      </c>
      <c r="M29" s="67"/>
      <c r="N29" s="82" t="n">
        <f aca="false">'Low pensions'!L29</f>
        <v>686850.352897787</v>
      </c>
      <c r="O29" s="9"/>
      <c r="P29" s="82" t="n">
        <f aca="false">'Low pensions'!X29</f>
        <v>19330371.8575382</v>
      </c>
      <c r="Q29" s="67"/>
      <c r="R29" s="82" t="n">
        <f aca="false">'Low SIPA income'!G24</f>
        <v>20001186.5760818</v>
      </c>
      <c r="S29" s="67"/>
      <c r="T29" s="82" t="n">
        <f aca="false">'Low SIPA income'!J24</f>
        <v>76476270.4104914</v>
      </c>
      <c r="U29" s="9"/>
      <c r="V29" s="82" t="n">
        <f aca="false">'Low SIPA income'!F24</f>
        <v>113858.881260517</v>
      </c>
      <c r="W29" s="67"/>
      <c r="X29" s="82" t="n">
        <f aca="false">'Low SIPA income'!M24</f>
        <v>285980.68330008</v>
      </c>
      <c r="Y29" s="9"/>
      <c r="Z29" s="9" t="n">
        <f aca="false">R29+V29-N29-L29-F29</f>
        <v>-132017.376984002</v>
      </c>
      <c r="AA29" s="9"/>
      <c r="AB29" s="9" t="n">
        <f aca="false">T29-P29-D29</f>
        <v>-33979928.3423233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-0.00672258213763771</v>
      </c>
      <c r="AK29" s="68" t="n">
        <f aca="false">AK28+1</f>
        <v>2040</v>
      </c>
      <c r="AL29" s="69" t="n">
        <f aca="false">SUM(AB114:AB117)/AVERAGE(AG114:AG117)</f>
        <v>-0.0388551411512169</v>
      </c>
      <c r="AM29" s="9" t="n">
        <f aca="false">'Central scenario'!AM28</f>
        <v>3887732.69163583</v>
      </c>
      <c r="AN29" s="69" t="n">
        <f aca="false">AM29/AVERAGE(AG114:AG117)</f>
        <v>0.000579274001299241</v>
      </c>
      <c r="AO29" s="69" t="n">
        <f aca="false">'GDP evolution by scenario'!G113</f>
        <v>0.0168588198727564</v>
      </c>
      <c r="AP29" s="69"/>
      <c r="AQ29" s="9" t="n">
        <f aca="false">AQ28*(1+AO29)</f>
        <v>624846671.581837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330697336.180571</v>
      </c>
      <c r="AS29" s="70" t="n">
        <f aca="false">AQ29/AG117</f>
        <v>0.0928512455330702</v>
      </c>
      <c r="AT29" s="70" t="n">
        <f aca="false">AR29/AG117</f>
        <v>0.049141110860207</v>
      </c>
      <c r="AV29" s="7"/>
      <c r="AW29" s="71" t="n">
        <f aca="false">workers_and_wage_low!C17</f>
        <v>11550412</v>
      </c>
      <c r="AX29" s="7"/>
      <c r="AY29" s="40" t="n">
        <f aca="false">(AW29-AW28)/AW28</f>
        <v>-0.00290011910386449</v>
      </c>
      <c r="AZ29" s="39" t="n">
        <f aca="false">workers_and_wage_low!B17</f>
        <v>6044.1777289778</v>
      </c>
      <c r="BA29" s="40" t="n">
        <f aca="false">(AZ29-AZ28)/AZ28</f>
        <v>-0.0469196659050208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0.0133606840409189</v>
      </c>
      <c r="BJ29" s="7" t="n">
        <f aca="false">BJ28+1</f>
        <v>2040</v>
      </c>
      <c r="BK29" s="40" t="n">
        <f aca="false">SUM(T114:T117)/AVERAGE(AG114:AG117)</f>
        <v>0.0605173357914749</v>
      </c>
      <c r="BL29" s="40" t="n">
        <f aca="false">SUM(P114:P117)/AVERAGE(AG114:AG117)</f>
        <v>0.0157709792316862</v>
      </c>
      <c r="BM29" s="40" t="n">
        <f aca="false">SUM(D114:D117)/AVERAGE(AG114:AG117)</f>
        <v>0.0836014977110055</v>
      </c>
      <c r="BN29" s="40" t="n">
        <f aca="false">(SUM(H114:H117)+SUM(J114:J117))/AVERAGE(AG114:AG117)</f>
        <v>0.0195144725299603</v>
      </c>
      <c r="BO29" s="69" t="n">
        <f aca="false">AL29-BN29</f>
        <v>-0.0583696136811772</v>
      </c>
      <c r="BP29" s="32" t="n">
        <f aca="false">BN29+BM29</f>
        <v>0.103115970240966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90613526.7491124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</v>
      </c>
      <c r="J30" s="81" t="n">
        <f aca="false">'Low pensions'!W30</f>
        <v>32309.1800389045</v>
      </c>
      <c r="K30" s="6"/>
      <c r="L30" s="81" t="n">
        <f aca="false">'Low pensions'!N30</f>
        <v>3514113.18561026</v>
      </c>
      <c r="M30" s="8"/>
      <c r="N30" s="81" t="n">
        <f aca="false">'Low pensions'!L30</f>
        <v>683471.593930794</v>
      </c>
      <c r="O30" s="6"/>
      <c r="P30" s="81" t="n">
        <f aca="false">'Low pensions'!X30</f>
        <v>21995009.0786083</v>
      </c>
      <c r="Q30" s="8"/>
      <c r="R30" s="81" t="n">
        <f aca="false">'Low SIPA income'!G25</f>
        <v>15862738.8132122</v>
      </c>
      <c r="S30" s="8"/>
      <c r="T30" s="81" t="n">
        <f aca="false">'Low SIPA income'!J25</f>
        <v>60652556.7028565</v>
      </c>
      <c r="U30" s="6"/>
      <c r="V30" s="81" t="n">
        <f aca="false">'Low SIPA income'!F25</f>
        <v>109595.017329619</v>
      </c>
      <c r="W30" s="8"/>
      <c r="X30" s="81" t="n">
        <f aca="false">'Low SIPA income'!M25</f>
        <v>275271.086411746</v>
      </c>
      <c r="Y30" s="6"/>
      <c r="Z30" s="6" t="n">
        <f aca="false">R30+V30-N30-L30-F30</f>
        <v>-4695332.04835574</v>
      </c>
      <c r="AA30" s="6"/>
      <c r="AB30" s="6" t="n">
        <f aca="false">T30-P30-D30</f>
        <v>-51955979.1248642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-0.010264780812847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-0.430495475027825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11444480</v>
      </c>
      <c r="AX30" s="5"/>
      <c r="AY30" s="61" t="n">
        <f aca="false">(AW30-AW29)/AW29</f>
        <v>-0.00917127458310578</v>
      </c>
      <c r="AZ30" s="66" t="n">
        <f aca="false">workers_and_wage_low!B18</f>
        <v>6009.71845284106</v>
      </c>
      <c r="BA30" s="61" t="n">
        <f aca="false">(AZ30-AZ29)/AZ29</f>
        <v>-0.00570123475547884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0.0151457095185271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91487854.0194995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1071909.58038788</v>
      </c>
      <c r="I31" s="82" t="n">
        <f aca="false">'Low pensions'!M31</f>
        <v>6025.73983516599</v>
      </c>
      <c r="J31" s="82" t="n">
        <f aca="false">'Low pensions'!W31</f>
        <v>33151.8426924041</v>
      </c>
      <c r="K31" s="9"/>
      <c r="L31" s="82" t="n">
        <f aca="false">'Low pensions'!N31</f>
        <v>3220351.57066625</v>
      </c>
      <c r="M31" s="67"/>
      <c r="N31" s="82" t="n">
        <f aca="false">'Low pensions'!L31</f>
        <v>691128.159056533</v>
      </c>
      <c r="O31" s="9"/>
      <c r="P31" s="82" t="n">
        <f aca="false">'Low pensions'!X31</f>
        <v>20512802.8244498</v>
      </c>
      <c r="Q31" s="67"/>
      <c r="R31" s="82" t="n">
        <f aca="false">'Low SIPA income'!G26</f>
        <v>18767862.8028863</v>
      </c>
      <c r="S31" s="67"/>
      <c r="T31" s="82" t="n">
        <f aca="false">'Low SIPA income'!J26</f>
        <v>71760550.0694104</v>
      </c>
      <c r="U31" s="9"/>
      <c r="V31" s="82" t="n">
        <f aca="false">'Low SIPA income'!F26</f>
        <v>107810.670661791</v>
      </c>
      <c r="W31" s="67"/>
      <c r="X31" s="82" t="n">
        <f aca="false">'Low SIPA income'!M26</f>
        <v>270789.322023582</v>
      </c>
      <c r="Y31" s="9"/>
      <c r="Z31" s="9" t="n">
        <f aca="false">R31+V31-N31-L31-F31</f>
        <v>-1664806.68653268</v>
      </c>
      <c r="AA31" s="9"/>
      <c r="AB31" s="9" t="n">
        <f aca="false">T31-P31-D31</f>
        <v>-40240106.7745389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-0.00798020486181059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11554378</v>
      </c>
      <c r="AX31" s="7"/>
      <c r="AY31" s="40" t="n">
        <f aca="false">(AW31-AW30)/AW30</f>
        <v>0.00960270803042165</v>
      </c>
      <c r="AZ31" s="39" t="n">
        <f aca="false">workers_and_wage_low!B19</f>
        <v>5955.74185556688</v>
      </c>
      <c r="BA31" s="40" t="n">
        <f aca="false">(AZ31-AZ30)/AZ30</f>
        <v>-0.00898155174784707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0.0133038607914403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32581993.4931296</v>
      </c>
      <c r="D32" s="82" t="n">
        <f aca="false">'Low pensions'!Q32</f>
        <v>93609562.2990225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5755.70984205001</v>
      </c>
      <c r="J32" s="82" t="n">
        <f aca="false">'Low pensions'!W32</f>
        <v>31666.2173420084</v>
      </c>
      <c r="K32" s="9"/>
      <c r="L32" s="82" t="n">
        <f aca="false">'Low pensions'!N32</f>
        <v>3151590.38644392</v>
      </c>
      <c r="M32" s="67"/>
      <c r="N32" s="82" t="n">
        <f aca="false">'Low pensions'!L32</f>
        <v>708574.677330751</v>
      </c>
      <c r="O32" s="9"/>
      <c r="P32" s="82" t="n">
        <f aca="false">'Low pensions'!X32</f>
        <v>20251986.3086328</v>
      </c>
      <c r="Q32" s="67"/>
      <c r="R32" s="82" t="n">
        <f aca="false">'Low SIPA income'!G27</f>
        <v>15709287.9702997</v>
      </c>
      <c r="S32" s="67"/>
      <c r="T32" s="82" t="n">
        <f aca="false">'Low SIPA income'!J27</f>
        <v>60065824.1051349</v>
      </c>
      <c r="U32" s="9"/>
      <c r="V32" s="82" t="n">
        <f aca="false">'Low SIPA income'!F27</f>
        <v>110759.347632462</v>
      </c>
      <c r="W32" s="67"/>
      <c r="X32" s="82" t="n">
        <f aca="false">'Low SIPA income'!M27</f>
        <v>278195.548446746</v>
      </c>
      <c r="Y32" s="9"/>
      <c r="Z32" s="9" t="n">
        <f aca="false">R32+V32-N32-L32-F32</f>
        <v>-5054763.77114219</v>
      </c>
      <c r="AA32" s="9"/>
      <c r="AB32" s="9" t="n">
        <f aca="false">T32-P32-D32</f>
        <v>-53795724.5025204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-0.0105821466040245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11614513</v>
      </c>
      <c r="AX32" s="7"/>
      <c r="AY32" s="40" t="n">
        <f aca="false">(AW32-AW31)/AW31</f>
        <v>0.00520452074529672</v>
      </c>
      <c r="AZ32" s="39" t="n">
        <f aca="false">workers_and_wage_low!B20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0.0154372434339804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92490945.8623861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6199.94466454702</v>
      </c>
      <c r="J33" s="82" t="n">
        <f aca="false">'Low pensions'!W33</f>
        <v>34110.2662649243</v>
      </c>
      <c r="K33" s="9"/>
      <c r="L33" s="82" t="n">
        <f aca="false">'Low pensions'!N33</f>
        <v>3305159.67618815</v>
      </c>
      <c r="M33" s="67"/>
      <c r="N33" s="82" t="n">
        <f aca="false">'Low pensions'!L33</f>
        <v>701552.982684355</v>
      </c>
      <c r="O33" s="9"/>
      <c r="P33" s="82" t="n">
        <f aca="false">'Low pensions'!X33</f>
        <v>21010226.7909438</v>
      </c>
      <c r="Q33" s="67"/>
      <c r="R33" s="82" t="n">
        <f aca="false">'Low SIPA income'!G28</f>
        <v>17842830.106962</v>
      </c>
      <c r="S33" s="67"/>
      <c r="T33" s="82" t="n">
        <f aca="false">'Low SIPA income'!J28</f>
        <v>68223607.3823874</v>
      </c>
      <c r="U33" s="9"/>
      <c r="V33" s="82" t="n">
        <f aca="false">'Low SIPA income'!F28</f>
        <v>108218.534622524</v>
      </c>
      <c r="W33" s="67"/>
      <c r="X33" s="82" t="n">
        <f aca="false">'Low SIPA income'!M28</f>
        <v>271813.758702501</v>
      </c>
      <c r="Y33" s="9"/>
      <c r="Z33" s="9" t="n">
        <f aca="false">R33+V33-N33-L33-F33</f>
        <v>-2866988.26391447</v>
      </c>
      <c r="AA33" s="9"/>
      <c r="AB33" s="9" t="n">
        <f aca="false">T33-P33-D33</f>
        <v>-45277565.2709424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-0.00898768992021043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11654037</v>
      </c>
      <c r="AX33" s="7"/>
      <c r="AY33" s="40" t="n">
        <f aca="false">(AW33-AW32)/AW32</f>
        <v>0.00340298383582678</v>
      </c>
      <c r="AZ33" s="39" t="n">
        <f aca="false">workers_and_wage_low!B21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0.0135443314041904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105898122.945902</v>
      </c>
      <c r="E34" s="6"/>
      <c r="F34" s="8" t="n">
        <f aca="false">'Low pensions'!I34</f>
        <v>19248237.3853274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</v>
      </c>
      <c r="J34" s="81" t="n">
        <f aca="false">'Low pensions'!W34</f>
        <v>39669.1033885454</v>
      </c>
      <c r="K34" s="6"/>
      <c r="L34" s="81" t="n">
        <f aca="false">'Low pensions'!N34</f>
        <v>3797939.19645477</v>
      </c>
      <c r="M34" s="8"/>
      <c r="N34" s="81" t="n">
        <f aca="false">'Low pensions'!L34</f>
        <v>718558.97998213</v>
      </c>
      <c r="O34" s="6"/>
      <c r="P34" s="81" t="n">
        <f aca="false">'Low pensions'!X34</f>
        <v>23660824.0437345</v>
      </c>
      <c r="Q34" s="8"/>
      <c r="R34" s="81" t="n">
        <f aca="false">'Low SIPA income'!G29</f>
        <v>16354855.2154784</v>
      </c>
      <c r="S34" s="8"/>
      <c r="T34" s="81" t="n">
        <f aca="false">'Low SIPA income'!J29</f>
        <v>62534206.4194864</v>
      </c>
      <c r="U34" s="6"/>
      <c r="V34" s="81" t="n">
        <f aca="false">'Low SIPA income'!F29</f>
        <v>114223.960654247</v>
      </c>
      <c r="W34" s="8"/>
      <c r="X34" s="81" t="n">
        <f aca="false">'Low SIPA income'!M29</f>
        <v>286897.657481821</v>
      </c>
      <c r="Y34" s="6"/>
      <c r="Z34" s="6" t="n">
        <f aca="false">R34+V34-N34-L34-F34</f>
        <v>-7295656.38563169</v>
      </c>
      <c r="AA34" s="6"/>
      <c r="AB34" s="6" t="n">
        <f aca="false">T34-P34-D34</f>
        <v>-67024740.57015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-0.0139818662535775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11459125</v>
      </c>
      <c r="AX34" s="5"/>
      <c r="AY34" s="61" t="n">
        <f aca="false">(AW34-AW33)/AW33</f>
        <v>-0.0167248482221225</v>
      </c>
      <c r="AZ34" s="66" t="n">
        <f aca="false">workers_and_wage_low!B22</f>
        <v>5987.4537603861</v>
      </c>
      <c r="BA34" s="61" t="n">
        <f aca="false">(AZ34-AZ33)/AZ33</f>
        <v>0.0542873610183224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0.0158843192175082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97636294.4921813</v>
      </c>
      <c r="E35" s="9"/>
      <c r="F35" s="67" t="n">
        <f aca="false">'Low pensions'!I35</f>
        <v>17746552.2667413</v>
      </c>
      <c r="G35" s="82" t="n">
        <f aca="false">'Low pensions'!K35</f>
        <v>265124.468687724</v>
      </c>
      <c r="H35" s="82" t="n">
        <f aca="false">'Low pensions'!V35</f>
        <v>1458636.60235516</v>
      </c>
      <c r="I35" s="82" t="n">
        <f aca="false">'Low pensions'!M35</f>
        <v>8199.72583570302</v>
      </c>
      <c r="J35" s="82" t="n">
        <f aca="false">'Low pensions'!W35</f>
        <v>45112.4722377896</v>
      </c>
      <c r="K35" s="9"/>
      <c r="L35" s="82" t="n">
        <f aca="false">'Low pensions'!N35</f>
        <v>2945031.41658614</v>
      </c>
      <c r="M35" s="67"/>
      <c r="N35" s="82" t="n">
        <f aca="false">'Low pensions'!L35</f>
        <v>731878.370983295</v>
      </c>
      <c r="O35" s="9"/>
      <c r="P35" s="82" t="n">
        <f aca="false">'Low pensions'!X35</f>
        <v>19308360.8788759</v>
      </c>
      <c r="Q35" s="67"/>
      <c r="R35" s="82" t="n">
        <f aca="false">'Low SIPA income'!G30</f>
        <v>18316763.5602497</v>
      </c>
      <c r="S35" s="67"/>
      <c r="T35" s="82" t="n">
        <f aca="false">'Low SIPA income'!J30</f>
        <v>70035733.0176511</v>
      </c>
      <c r="U35" s="9"/>
      <c r="V35" s="82" t="n">
        <f aca="false">'Low SIPA income'!F30</f>
        <v>83174.492669337</v>
      </c>
      <c r="W35" s="67"/>
      <c r="X35" s="82" t="n">
        <f aca="false">'Low SIPA income'!M30</f>
        <v>208910.345713742</v>
      </c>
      <c r="Y35" s="9"/>
      <c r="Z35" s="9" t="n">
        <f aca="false">R35+V35-N35-L35-F35</f>
        <v>-3023524.00139165</v>
      </c>
      <c r="AA35" s="9"/>
      <c r="AB35" s="9" t="n">
        <f aca="false">T35-P35-D35</f>
        <v>-46908922.353406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-0.0116690327385941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9344932</v>
      </c>
      <c r="AX35" s="7"/>
      <c r="AY35" s="40" t="n">
        <f aca="false">(AW35-AW34)/AW34</f>
        <v>-0.184498641912013</v>
      </c>
      <c r="AZ35" s="39" t="n">
        <f aca="false">workers_and_wage_low!B23</f>
        <v>6406.04690793818</v>
      </c>
      <c r="BA35" s="40" t="n">
        <f aca="false">(AZ35-AZ34)/AZ34</f>
        <v>0.0699117127753969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0.0137329537546461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97156377.7532247</v>
      </c>
      <c r="E36" s="9"/>
      <c r="F36" s="67" t="n">
        <f aca="false">'Low pensions'!I36</f>
        <v>17659321.7185535</v>
      </c>
      <c r="G36" s="82" t="n">
        <f aca="false">'Low pensions'!K36</f>
        <v>282736.660424604</v>
      </c>
      <c r="H36" s="82" t="n">
        <f aca="false">'Low pensions'!V36</f>
        <v>1555533.68485481</v>
      </c>
      <c r="I36" s="82" t="n">
        <f aca="false">'Low pensions'!M36</f>
        <v>8744.432796637</v>
      </c>
      <c r="J36" s="82" t="n">
        <f aca="false">'Low pensions'!W36</f>
        <v>48109.2892223123</v>
      </c>
      <c r="K36" s="9"/>
      <c r="L36" s="82" t="n">
        <f aca="false">'Low pensions'!N36</f>
        <v>2909983.196962</v>
      </c>
      <c r="M36" s="67"/>
      <c r="N36" s="82" t="n">
        <f aca="false">'Low pensions'!L36</f>
        <v>730825.408866365</v>
      </c>
      <c r="O36" s="9"/>
      <c r="P36" s="82" t="n">
        <f aca="false">'Low pensions'!X36</f>
        <v>19120702.4137407</v>
      </c>
      <c r="Q36" s="67"/>
      <c r="R36" s="82" t="n">
        <f aca="false">'Low SIPA income'!G31</f>
        <v>15597780.5352305</v>
      </c>
      <c r="S36" s="67"/>
      <c r="T36" s="82" t="n">
        <f aca="false">'Low SIPA income'!J31</f>
        <v>59639465.7626089</v>
      </c>
      <c r="U36" s="9"/>
      <c r="V36" s="82" t="n">
        <f aca="false">'Low SIPA income'!F31</f>
        <v>84398.6334716862</v>
      </c>
      <c r="W36" s="67"/>
      <c r="X36" s="82" t="n">
        <f aca="false">'Low SIPA income'!M31</f>
        <v>211985.034479657</v>
      </c>
      <c r="Y36" s="9"/>
      <c r="Z36" s="9" t="n">
        <f aca="false">R36+V36-N36-L36-F36</f>
        <v>-5617951.15567972</v>
      </c>
      <c r="AA36" s="9"/>
      <c r="AB36" s="9" t="n">
        <f aca="false">T36-P36-D36</f>
        <v>-56637614.4043565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-0.0126881966699713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9833529</v>
      </c>
      <c r="AX36" s="7"/>
      <c r="AY36" s="40" t="n">
        <f aca="false">(AW36-AW35)/AW35</f>
        <v>0.0522847036233115</v>
      </c>
      <c r="AZ36" s="39" t="n">
        <f aca="false">workers_and_wage_low!B24</f>
        <v>6099.20934338815</v>
      </c>
      <c r="BA36" s="40" t="n">
        <f aca="false">(AZ36-AZ35)/AZ35</f>
        <v>-0.0478981139163696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0.0158275103599558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95492103.0187594</v>
      </c>
      <c r="E37" s="9"/>
      <c r="F37" s="67" t="n">
        <f aca="false">'Low pensions'!I37</f>
        <v>17356820.0851699</v>
      </c>
      <c r="G37" s="82" t="n">
        <f aca="false">'Low pensions'!K37</f>
        <v>295365.866422491</v>
      </c>
      <c r="H37" s="82" t="n">
        <f aca="false">'Low pensions'!V37</f>
        <v>1625015.850037</v>
      </c>
      <c r="I37" s="82" t="n">
        <f aca="false">'Low pensions'!M37</f>
        <v>9135.02679657203</v>
      </c>
      <c r="J37" s="82" t="n">
        <f aca="false">'Low pensions'!W37</f>
        <v>50258.2221660935</v>
      </c>
      <c r="K37" s="9"/>
      <c r="L37" s="82" t="n">
        <f aca="false">'Low pensions'!N37</f>
        <v>2926673.67510381</v>
      </c>
      <c r="M37" s="67"/>
      <c r="N37" s="82" t="n">
        <f aca="false">'Low pensions'!L37</f>
        <v>720813.164875027</v>
      </c>
      <c r="O37" s="9"/>
      <c r="P37" s="82" t="n">
        <f aca="false">'Low pensions'!X37</f>
        <v>19152224.971811</v>
      </c>
      <c r="Q37" s="67"/>
      <c r="R37" s="82" t="n">
        <f aca="false">'Low SIPA income'!G32</f>
        <v>18512406.3567963</v>
      </c>
      <c r="S37" s="67"/>
      <c r="T37" s="82" t="n">
        <f aca="false">'Low SIPA income'!J32</f>
        <v>70783790.2069408</v>
      </c>
      <c r="U37" s="9"/>
      <c r="V37" s="82" t="n">
        <f aca="false">'Low SIPA income'!F32</f>
        <v>89324.2409541212</v>
      </c>
      <c r="W37" s="67"/>
      <c r="X37" s="82" t="n">
        <f aca="false">'Low SIPA income'!M32</f>
        <v>224356.740383491</v>
      </c>
      <c r="Y37" s="9"/>
      <c r="Z37" s="9" t="n">
        <f aca="false">R37+V37-N37-L37-F37</f>
        <v>-2402576.32739829</v>
      </c>
      <c r="AA37" s="9"/>
      <c r="AB37" s="9" t="n">
        <f aca="false">T37-P37-D37</f>
        <v>-43860537.7836295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-0.0093849024282977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10346870</v>
      </c>
      <c r="AX37" s="7"/>
      <c r="AY37" s="40" t="n">
        <f aca="false">(AW37-AW36)/AW36</f>
        <v>0.0522031307377036</v>
      </c>
      <c r="AZ37" s="39" t="n">
        <f aca="false">workers_and_wage_low!B25</f>
        <v>5989.78897621345</v>
      </c>
      <c r="BA37" s="40" t="n">
        <f aca="false">(AZ37-AZ36)/AZ36</f>
        <v>-0.0179400904304613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0.0135343538721257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93590632.4384937</v>
      </c>
      <c r="E38" s="6"/>
      <c r="F38" s="8" t="n">
        <f aca="false">'Low pensions'!I38</f>
        <v>17011205.2990715</v>
      </c>
      <c r="G38" s="81" t="n">
        <f aca="false">'Low pensions'!K38</f>
        <v>314179.803748898</v>
      </c>
      <c r="H38" s="81" t="n">
        <f aca="false">'Low pensions'!V38</f>
        <v>1728524.58219795</v>
      </c>
      <c r="I38" s="81" t="n">
        <f aca="false">'Low pensions'!M38</f>
        <v>9716.90114687302</v>
      </c>
      <c r="J38" s="81" t="n">
        <f aca="false">'Low pensions'!W38</f>
        <v>53459.5231607608</v>
      </c>
      <c r="K38" s="6"/>
      <c r="L38" s="81" t="n">
        <f aca="false">'Low pensions'!N38</f>
        <v>3430207.73497466</v>
      </c>
      <c r="M38" s="8"/>
      <c r="N38" s="81" t="n">
        <f aca="false">'Low pensions'!L38</f>
        <v>709390.988194127</v>
      </c>
      <c r="O38" s="6"/>
      <c r="P38" s="81" t="n">
        <f aca="false">'Low pensions'!X38</f>
        <v>21702224.1561697</v>
      </c>
      <c r="Q38" s="8"/>
      <c r="R38" s="81" t="n">
        <f aca="false">'Low SIPA income'!G33</f>
        <v>16178881.1706201</v>
      </c>
      <c r="S38" s="8"/>
      <c r="T38" s="81" t="n">
        <f aca="false">'Low SIPA income'!J33</f>
        <v>61861354.407001</v>
      </c>
      <c r="U38" s="6"/>
      <c r="V38" s="81" t="n">
        <f aca="false">'Low SIPA income'!F33</f>
        <v>96486.4262896837</v>
      </c>
      <c r="W38" s="8"/>
      <c r="X38" s="81" t="n">
        <f aca="false">'Low SIPA income'!M33</f>
        <v>242346.085031095</v>
      </c>
      <c r="Y38" s="6"/>
      <c r="Z38" s="6" t="n">
        <f aca="false">R38+V38-N38-L38-F38</f>
        <v>-4875436.42533054</v>
      </c>
      <c r="AA38" s="6"/>
      <c r="AB38" s="6" t="n">
        <f aca="false">T38-P38-D38</f>
        <v>-53431502.1876624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-0.0114909425083934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10799194</v>
      </c>
      <c r="AX38" s="5"/>
      <c r="AY38" s="61" t="n">
        <f aca="false">(AW38-AW37)/AW37</f>
        <v>0.043716022333324</v>
      </c>
      <c r="AZ38" s="66" t="n">
        <f aca="false">workers_and_wage_low!B26</f>
        <v>5870.31053640182</v>
      </c>
      <c r="BA38" s="61" t="n">
        <f aca="false">(AZ38-AZ37)/AZ37</f>
        <v>-0.0199470198843571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0.0154977768542421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93488419.4539897</v>
      </c>
      <c r="E39" s="9"/>
      <c r="F39" s="67" t="n">
        <f aca="false">'Low pensions'!I39</f>
        <v>16992626.8792198</v>
      </c>
      <c r="G39" s="82" t="n">
        <f aca="false">'Low pensions'!K39</f>
        <v>326212.197954496</v>
      </c>
      <c r="H39" s="82" t="n">
        <f aca="false">'Low pensions'!V39</f>
        <v>1794723.26498692</v>
      </c>
      <c r="I39" s="82" t="n">
        <f aca="false">'Low pensions'!M39</f>
        <v>10089.037050139</v>
      </c>
      <c r="J39" s="82" t="n">
        <f aca="false">'Low pensions'!W39</f>
        <v>55506.9051026878</v>
      </c>
      <c r="K39" s="9"/>
      <c r="L39" s="82" t="n">
        <f aca="false">'Low pensions'!N39</f>
        <v>2877158.04030819</v>
      </c>
      <c r="M39" s="67"/>
      <c r="N39" s="82" t="n">
        <f aca="false">'Low pensions'!L39</f>
        <v>710405.417279061</v>
      </c>
      <c r="O39" s="9"/>
      <c r="P39" s="82" t="n">
        <f aca="false">'Low pensions'!X39</f>
        <v>18838027.750978</v>
      </c>
      <c r="Q39" s="67"/>
      <c r="R39" s="82" t="n">
        <f aca="false">'Low SIPA income'!G34</f>
        <v>19151439.3115638</v>
      </c>
      <c r="S39" s="67"/>
      <c r="T39" s="82" t="n">
        <f aca="false">'Low SIPA income'!J34</f>
        <v>73227188.0955667</v>
      </c>
      <c r="U39" s="9"/>
      <c r="V39" s="82" t="n">
        <f aca="false">'Low SIPA income'!F34</f>
        <v>95545.0991489735</v>
      </c>
      <c r="W39" s="67"/>
      <c r="X39" s="82" t="n">
        <f aca="false">'Low SIPA income'!M34</f>
        <v>239981.742645776</v>
      </c>
      <c r="Y39" s="9"/>
      <c r="Z39" s="9" t="n">
        <f aca="false">R39+V39-N39-L39-F39</f>
        <v>-1333205.9260943</v>
      </c>
      <c r="AA39" s="9"/>
      <c r="AB39" s="9" t="n">
        <f aca="false">T39-P39-D39</f>
        <v>-39099259.109401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-0.00824263223343189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11079402</v>
      </c>
      <c r="AX39" s="7"/>
      <c r="AY39" s="40" t="n">
        <f aca="false">(AW39-AW38)/AW38</f>
        <v>0.0259471216092608</v>
      </c>
      <c r="AZ39" s="39" t="n">
        <f aca="false">workers_and_wage_low!B27</f>
        <v>5861.19210876101</v>
      </c>
      <c r="BA39" s="40" t="n">
        <f aca="false">(AZ39-AZ38)/AZ38</f>
        <v>-0.00155331265429155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0.0135421133734995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87893177.9824614</v>
      </c>
      <c r="E40" s="9"/>
      <c r="F40" s="67" t="n">
        <f aca="false">'Low pensions'!I40</f>
        <v>15975625.5096372</v>
      </c>
      <c r="G40" s="82" t="n">
        <f aca="false">'Low pensions'!K40</f>
        <v>329773.191214857</v>
      </c>
      <c r="H40" s="82" t="n">
        <f aca="false">'Low pensions'!V40</f>
        <v>1814314.79924255</v>
      </c>
      <c r="I40" s="82" t="n">
        <f aca="false">'Low pensions'!M40</f>
        <v>10199.170862315</v>
      </c>
      <c r="J40" s="82" t="n">
        <f aca="false">'Low pensions'!W40</f>
        <v>56112.8288425522</v>
      </c>
      <c r="K40" s="9"/>
      <c r="L40" s="82" t="n">
        <f aca="false">'Low pensions'!N40</f>
        <v>2949187.48131824</v>
      </c>
      <c r="M40" s="67"/>
      <c r="N40" s="82" t="n">
        <f aca="false">'Low pensions'!L40</f>
        <v>670706.865780683</v>
      </c>
      <c r="O40" s="9"/>
      <c r="P40" s="82" t="n">
        <f aca="false">'Low pensions'!X40</f>
        <v>18993379.145415</v>
      </c>
      <c r="Q40" s="67"/>
      <c r="R40" s="82" t="n">
        <f aca="false">'Low SIPA income'!G35</f>
        <v>16919030.0181048</v>
      </c>
      <c r="S40" s="67"/>
      <c r="T40" s="82" t="n">
        <f aca="false">'Low SIPA income'!J35</f>
        <v>64691377.6753179</v>
      </c>
      <c r="U40" s="9"/>
      <c r="V40" s="82" t="n">
        <f aca="false">'Low SIPA income'!F35</f>
        <v>96259.6212510636</v>
      </c>
      <c r="W40" s="67"/>
      <c r="X40" s="82" t="n">
        <f aca="false">'Low SIPA income'!M35</f>
        <v>241776.416163788</v>
      </c>
      <c r="Y40" s="9"/>
      <c r="Z40" s="9" t="n">
        <f aca="false">R40+V40-N40-L40-F40</f>
        <v>-2580230.21738027</v>
      </c>
      <c r="AA40" s="9"/>
      <c r="AB40" s="9" t="n">
        <f aca="false">T40-P40-D40</f>
        <v>-42195179.4525586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-0.0088343379705575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11523546</v>
      </c>
      <c r="AX40" s="7"/>
      <c r="AY40" s="40" t="n">
        <f aca="false">(AW40-AW39)/AW39</f>
        <v>0.0400873621157532</v>
      </c>
      <c r="AZ40" s="39" t="n">
        <f aca="false">workers_and_wage_low!B28</f>
        <v>5805.23985637203</v>
      </c>
      <c r="BA40" s="40" t="n">
        <f aca="false">(AZ40-AZ39)/AZ39</f>
        <v>-0.00954622393375294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0.0155610203223113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99331384.9730411</v>
      </c>
      <c r="E41" s="9"/>
      <c r="F41" s="67" t="n">
        <f aca="false">'Low pensions'!I41</f>
        <v>18054655.026805</v>
      </c>
      <c r="G41" s="82" t="n">
        <f aca="false">'Low pensions'!K41</f>
        <v>399193.941407121</v>
      </c>
      <c r="H41" s="82" t="n">
        <f aca="false">'Low pensions'!V41</f>
        <v>2196247.28436771</v>
      </c>
      <c r="I41" s="82" t="n">
        <f aca="false">'Low pensions'!M41</f>
        <v>12346.204373416</v>
      </c>
      <c r="J41" s="82" t="n">
        <f aca="false">'Low pensions'!W41</f>
        <v>67925.1737433305</v>
      </c>
      <c r="K41" s="9"/>
      <c r="L41" s="82" t="n">
        <f aca="false">'Low pensions'!N41</f>
        <v>3106350.21473196</v>
      </c>
      <c r="M41" s="67"/>
      <c r="N41" s="82" t="n">
        <f aca="false">'Low pensions'!L41</f>
        <v>758305.340764482</v>
      </c>
      <c r="O41" s="9"/>
      <c r="P41" s="82" t="n">
        <f aca="false">'Low pensions'!X41</f>
        <v>20290838.2798513</v>
      </c>
      <c r="Q41" s="67"/>
      <c r="R41" s="82" t="n">
        <f aca="false">'Low SIPA income'!G36</f>
        <v>19959240.3420172</v>
      </c>
      <c r="S41" s="67"/>
      <c r="T41" s="82" t="n">
        <f aca="false">'Low SIPA income'!J36</f>
        <v>76315885.3489939</v>
      </c>
      <c r="U41" s="9"/>
      <c r="V41" s="82" t="n">
        <f aca="false">'Low SIPA income'!F36</f>
        <v>96597.7670715382</v>
      </c>
      <c r="W41" s="67"/>
      <c r="X41" s="82" t="n">
        <f aca="false">'Low SIPA income'!M36</f>
        <v>242625.740974675</v>
      </c>
      <c r="Y41" s="9"/>
      <c r="Z41" s="9" t="n">
        <f aca="false">R41+V41-N41-L41-F41</f>
        <v>-1863472.4732127</v>
      </c>
      <c r="AA41" s="9"/>
      <c r="AB41" s="9" t="n">
        <f aca="false">T41-P41-D41</f>
        <v>-43306337.9038985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-0.00901374192621962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11615756</v>
      </c>
      <c r="AX41" s="7"/>
      <c r="AY41" s="40" t="n">
        <f aca="false">(AW41-AW40)/AW40</f>
        <v>0.00800187719995217</v>
      </c>
      <c r="AZ41" s="39" t="n">
        <f aca="false">workers_and_wage_low!B29</f>
        <v>5859.29376403863</v>
      </c>
      <c r="BA41" s="40" t="n">
        <f aca="false">(AZ41-AZ40)/AZ40</f>
        <v>0.00931122727121672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0.0135289426081953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93807161.2698592</v>
      </c>
      <c r="E42" s="6"/>
      <c r="F42" s="8" t="n">
        <f aca="false">'Low pensions'!I42</f>
        <v>17050561.9772727</v>
      </c>
      <c r="G42" s="81" t="n">
        <f aca="false">'Low pensions'!K42</f>
        <v>382607.220236623</v>
      </c>
      <c r="H42" s="81" t="n">
        <f aca="false">'Low pensions'!V42</f>
        <v>2104992.03836157</v>
      </c>
      <c r="I42" s="81" t="n">
        <f aca="false">'Low pensions'!M42</f>
        <v>11833.212997009</v>
      </c>
      <c r="J42" s="81" t="n">
        <f aca="false">'Low pensions'!W42</f>
        <v>65102.8465472651</v>
      </c>
      <c r="K42" s="6"/>
      <c r="L42" s="81" t="n">
        <f aca="false">'Low pensions'!N42</f>
        <v>3932682.50145615</v>
      </c>
      <c r="M42" s="8"/>
      <c r="N42" s="81" t="n">
        <f aca="false">'Low pensions'!L42</f>
        <v>718520.106698189</v>
      </c>
      <c r="O42" s="6"/>
      <c r="P42" s="81" t="n">
        <f aca="false">'Low pensions'!X42</f>
        <v>24359793.8245906</v>
      </c>
      <c r="Q42" s="8"/>
      <c r="R42" s="81" t="n">
        <f aca="false">'Low SIPA income'!G37</f>
        <v>17368731.0486167</v>
      </c>
      <c r="S42" s="8"/>
      <c r="T42" s="81" t="n">
        <f aca="false">'Low SIPA income'!J37</f>
        <v>66410848.5418326</v>
      </c>
      <c r="U42" s="6"/>
      <c r="V42" s="81" t="n">
        <f aca="false">'Low SIPA income'!F37</f>
        <v>96905.6586981352</v>
      </c>
      <c r="W42" s="8"/>
      <c r="X42" s="81" t="n">
        <f aca="false">'Low SIPA income'!M37</f>
        <v>243399.075973068</v>
      </c>
      <c r="Y42" s="6"/>
      <c r="Z42" s="6" t="n">
        <f aca="false">R42+V42-N42-L42-F42</f>
        <v>-4236127.87811222</v>
      </c>
      <c r="AA42" s="6"/>
      <c r="AB42" s="6" t="n">
        <f aca="false">T42-P42-D42</f>
        <v>-51756106.5526171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-0.0107025317913219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11570360</v>
      </c>
      <c r="AX42" s="5"/>
      <c r="AY42" s="61" t="n">
        <f aca="false">(AW42-AW41)/AW41</f>
        <v>-0.00390813994371094</v>
      </c>
      <c r="AZ42" s="66" t="n">
        <f aca="false">workers_and_wage_low!B30</f>
        <v>5900.00266001304</v>
      </c>
      <c r="BA42" s="61" t="n">
        <f aca="false">(AZ42-AZ41)/AZ41</f>
        <v>0.00694774790509026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0.0156972001481331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105073339.247574</v>
      </c>
      <c r="E43" s="9"/>
      <c r="F43" s="67" t="n">
        <f aca="false">'Low pensions'!I43</f>
        <v>19098323.1850062</v>
      </c>
      <c r="G43" s="82" t="n">
        <f aca="false">'Low pensions'!K43</f>
        <v>455490.905548025</v>
      </c>
      <c r="H43" s="82" t="n">
        <f aca="false">'Low pensions'!V43</f>
        <v>2505976.57078118</v>
      </c>
      <c r="I43" s="82" t="n">
        <f aca="false">'Low pensions'!M43</f>
        <v>14087.347594269</v>
      </c>
      <c r="J43" s="82" t="n">
        <f aca="false">'Low pensions'!W43</f>
        <v>77504.4300241614</v>
      </c>
      <c r="K43" s="9"/>
      <c r="L43" s="82" t="n">
        <f aca="false">'Low pensions'!N43</f>
        <v>3292198.25645694</v>
      </c>
      <c r="M43" s="67"/>
      <c r="N43" s="82" t="n">
        <f aca="false">'Low pensions'!L43</f>
        <v>805856.03547873</v>
      </c>
      <c r="O43" s="9"/>
      <c r="P43" s="82" t="n">
        <f aca="false">'Low pensions'!X43</f>
        <v>21516814.5444413</v>
      </c>
      <c r="Q43" s="67"/>
      <c r="R43" s="82" t="n">
        <f aca="false">'Low SIPA income'!G38</f>
        <v>20421028.5096884</v>
      </c>
      <c r="S43" s="67"/>
      <c r="T43" s="82" t="n">
        <f aca="false">'Low SIPA income'!J38</f>
        <v>78081572.4320503</v>
      </c>
      <c r="U43" s="9"/>
      <c r="V43" s="82" t="n">
        <f aca="false">'Low SIPA income'!F38</f>
        <v>98114.2875218922</v>
      </c>
      <c r="W43" s="67"/>
      <c r="X43" s="82" t="n">
        <f aca="false">'Low SIPA income'!M38</f>
        <v>246434.803120986</v>
      </c>
      <c r="Y43" s="9"/>
      <c r="Z43" s="9" t="n">
        <f aca="false">R43+V43-N43-L43-F43</f>
        <v>-2677234.67973155</v>
      </c>
      <c r="AA43" s="9"/>
      <c r="AB43" s="9" t="n">
        <f aca="false">T43-P43-D43</f>
        <v>-48508581.3599654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-0.00983292280249294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11668081</v>
      </c>
      <c r="AX43" s="7"/>
      <c r="AY43" s="40" t="n">
        <f aca="false">(AW43-AW42)/AW42</f>
        <v>0.00844580462492092</v>
      </c>
      <c r="AZ43" s="39" t="n">
        <f aca="false">workers_and_wage_low!B31</f>
        <v>5919.82330592929</v>
      </c>
      <c r="BA43" s="40" t="n">
        <f aca="false">(AZ43-AZ42)/AZ42</f>
        <v>0.00335942999663157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0.0137326200920366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99519339.3966628</v>
      </c>
      <c r="E44" s="9"/>
      <c r="F44" s="67" t="n">
        <f aca="false">'Low pensions'!I44</f>
        <v>18088817.968157</v>
      </c>
      <c r="G44" s="82" t="n">
        <f aca="false">'Low pensions'!K44</f>
        <v>453383.061141765</v>
      </c>
      <c r="H44" s="82" t="n">
        <f aca="false">'Low pensions'!V44</f>
        <v>2494379.83277258</v>
      </c>
      <c r="I44" s="82" t="n">
        <f aca="false">'Low pensions'!M44</f>
        <v>14022.156530158</v>
      </c>
      <c r="J44" s="82" t="n">
        <f aca="false">'Low pensions'!W44</f>
        <v>77145.7680238961</v>
      </c>
      <c r="K44" s="9"/>
      <c r="L44" s="82" t="n">
        <f aca="false">'Low pensions'!N44</f>
        <v>3367760.85814078</v>
      </c>
      <c r="M44" s="67"/>
      <c r="N44" s="82" t="n">
        <f aca="false">'Low pensions'!L44</f>
        <v>764304.749562543</v>
      </c>
      <c r="O44" s="9"/>
      <c r="P44" s="82" t="n">
        <f aca="false">'Low pensions'!X44</f>
        <v>21680306.3282887</v>
      </c>
      <c r="Q44" s="67"/>
      <c r="R44" s="82" t="n">
        <f aca="false">'Low SIPA income'!G39</f>
        <v>17751894.813772</v>
      </c>
      <c r="S44" s="67"/>
      <c r="T44" s="82" t="n">
        <f aca="false">'Low SIPA income'!J39</f>
        <v>67875908.4073591</v>
      </c>
      <c r="U44" s="9"/>
      <c r="V44" s="82" t="n">
        <f aca="false">'Low SIPA income'!F39</f>
        <v>97219.2105918348</v>
      </c>
      <c r="W44" s="67"/>
      <c r="X44" s="82" t="n">
        <f aca="false">'Low SIPA income'!M39</f>
        <v>244186.627930522</v>
      </c>
      <c r="Y44" s="9"/>
      <c r="Z44" s="9" t="n">
        <f aca="false">R44+V44-N44-L44-F44</f>
        <v>-4371769.55149649</v>
      </c>
      <c r="AA44" s="9"/>
      <c r="AB44" s="9" t="n">
        <f aca="false">T44-P44-D44</f>
        <v>-53323737.3175924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-0.0106326728816542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11679117</v>
      </c>
      <c r="AX44" s="7"/>
      <c r="AY44" s="40" t="n">
        <f aca="false">(AW44-AW43)/AW43</f>
        <v>0.000945828195741871</v>
      </c>
      <c r="AZ44" s="39" t="n">
        <f aca="false">workers_and_wage_low!B32</f>
        <v>5927.95225900834</v>
      </c>
      <c r="BA44" s="40" t="n">
        <f aca="false">(AZ44-AZ43)/AZ43</f>
        <v>0.00137317495116924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0.0155866715166721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107941119.931825</v>
      </c>
      <c r="E45" s="9"/>
      <c r="F45" s="67" t="n">
        <f aca="false">'Low pensions'!I45</f>
        <v>19619576.2709339</v>
      </c>
      <c r="G45" s="82" t="n">
        <f aca="false">'Low pensions'!K45</f>
        <v>515893.186076618</v>
      </c>
      <c r="H45" s="82" t="n">
        <f aca="false">'Low pensions'!V45</f>
        <v>2838292.09669555</v>
      </c>
      <c r="I45" s="82" t="n">
        <f aca="false">'Low pensions'!M45</f>
        <v>15955.459363194</v>
      </c>
      <c r="J45" s="82" t="n">
        <f aca="false">'Low pensions'!W45</f>
        <v>87782.2297947059</v>
      </c>
      <c r="K45" s="9"/>
      <c r="L45" s="82" t="n">
        <f aca="false">'Low pensions'!N45</f>
        <v>3453808.55780653</v>
      </c>
      <c r="M45" s="67"/>
      <c r="N45" s="82" t="n">
        <f aca="false">'Low pensions'!L45</f>
        <v>830138.181177408</v>
      </c>
      <c r="O45" s="9"/>
      <c r="P45" s="82" t="n">
        <f aca="false">'Low pensions'!X45</f>
        <v>22489004.3676503</v>
      </c>
      <c r="Q45" s="67"/>
      <c r="R45" s="82" t="n">
        <f aca="false">'Low SIPA income'!G40</f>
        <v>20520321.9686955</v>
      </c>
      <c r="S45" s="67" t="n">
        <f aca="false">SUM(T42:T45)/AVERAGE(AG42:AG45)</f>
        <v>0.0586143671767295</v>
      </c>
      <c r="T45" s="82" t="n">
        <f aca="false">'Low SIPA income'!J40</f>
        <v>78461229.5784967</v>
      </c>
      <c r="U45" s="9"/>
      <c r="V45" s="82" t="n">
        <f aca="false">'Low SIPA income'!F40</f>
        <v>99035.9579266854</v>
      </c>
      <c r="W45" s="67"/>
      <c r="X45" s="82" t="n">
        <f aca="false">'Low SIPA income'!M40</f>
        <v>248749.773452876</v>
      </c>
      <c r="Y45" s="9"/>
      <c r="Z45" s="9" t="n">
        <f aca="false">R45+V45-N45-L45-F45</f>
        <v>-3284165.08329567</v>
      </c>
      <c r="AA45" s="9"/>
      <c r="AB45" s="9" t="n">
        <f aca="false">T45-P45-D45</f>
        <v>-51968894.7209781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-0.0102649721151968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11703137</v>
      </c>
      <c r="AX45" s="7"/>
      <c r="AY45" s="40" t="n">
        <f aca="false">(AW45-AW44)/AW44</f>
        <v>0.00205666233157866</v>
      </c>
      <c r="AZ45" s="39" t="n">
        <f aca="false">workers_and_wage_low!B33</f>
        <v>5954.29083559581</v>
      </c>
      <c r="BA45" s="40" t="n">
        <f aca="false">(AZ45-AZ44)/AZ44</f>
        <v>0.00444311550374513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0.0135470453679729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102608348.584452</v>
      </c>
      <c r="E46" s="6"/>
      <c r="F46" s="8" t="n">
        <f aca="false">'Low pensions'!I46</f>
        <v>18650281.9533346</v>
      </c>
      <c r="G46" s="81" t="n">
        <f aca="false">'Low pensions'!K46</f>
        <v>503664.032118496</v>
      </c>
      <c r="H46" s="81" t="n">
        <f aca="false">'Low pensions'!V46</f>
        <v>2771010.89980172</v>
      </c>
      <c r="I46" s="81" t="n">
        <f aca="false">'Low pensions'!M46</f>
        <v>15577.238106758</v>
      </c>
      <c r="J46" s="81" t="n">
        <f aca="false">'Low pensions'!W46</f>
        <v>85701.3680351067</v>
      </c>
      <c r="K46" s="6"/>
      <c r="L46" s="81" t="n">
        <f aca="false">'Low pensions'!N46</f>
        <v>4214854.44276432</v>
      </c>
      <c r="M46" s="8"/>
      <c r="N46" s="81" t="n">
        <f aca="false">'Low pensions'!L46</f>
        <v>790772.871385444</v>
      </c>
      <c r="O46" s="6"/>
      <c r="P46" s="81" t="n">
        <f aca="false">'Low pensions'!X46</f>
        <v>26221498.7627249</v>
      </c>
      <c r="Q46" s="8"/>
      <c r="R46" s="81" t="n">
        <f aca="false">'Low SIPA income'!G41</f>
        <v>17983734.284501</v>
      </c>
      <c r="S46" s="8"/>
      <c r="T46" s="81" t="n">
        <f aca="false">'Low SIPA income'!J41</f>
        <v>68762366.7176123</v>
      </c>
      <c r="U46" s="6"/>
      <c r="V46" s="81" t="n">
        <f aca="false">'Low SIPA income'!F41</f>
        <v>100343.102070056</v>
      </c>
      <c r="W46" s="8"/>
      <c r="X46" s="81" t="n">
        <f aca="false">'Low SIPA income'!M41</f>
        <v>252032.94268091</v>
      </c>
      <c r="Y46" s="6"/>
      <c r="Z46" s="6" t="n">
        <f aca="false">R46+V46-N46-L46-F46</f>
        <v>-5571831.88091332</v>
      </c>
      <c r="AA46" s="6"/>
      <c r="AB46" s="6" t="n">
        <f aca="false">T46-P46-D46</f>
        <v>-60067480.6295649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-0.0118297358217268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11745416</v>
      </c>
      <c r="AX46" s="5"/>
      <c r="AY46" s="61" t="n">
        <f aca="false">(AW46-AW45)/AW45</f>
        <v>0.00361262112884776</v>
      </c>
      <c r="AZ46" s="66" t="n">
        <f aca="false">workers_and_wage_low!B34</f>
        <v>5957.15074752496</v>
      </c>
      <c r="BA46" s="61" t="n">
        <f aca="false">(AZ46-AZ45)/AZ45</f>
        <v>0.000480311091298995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0.0156658161865813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111041922.724709</v>
      </c>
      <c r="E47" s="9"/>
      <c r="F47" s="67" t="n">
        <f aca="false">'Low pensions'!I47</f>
        <v>20183183.8834411</v>
      </c>
      <c r="G47" s="82" t="n">
        <f aca="false">'Low pensions'!K47</f>
        <v>552191.457964747</v>
      </c>
      <c r="H47" s="82" t="n">
        <f aca="false">'Low pensions'!V47</f>
        <v>3037994.47890241</v>
      </c>
      <c r="I47" s="82" t="n">
        <f aca="false">'Low pensions'!M47</f>
        <v>17078.086328806</v>
      </c>
      <c r="J47" s="82" t="n">
        <f aca="false">'Low pensions'!W47</f>
        <v>93958.5921309989</v>
      </c>
      <c r="K47" s="9"/>
      <c r="L47" s="82" t="n">
        <f aca="false">'Low pensions'!N47</f>
        <v>3568674.30523762</v>
      </c>
      <c r="M47" s="67"/>
      <c r="N47" s="82" t="n">
        <f aca="false">'Low pensions'!L47</f>
        <v>857167.096114993</v>
      </c>
      <c r="O47" s="9"/>
      <c r="P47" s="82" t="n">
        <f aca="false">'Low pensions'!X47</f>
        <v>23233748.3922864</v>
      </c>
      <c r="Q47" s="67"/>
      <c r="R47" s="82" t="n">
        <f aca="false">'Low SIPA income'!G42</f>
        <v>20880284.6254055</v>
      </c>
      <c r="S47" s="67"/>
      <c r="T47" s="82" t="n">
        <f aca="false">'Low SIPA income'!J42</f>
        <v>79837577.9950031</v>
      </c>
      <c r="U47" s="9"/>
      <c r="V47" s="82" t="n">
        <f aca="false">'Low SIPA income'!F42</f>
        <v>102188.295292387</v>
      </c>
      <c r="W47" s="67"/>
      <c r="X47" s="82" t="n">
        <f aca="false">'Low SIPA income'!M42</f>
        <v>256667.536071437</v>
      </c>
      <c r="Y47" s="9"/>
      <c r="Z47" s="9" t="n">
        <f aca="false">R47+V47-N47-L47-F47</f>
        <v>-3626552.36409574</v>
      </c>
      <c r="AA47" s="9"/>
      <c r="AB47" s="9" t="n">
        <f aca="false">T47-P47-D47</f>
        <v>-54438093.1219925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-0.0106104455402219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11832883</v>
      </c>
      <c r="AX47" s="7"/>
      <c r="AY47" s="40" t="n">
        <f aca="false">(AW47-AW46)/AW46</f>
        <v>0.0074469052437138</v>
      </c>
      <c r="AZ47" s="39" t="n">
        <f aca="false">workers_and_wage_low!B35</f>
        <v>5960.15024485283</v>
      </c>
      <c r="BA47" s="40" t="n">
        <f aca="false">(AZ47-AZ46)/AZ46</f>
        <v>0.000503512073974248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0.0135759452927414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106025405.850664</v>
      </c>
      <c r="E48" s="9"/>
      <c r="F48" s="67" t="n">
        <f aca="false">'Low pensions'!I48</f>
        <v>19271372.5599444</v>
      </c>
      <c r="G48" s="82" t="n">
        <f aca="false">'Low pensions'!K48</f>
        <v>556948.91557229</v>
      </c>
      <c r="H48" s="82" t="n">
        <f aca="false">'Low pensions'!V48</f>
        <v>3064168.60698218</v>
      </c>
      <c r="I48" s="82" t="n">
        <f aca="false">'Low pensions'!M48</f>
        <v>17225.224192957</v>
      </c>
      <c r="J48" s="82" t="n">
        <f aca="false">'Low pensions'!W48</f>
        <v>94768.1012468695</v>
      </c>
      <c r="K48" s="9"/>
      <c r="L48" s="82" t="n">
        <f aca="false">'Low pensions'!N48</f>
        <v>3553598.42532574</v>
      </c>
      <c r="M48" s="67"/>
      <c r="N48" s="82" t="n">
        <f aca="false">'Low pensions'!L48</f>
        <v>820295.170913942</v>
      </c>
      <c r="O48" s="9"/>
      <c r="P48" s="82" t="n">
        <f aca="false">'Low pensions'!X48</f>
        <v>22952661.1262765</v>
      </c>
      <c r="Q48" s="67"/>
      <c r="R48" s="82" t="n">
        <f aca="false">'Low SIPA income'!G43</f>
        <v>18277141.2247001</v>
      </c>
      <c r="S48" s="67"/>
      <c r="T48" s="82" t="n">
        <f aca="false">'Low SIPA income'!J43</f>
        <v>69884233.5835419</v>
      </c>
      <c r="U48" s="9"/>
      <c r="V48" s="82" t="n">
        <f aca="false">'Low SIPA income'!F43</f>
        <v>102590.769761618</v>
      </c>
      <c r="W48" s="67"/>
      <c r="X48" s="82" t="n">
        <f aca="false">'Low SIPA income'!M43</f>
        <v>257678.435901535</v>
      </c>
      <c r="Y48" s="9"/>
      <c r="Z48" s="9" t="n">
        <f aca="false">R48+V48-N48-L48-F48</f>
        <v>-5265534.16172237</v>
      </c>
      <c r="AA48" s="9"/>
      <c r="AB48" s="9" t="n">
        <f aca="false">T48-P48-D48</f>
        <v>-59093833.393399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-0.0114400207240139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11842530</v>
      </c>
      <c r="AX48" s="7"/>
      <c r="AY48" s="40" t="n">
        <f aca="false">(AW48-AW47)/AW47</f>
        <v>0.000815270462828036</v>
      </c>
      <c r="AZ48" s="39" t="n">
        <f aca="false">workers_and_wage_low!B36</f>
        <v>5983.70309723957</v>
      </c>
      <c r="BA48" s="40" t="n">
        <f aca="false">(AZ48-AZ47)/AZ47</f>
        <v>0.00395172125184014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0.0156278949517617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113952859.788326</v>
      </c>
      <c r="E49" s="9"/>
      <c r="F49" s="67" t="n">
        <f aca="false">'Low pensions'!I49</f>
        <v>20712281.1521703</v>
      </c>
      <c r="G49" s="82" t="n">
        <f aca="false">'Low pensions'!K49</f>
        <v>623260.686026761</v>
      </c>
      <c r="H49" s="82" t="n">
        <f aca="false">'Low pensions'!V49</f>
        <v>3428996.40288733</v>
      </c>
      <c r="I49" s="82" t="n">
        <f aca="false">'Low pensions'!M49</f>
        <v>19276.103691549</v>
      </c>
      <c r="J49" s="82" t="n">
        <f aca="false">'Low pensions'!W49</f>
        <v>106051.435140844</v>
      </c>
      <c r="K49" s="9"/>
      <c r="L49" s="82" t="n">
        <f aca="false">'Low pensions'!N49</f>
        <v>3630772.11326919</v>
      </c>
      <c r="M49" s="67"/>
      <c r="N49" s="82" t="n">
        <f aca="false">'Low pensions'!L49</f>
        <v>882990.710913349</v>
      </c>
      <c r="O49" s="9"/>
      <c r="P49" s="82" t="n">
        <f aca="false">'Low pensions'!X49</f>
        <v>23698048.1227852</v>
      </c>
      <c r="Q49" s="67"/>
      <c r="R49" s="82" t="n">
        <f aca="false">'Low SIPA income'!G44</f>
        <v>21215711.7925541</v>
      </c>
      <c r="S49" s="67"/>
      <c r="T49" s="82" t="n">
        <f aca="false">'Low SIPA income'!J44</f>
        <v>81120112.8406385</v>
      </c>
      <c r="U49" s="9"/>
      <c r="V49" s="82" t="n">
        <f aca="false">'Low SIPA income'!F44</f>
        <v>104303.66254503</v>
      </c>
      <c r="W49" s="67"/>
      <c r="X49" s="82" t="n">
        <f aca="false">'Low SIPA income'!M44</f>
        <v>261980.728732775</v>
      </c>
      <c r="Y49" s="9"/>
      <c r="Z49" s="9" t="n">
        <f aca="false">R49+V49-N49-L49-F49</f>
        <v>-3906028.52125373</v>
      </c>
      <c r="AA49" s="9"/>
      <c r="AB49" s="9" t="n">
        <f aca="false">T49-P49-D49</f>
        <v>-56530795.0704722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-0.0109390282345583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11861028</v>
      </c>
      <c r="AX49" s="7"/>
      <c r="AY49" s="40" t="n">
        <f aca="false">(AW49-AW48)/AW48</f>
        <v>0.00156199730969649</v>
      </c>
      <c r="AZ49" s="39" t="n">
        <f aca="false">workers_and_wage_low!B37</f>
        <v>6000.7212782202</v>
      </c>
      <c r="BA49" s="40" t="n">
        <f aca="false">(AZ49-AZ48)/AZ48</f>
        <v>0.00284408846897561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0.0135192771678067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109223720.261378</v>
      </c>
      <c r="E50" s="6"/>
      <c r="F50" s="8" t="n">
        <f aca="false">'Low pensions'!I50</f>
        <v>19852704.063259</v>
      </c>
      <c r="G50" s="81" t="n">
        <f aca="false">'Low pensions'!K50</f>
        <v>614878.55193404</v>
      </c>
      <c r="H50" s="81" t="n">
        <f aca="false">'Low pensions'!V50</f>
        <v>3382880.37423856</v>
      </c>
      <c r="I50" s="81" t="n">
        <f aca="false">'Low pensions'!M50</f>
        <v>19016.8624309499</v>
      </c>
      <c r="J50" s="81" t="n">
        <f aca="false">'Low pensions'!W50</f>
        <v>104625.166213565</v>
      </c>
      <c r="K50" s="6"/>
      <c r="L50" s="81" t="n">
        <f aca="false">'Low pensions'!N50</f>
        <v>4394803.76227656</v>
      </c>
      <c r="M50" s="8"/>
      <c r="N50" s="81" t="n">
        <f aca="false">'Low pensions'!L50</f>
        <v>848178.111064553</v>
      </c>
      <c r="O50" s="6"/>
      <c r="P50" s="81" t="n">
        <f aca="false">'Low pensions'!X50</f>
        <v>27471083.3285475</v>
      </c>
      <c r="Q50" s="8"/>
      <c r="R50" s="81" t="n">
        <f aca="false">'Low SIPA income'!G45</f>
        <v>18783826.2368947</v>
      </c>
      <c r="S50" s="8"/>
      <c r="T50" s="81" t="n">
        <f aca="false">'Low SIPA income'!J45</f>
        <v>71821587.6429193</v>
      </c>
      <c r="U50" s="6"/>
      <c r="V50" s="81" t="n">
        <f aca="false">'Low SIPA income'!F45</f>
        <v>102434.097082181</v>
      </c>
      <c r="W50" s="8"/>
      <c r="X50" s="81" t="n">
        <f aca="false">'Low SIPA income'!M45</f>
        <v>257284.919300776</v>
      </c>
      <c r="Y50" s="6"/>
      <c r="Z50" s="6" t="n">
        <f aca="false">R50+V50-N50-L50-F50</f>
        <v>-6209425.60262321</v>
      </c>
      <c r="AA50" s="6"/>
      <c r="AB50" s="6" t="n">
        <f aca="false">T50-P50-D50</f>
        <v>-64873215.9470064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-0.0124040592527436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11949039</v>
      </c>
      <c r="AX50" s="5"/>
      <c r="AY50" s="61" t="n">
        <f aca="false">(AW50-AW49)/AW49</f>
        <v>0.0074201831409554</v>
      </c>
      <c r="AZ50" s="66" t="n">
        <f aca="false">workers_and_wage_low!B38</f>
        <v>6040.26243257708</v>
      </c>
      <c r="BA50" s="61" t="n">
        <f aca="false">(AZ50-AZ49)/AZ49</f>
        <v>0.00658940026099698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0.0156105895178344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117141967.326619</v>
      </c>
      <c r="E51" s="9"/>
      <c r="F51" s="67" t="n">
        <f aca="false">'Low pensions'!I51</f>
        <v>21291939.1974388</v>
      </c>
      <c r="G51" s="82" t="n">
        <f aca="false">'Low pensions'!K51</f>
        <v>684803.355714825</v>
      </c>
      <c r="H51" s="82" t="n">
        <f aca="false">'Low pensions'!V51</f>
        <v>3767586.01348791</v>
      </c>
      <c r="I51" s="82" t="n">
        <f aca="false">'Low pensions'!M51</f>
        <v>21179.485228293</v>
      </c>
      <c r="J51" s="82" t="n">
        <f aca="false">'Low pensions'!W51</f>
        <v>116523.278767664</v>
      </c>
      <c r="K51" s="9"/>
      <c r="L51" s="82" t="n">
        <f aca="false">'Low pensions'!N51</f>
        <v>3710543.82044418</v>
      </c>
      <c r="M51" s="67"/>
      <c r="N51" s="82" t="n">
        <f aca="false">'Low pensions'!L51</f>
        <v>911306.605028708</v>
      </c>
      <c r="O51" s="9"/>
      <c r="P51" s="82" t="n">
        <f aca="false">'Low pensions'!X51</f>
        <v>24267769.5854182</v>
      </c>
      <c r="Q51" s="67"/>
      <c r="R51" s="82" t="n">
        <f aca="false">'Low SIPA income'!G46</f>
        <v>21542145.361709</v>
      </c>
      <c r="S51" s="67"/>
      <c r="T51" s="82" t="n">
        <f aca="false">'Low SIPA income'!J46</f>
        <v>82368259.8848544</v>
      </c>
      <c r="U51" s="9"/>
      <c r="V51" s="82" t="n">
        <f aca="false">'Low SIPA income'!F46</f>
        <v>101445.856572845</v>
      </c>
      <c r="W51" s="67"/>
      <c r="X51" s="82" t="n">
        <f aca="false">'Low SIPA income'!M46</f>
        <v>254802.744058969</v>
      </c>
      <c r="Y51" s="9"/>
      <c r="Z51" s="9" t="n">
        <f aca="false">R51+V51-N51-L51-F51</f>
        <v>-4270198.40462983</v>
      </c>
      <c r="AA51" s="9"/>
      <c r="AB51" s="9" t="n">
        <f aca="false">T51-P51-D51</f>
        <v>-59041477.0271832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-0.0111725087985143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11913004</v>
      </c>
      <c r="AX51" s="7"/>
      <c r="AY51" s="40" t="n">
        <f aca="false">(AW51-AW50)/AW50</f>
        <v>-0.00301572369125249</v>
      </c>
      <c r="AZ51" s="39" t="n">
        <f aca="false">workers_and_wage_low!B39</f>
        <v>6036.12344778818</v>
      </c>
      <c r="BA51" s="40" t="n">
        <f aca="false">(AZ51-AZ50)/AZ50</f>
        <v>-0.000685232609526773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0.0136058456562723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112737812.180209</v>
      </c>
      <c r="E52" s="9"/>
      <c r="F52" s="67" t="n">
        <f aca="false">'Low pensions'!I52</f>
        <v>20491431.8666032</v>
      </c>
      <c r="G52" s="82" t="n">
        <f aca="false">'Low pensions'!K52</f>
        <v>683841.55341308</v>
      </c>
      <c r="H52" s="82" t="n">
        <f aca="false">'Low pensions'!V52</f>
        <v>3762294.46100127</v>
      </c>
      <c r="I52" s="82" t="n">
        <f aca="false">'Low pensions'!M52</f>
        <v>21149.738765353</v>
      </c>
      <c r="J52" s="82" t="n">
        <f aca="false">'Low pensions'!W52</f>
        <v>116359.622505194</v>
      </c>
      <c r="K52" s="9"/>
      <c r="L52" s="82" t="n">
        <f aca="false">'Low pensions'!N52</f>
        <v>3737548.98894915</v>
      </c>
      <c r="M52" s="67"/>
      <c r="N52" s="82" t="n">
        <f aca="false">'Low pensions'!L52</f>
        <v>879031.124761149</v>
      </c>
      <c r="O52" s="9"/>
      <c r="P52" s="82" t="n">
        <f aca="false">'Low pensions'!X52</f>
        <v>24230329.3635418</v>
      </c>
      <c r="Q52" s="67"/>
      <c r="R52" s="82" t="n">
        <f aca="false">'Low SIPA income'!G47</f>
        <v>18850645.3604444</v>
      </c>
      <c r="S52" s="67"/>
      <c r="T52" s="82" t="n">
        <f aca="false">'Low SIPA income'!J47</f>
        <v>72077076.3531386</v>
      </c>
      <c r="U52" s="9"/>
      <c r="V52" s="82" t="n">
        <f aca="false">'Low SIPA income'!F47</f>
        <v>99170.9440724677</v>
      </c>
      <c r="W52" s="67"/>
      <c r="X52" s="82" t="n">
        <f aca="false">'Low SIPA income'!M47</f>
        <v>249088.819733495</v>
      </c>
      <c r="Y52" s="9"/>
      <c r="Z52" s="9" t="n">
        <f aca="false">R52+V52-N52-L52-F52</f>
        <v>-6158195.67579665</v>
      </c>
      <c r="AA52" s="9"/>
      <c r="AB52" s="9" t="n">
        <f aca="false">T52-P52-D52</f>
        <v>-64891065.1906121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-0.0121964187310578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11962655</v>
      </c>
      <c r="AX52" s="7"/>
      <c r="AY52" s="40" t="n">
        <f aca="false">(AW52-AW51)/AW51</f>
        <v>0.00416779848306943</v>
      </c>
      <c r="AZ52" s="39" t="n">
        <f aca="false">workers_and_wage_low!B40</f>
        <v>6020.72861748101</v>
      </c>
      <c r="BA52" s="40" t="n">
        <f aca="false">(AZ52-AZ51)/AZ51</f>
        <v>-0.0025504498773639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0.0157038228712848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119326568.25909</v>
      </c>
      <c r="E53" s="9"/>
      <c r="F53" s="67" t="n">
        <f aca="false">'Low pensions'!I53</f>
        <v>21689016.2765282</v>
      </c>
      <c r="G53" s="82" t="n">
        <f aca="false">'Low pensions'!K53</f>
        <v>785125.29391554</v>
      </c>
      <c r="H53" s="82" t="n">
        <f aca="false">'Low pensions'!V53</f>
        <v>4319527.71771112</v>
      </c>
      <c r="I53" s="82" t="n">
        <f aca="false">'Low pensions'!M53</f>
        <v>24282.225585017</v>
      </c>
      <c r="J53" s="82" t="n">
        <f aca="false">'Low pensions'!W53</f>
        <v>133593.640753954</v>
      </c>
      <c r="K53" s="9"/>
      <c r="L53" s="82" t="n">
        <f aca="false">'Low pensions'!N53</f>
        <v>3760278.18275561</v>
      </c>
      <c r="M53" s="67"/>
      <c r="N53" s="82" t="n">
        <f aca="false">'Low pensions'!L53</f>
        <v>931898.770725582</v>
      </c>
      <c r="O53" s="9"/>
      <c r="P53" s="82" t="n">
        <f aca="false">'Low pensions'!X53</f>
        <v>24639133.4478725</v>
      </c>
      <c r="Q53" s="67"/>
      <c r="R53" s="82" t="n">
        <f aca="false">'Low SIPA income'!G48</f>
        <v>21808493.3118879</v>
      </c>
      <c r="S53" s="67"/>
      <c r="T53" s="82" t="n">
        <f aca="false">'Low SIPA income'!J48</f>
        <v>83386664.3571932</v>
      </c>
      <c r="U53" s="9"/>
      <c r="V53" s="82" t="n">
        <f aca="false">'Low SIPA income'!F48</f>
        <v>99697.9773576734</v>
      </c>
      <c r="W53" s="67"/>
      <c r="X53" s="82" t="n">
        <f aca="false">'Low SIPA income'!M48</f>
        <v>250412.57539802</v>
      </c>
      <c r="Y53" s="9"/>
      <c r="Z53" s="9" t="n">
        <f aca="false">R53+V53-N53-L53-F53</f>
        <v>-4473001.94076378</v>
      </c>
      <c r="AA53" s="9"/>
      <c r="AB53" s="9" t="n">
        <f aca="false">T53-P53-D53</f>
        <v>-60579037.3497696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-0.0113809572693342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11966338</v>
      </c>
      <c r="AX53" s="7"/>
      <c r="AY53" s="40" t="n">
        <f aca="false">(AW53-AW52)/AW52</f>
        <v>0.000307874798696443</v>
      </c>
      <c r="AZ53" s="39" t="n">
        <f aca="false">workers_and_wage_low!B41</f>
        <v>6030.37509372304</v>
      </c>
      <c r="BA53" s="40" t="n">
        <f aca="false">(AZ53-AZ52)/AZ52</f>
        <v>0.00160221077130432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0.01363002763136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114955225.052153</v>
      </c>
      <c r="E54" s="6"/>
      <c r="F54" s="8" t="n">
        <f aca="false">'Low pensions'!I54</f>
        <v>20894472.9040942</v>
      </c>
      <c r="G54" s="81" t="n">
        <f aca="false">'Low pensions'!K54</f>
        <v>811894.274400264</v>
      </c>
      <c r="H54" s="81" t="n">
        <f aca="false">'Low pensions'!V54</f>
        <v>4466802.75021195</v>
      </c>
      <c r="I54" s="81" t="n">
        <f aca="false">'Low pensions'!M54</f>
        <v>25110.132197947</v>
      </c>
      <c r="J54" s="81" t="n">
        <f aca="false">'Low pensions'!W54</f>
        <v>138148.538666353</v>
      </c>
      <c r="K54" s="6"/>
      <c r="L54" s="81" t="n">
        <f aca="false">'Low pensions'!N54</f>
        <v>4575937.23483498</v>
      </c>
      <c r="M54" s="8"/>
      <c r="N54" s="81" t="n">
        <f aca="false">'Low pensions'!L54</f>
        <v>899893.848715451</v>
      </c>
      <c r="O54" s="6"/>
      <c r="P54" s="81" t="n">
        <f aca="false">'Low pensions'!X54</f>
        <v>28695510.5086712</v>
      </c>
      <c r="Q54" s="8"/>
      <c r="R54" s="81" t="n">
        <f aca="false">'Low SIPA income'!G49</f>
        <v>19033760.5324512</v>
      </c>
      <c r="S54" s="8"/>
      <c r="T54" s="81" t="n">
        <f aca="false">'Low SIPA income'!J49</f>
        <v>72777233.0842099</v>
      </c>
      <c r="U54" s="6"/>
      <c r="V54" s="81" t="n">
        <f aca="false">'Low SIPA income'!F49</f>
        <v>103201.811883121</v>
      </c>
      <c r="W54" s="8"/>
      <c r="X54" s="81" t="n">
        <f aca="false">'Low SIPA income'!M49</f>
        <v>259213.197542419</v>
      </c>
      <c r="Y54" s="6"/>
      <c r="Z54" s="6" t="n">
        <f aca="false">R54+V54-N54-L54-F54</f>
        <v>-7233341.64331034</v>
      </c>
      <c r="AA54" s="6"/>
      <c r="AB54" s="6" t="n">
        <f aca="false">T54-P54-D54</f>
        <v>-70873502.4766147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-0.013220821286434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12016102</v>
      </c>
      <c r="AX54" s="5"/>
      <c r="AY54" s="61" t="n">
        <f aca="false">(AW54-AW53)/AW53</f>
        <v>0.00415866575054123</v>
      </c>
      <c r="AZ54" s="66" t="n">
        <f aca="false">workers_and_wage_low!B42</f>
        <v>6052.23190042863</v>
      </c>
      <c r="BA54" s="61" t="n">
        <f aca="false">(AZ54-AZ53)/AZ53</f>
        <v>0.00362445227135795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0.0156993720316302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121558310.443721</v>
      </c>
      <c r="E55" s="9"/>
      <c r="F55" s="67" t="n">
        <f aca="false">'Low pensions'!I55</f>
        <v>22094661.8362192</v>
      </c>
      <c r="G55" s="82" t="n">
        <f aca="false">'Low pensions'!K55</f>
        <v>961523.791877341</v>
      </c>
      <c r="H55" s="82" t="n">
        <f aca="false">'Low pensions'!V55</f>
        <v>5290020.20752584</v>
      </c>
      <c r="I55" s="82" t="n">
        <f aca="false">'Low pensions'!M55</f>
        <v>29737.84923332</v>
      </c>
      <c r="J55" s="82" t="n">
        <f aca="false">'Low pensions'!W55</f>
        <v>163608.872397707</v>
      </c>
      <c r="K55" s="9"/>
      <c r="L55" s="82" t="n">
        <f aca="false">'Low pensions'!N55</f>
        <v>3816096.52662972</v>
      </c>
      <c r="M55" s="67"/>
      <c r="N55" s="82" t="n">
        <f aca="false">'Low pensions'!L55</f>
        <v>954304.706805781</v>
      </c>
      <c r="O55" s="9"/>
      <c r="P55" s="82" t="n">
        <f aca="false">'Low pensions'!X55</f>
        <v>25052045.9490779</v>
      </c>
      <c r="Q55" s="67"/>
      <c r="R55" s="82" t="n">
        <f aca="false">'Low SIPA income'!G50</f>
        <v>22031102.1551993</v>
      </c>
      <c r="S55" s="67"/>
      <c r="T55" s="82" t="n">
        <f aca="false">'Low SIPA income'!J50</f>
        <v>84237828.5634811</v>
      </c>
      <c r="U55" s="9"/>
      <c r="V55" s="82" t="n">
        <f aca="false">'Low SIPA income'!F50</f>
        <v>102241.287882195</v>
      </c>
      <c r="W55" s="67"/>
      <c r="X55" s="82" t="n">
        <f aca="false">'Low SIPA income'!M50</f>
        <v>256800.638178848</v>
      </c>
      <c r="Y55" s="9"/>
      <c r="Z55" s="9" t="n">
        <f aca="false">R55+V55-N55-L55-F55</f>
        <v>-4731719.6265732</v>
      </c>
      <c r="AA55" s="9"/>
      <c r="AB55" s="9" t="n">
        <f aca="false">T55-P55-D55</f>
        <v>-62372527.8293176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-0.0115714202207604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12044137</v>
      </c>
      <c r="AX55" s="7"/>
      <c r="AY55" s="40" t="n">
        <f aca="false">(AW55-AW54)/AW54</f>
        <v>0.00233311934269533</v>
      </c>
      <c r="AZ55" s="39" t="n">
        <f aca="false">workers_and_wage_low!B43</f>
        <v>6056.31968854734</v>
      </c>
      <c r="BA55" s="40" t="n">
        <f aca="false">(AZ55-AZ54)/AZ54</f>
        <v>0.000675418289643968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0.0136059762775112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117044815.950034</v>
      </c>
      <c r="E56" s="9"/>
      <c r="F56" s="67" t="n">
        <f aca="false">'Low pensions'!I56</f>
        <v>21274280.7847416</v>
      </c>
      <c r="G56" s="82" t="n">
        <f aca="false">'Low pensions'!K56</f>
        <v>946135.365306179</v>
      </c>
      <c r="H56" s="82" t="n">
        <f aca="false">'Low pensions'!V56</f>
        <v>5205357.62485117</v>
      </c>
      <c r="I56" s="82" t="n">
        <f aca="false">'Low pensions'!M56</f>
        <v>29261.918514624</v>
      </c>
      <c r="J56" s="82" t="n">
        <f aca="false">'Low pensions'!W56</f>
        <v>160990.442005706</v>
      </c>
      <c r="K56" s="9"/>
      <c r="L56" s="82" t="n">
        <f aca="false">'Low pensions'!N56</f>
        <v>3795453.51939144</v>
      </c>
      <c r="M56" s="67"/>
      <c r="N56" s="82" t="n">
        <f aca="false">'Low pensions'!L56</f>
        <v>919996.997495774</v>
      </c>
      <c r="O56" s="9"/>
      <c r="P56" s="82" t="n">
        <f aca="false">'Low pensions'!X56</f>
        <v>24756178.3921728</v>
      </c>
      <c r="Q56" s="67"/>
      <c r="R56" s="82" t="n">
        <f aca="false">'Low SIPA income'!G51</f>
        <v>19282306.2010946</v>
      </c>
      <c r="S56" s="67"/>
      <c r="T56" s="82" t="n">
        <f aca="false">'Low SIPA income'!J51</f>
        <v>73727568.9901437</v>
      </c>
      <c r="U56" s="9"/>
      <c r="V56" s="82" t="n">
        <f aca="false">'Low SIPA income'!F51</f>
        <v>101878.090913525</v>
      </c>
      <c r="W56" s="67"/>
      <c r="X56" s="82" t="n">
        <f aca="false">'Low SIPA income'!M51</f>
        <v>255888.39210614</v>
      </c>
      <c r="Y56" s="9"/>
      <c r="Z56" s="9" t="n">
        <f aca="false">R56+V56-N56-L56-F56</f>
        <v>-6605547.00962069</v>
      </c>
      <c r="AA56" s="9"/>
      <c r="AB56" s="9" t="n">
        <f aca="false">T56-P56-D56</f>
        <v>-68073425.3520628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-0.0124824881343852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12091480</v>
      </c>
      <c r="AX56" s="7"/>
      <c r="AY56" s="40" t="n">
        <f aca="false">(AW56-AW55)/AW55</f>
        <v>0.00393079221865377</v>
      </c>
      <c r="AZ56" s="39" t="n">
        <f aca="false">workers_and_wage_low!B44</f>
        <v>6064.97878322385</v>
      </c>
      <c r="BA56" s="40" t="n">
        <f aca="false">(AZ56-AZ55)/AZ55</f>
        <v>0.00142976182266015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0.0156866448876766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123458648.1173</v>
      </c>
      <c r="E57" s="9"/>
      <c r="F57" s="67" t="n">
        <f aca="false">'Low pensions'!I57</f>
        <v>22440070.7031168</v>
      </c>
      <c r="G57" s="82" t="n">
        <f aca="false">'Low pensions'!K57</f>
        <v>1089874.8508391</v>
      </c>
      <c r="H57" s="82" t="n">
        <f aca="false">'Low pensions'!V57</f>
        <v>5996169.8642487</v>
      </c>
      <c r="I57" s="82" t="n">
        <f aca="false">'Low pensions'!M57</f>
        <v>33707.46961358</v>
      </c>
      <c r="J57" s="82" t="n">
        <f aca="false">'Low pensions'!W57</f>
        <v>185448.552502535</v>
      </c>
      <c r="K57" s="9"/>
      <c r="L57" s="82" t="n">
        <f aca="false">'Low pensions'!N57</f>
        <v>3834293.27403637</v>
      </c>
      <c r="M57" s="67"/>
      <c r="N57" s="82" t="n">
        <f aca="false">'Low pensions'!L57</f>
        <v>972474.218911421</v>
      </c>
      <c r="O57" s="9"/>
      <c r="P57" s="82" t="n">
        <f aca="false">'Low pensions'!X57</f>
        <v>25246432.2526072</v>
      </c>
      <c r="Q57" s="67"/>
      <c r="R57" s="82" t="n">
        <f aca="false">'Low SIPA income'!G52</f>
        <v>22382778.1840157</v>
      </c>
      <c r="S57" s="67"/>
      <c r="T57" s="82" t="n">
        <f aca="false">'Low SIPA income'!J52</f>
        <v>85582492.3400199</v>
      </c>
      <c r="U57" s="9"/>
      <c r="V57" s="82" t="n">
        <f aca="false">'Low SIPA income'!F52</f>
        <v>101447.645178198</v>
      </c>
      <c r="W57" s="67"/>
      <c r="X57" s="82" t="n">
        <f aca="false">'Low SIPA income'!M52</f>
        <v>254807.236519948</v>
      </c>
      <c r="Y57" s="9"/>
      <c r="Z57" s="9" t="n">
        <f aca="false">R57+V57-N57-L57-F57</f>
        <v>-4762612.36687071</v>
      </c>
      <c r="AA57" s="9"/>
      <c r="AB57" s="9" t="n">
        <f aca="false">T57-P57-D57</f>
        <v>-63122588.0298871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-0.0115138129785121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12114595</v>
      </c>
      <c r="AX57" s="7"/>
      <c r="AY57" s="40" t="n">
        <f aca="false">(AW57-AW56)/AW56</f>
        <v>0.00191167665165885</v>
      </c>
      <c r="AZ57" s="39" t="n">
        <f aca="false">workers_and_wage_low!B45</f>
        <v>6090.22090387812</v>
      </c>
      <c r="BA57" s="40" t="n">
        <f aca="false">(AZ57-AZ56)/AZ56</f>
        <v>0.00416194706634184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0.0137044103673947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119719820.06758</v>
      </c>
      <c r="E58" s="6"/>
      <c r="F58" s="8" t="n">
        <f aca="false">'Low pensions'!I58</f>
        <v>21760494.4477313</v>
      </c>
      <c r="G58" s="81" t="n">
        <f aca="false">'Low pensions'!K58</f>
        <v>1164391.92011759</v>
      </c>
      <c r="H58" s="81" t="n">
        <f aca="false">'Low pensions'!V58</f>
        <v>6406140.79332905</v>
      </c>
      <c r="I58" s="81" t="n">
        <f aca="false">'Low pensions'!M58</f>
        <v>36012.12124075</v>
      </c>
      <c r="J58" s="81" t="n">
        <f aca="false">'Low pensions'!W58</f>
        <v>198128.065773062</v>
      </c>
      <c r="K58" s="6"/>
      <c r="L58" s="81" t="n">
        <f aca="false">'Low pensions'!N58</f>
        <v>4589794.63735403</v>
      </c>
      <c r="M58" s="8"/>
      <c r="N58" s="81" t="n">
        <f aca="false">'Low pensions'!L58</f>
        <v>945475.369107351</v>
      </c>
      <c r="O58" s="6"/>
      <c r="P58" s="81" t="n">
        <f aca="false">'Low pensions'!X58</f>
        <v>29018192.7126914</v>
      </c>
      <c r="Q58" s="8"/>
      <c r="R58" s="81" t="n">
        <f aca="false">'Low SIPA income'!G53</f>
        <v>19631997.2764911</v>
      </c>
      <c r="S58" s="8"/>
      <c r="T58" s="81" t="n">
        <f aca="false">'Low SIPA income'!J53</f>
        <v>75064643.1252422</v>
      </c>
      <c r="U58" s="6"/>
      <c r="V58" s="81" t="n">
        <f aca="false">'Low SIPA income'!F53</f>
        <v>101352.868424335</v>
      </c>
      <c r="W58" s="8"/>
      <c r="X58" s="81" t="n">
        <f aca="false">'Low SIPA income'!M53</f>
        <v>254569.18463914</v>
      </c>
      <c r="Y58" s="6"/>
      <c r="Z58" s="6" t="n">
        <f aca="false">R58+V58-N58-L58-F58</f>
        <v>-7562414.30927724</v>
      </c>
      <c r="AA58" s="6"/>
      <c r="AB58" s="6" t="n">
        <f aca="false">T58-P58-D58</f>
        <v>-73673369.6550292</v>
      </c>
      <c r="AC58" s="50"/>
      <c r="AD58" s="6"/>
      <c r="AE58" s="6"/>
      <c r="AF58" s="6"/>
      <c r="AG58" s="6" t="n">
        <f aca="false">BF58/100*$AG$57</f>
        <v>5517087656.41018</v>
      </c>
      <c r="AH58" s="61" t="n">
        <f aca="false">(AG58-AG57)/AG57</f>
        <v>0.00633889459487974</v>
      </c>
      <c r="AI58" s="61"/>
      <c r="AJ58" s="61" t="n">
        <f aca="false">AB58/AG58</f>
        <v>-0.0133536703136173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0.00464568231022847</v>
      </c>
      <c r="AV58" s="5"/>
      <c r="AW58" s="65" t="n">
        <f aca="false">workers_and_wage_low!C46</f>
        <v>12171701</v>
      </c>
      <c r="AX58" s="5"/>
      <c r="AY58" s="61" t="n">
        <f aca="false">(AW58-AW57)/AW57</f>
        <v>0.00471381833235036</v>
      </c>
      <c r="AZ58" s="66" t="n">
        <f aca="false">workers_and_wage_low!B46</f>
        <v>6100.07154317845</v>
      </c>
      <c r="BA58" s="61" t="n">
        <f aca="false">(AZ58-AZ57)/AZ57</f>
        <v>0.00161745188816729</v>
      </c>
      <c r="BB58" s="61"/>
      <c r="BC58" s="61"/>
      <c r="BD58" s="61"/>
      <c r="BE58" s="61"/>
      <c r="BF58" s="5" t="n">
        <f aca="false">BF57*(1+AY58)*(1+BA58)*(1-BE58)</f>
        <v>100.633889459488</v>
      </c>
      <c r="BG58" s="5"/>
      <c r="BH58" s="5"/>
      <c r="BI58" s="61" t="n">
        <f aca="false">T65/AG65</f>
        <v>0.0157866850817561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126887673.127355</v>
      </c>
      <c r="E59" s="9"/>
      <c r="F59" s="67" t="n">
        <f aca="false">'Low pensions'!I59</f>
        <v>23063336.5888349</v>
      </c>
      <c r="G59" s="82" t="n">
        <f aca="false">'Low pensions'!K59</f>
        <v>1330912.43957491</v>
      </c>
      <c r="H59" s="82" t="n">
        <f aca="false">'Low pensions'!V59</f>
        <v>7322287.55988696</v>
      </c>
      <c r="I59" s="82" t="n">
        <f aca="false">'Low pensions'!M59</f>
        <v>41162.2403992198</v>
      </c>
      <c r="J59" s="82" t="n">
        <f aca="false">'Low pensions'!W59</f>
        <v>226462.501852151</v>
      </c>
      <c r="K59" s="9"/>
      <c r="L59" s="82" t="n">
        <f aca="false">'Low pensions'!N59</f>
        <v>3898581.82011078</v>
      </c>
      <c r="M59" s="67"/>
      <c r="N59" s="82" t="n">
        <f aca="false">'Low pensions'!L59</f>
        <v>1003875.28488328</v>
      </c>
      <c r="O59" s="9"/>
      <c r="P59" s="82" t="n">
        <f aca="false">'Low pensions'!X59</f>
        <v>25752785.223967</v>
      </c>
      <c r="Q59" s="67"/>
      <c r="R59" s="82" t="n">
        <f aca="false">'Low SIPA income'!G54</f>
        <v>22744754.3874758</v>
      </c>
      <c r="S59" s="67"/>
      <c r="T59" s="82" t="n">
        <f aca="false">'Low SIPA income'!J54</f>
        <v>86966539.7270426</v>
      </c>
      <c r="U59" s="9"/>
      <c r="V59" s="82" t="n">
        <f aca="false">'Low SIPA income'!F54</f>
        <v>101900.178024011</v>
      </c>
      <c r="W59" s="67"/>
      <c r="X59" s="82" t="n">
        <f aca="false">'Low SIPA income'!M54</f>
        <v>255943.86855979</v>
      </c>
      <c r="Y59" s="9"/>
      <c r="Z59" s="9" t="n">
        <f aca="false">R59+V59-N59-L59-F59</f>
        <v>-5119139.12832912</v>
      </c>
      <c r="AA59" s="9"/>
      <c r="AB59" s="9" t="n">
        <f aca="false">T59-P59-D59</f>
        <v>-65673918.6242791</v>
      </c>
      <c r="AC59" s="50"/>
      <c r="AD59" s="9"/>
      <c r="AE59" s="9"/>
      <c r="AF59" s="9"/>
      <c r="AG59" s="9" t="n">
        <f aca="false">BF59/100*$AG$57</f>
        <v>5537921590.16675</v>
      </c>
      <c r="AH59" s="40" t="n">
        <f aca="false">(AG59-AG58)/AG58</f>
        <v>0.00377625570845526</v>
      </c>
      <c r="AI59" s="40"/>
      <c r="AJ59" s="40" t="n">
        <f aca="false">AB59/AG59</f>
        <v>-0.0118589469993384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12209540</v>
      </c>
      <c r="AX59" s="7"/>
      <c r="AY59" s="40" t="n">
        <f aca="false">(AW59-AW58)/AW58</f>
        <v>0.00310876844575791</v>
      </c>
      <c r="AZ59" s="39" t="n">
        <f aca="false">workers_and_wage_low!B47</f>
        <v>6104.13064442918</v>
      </c>
      <c r="BA59" s="40" t="n">
        <f aca="false">(AZ59-AZ58)/AZ58</f>
        <v>0.000665418630256643</v>
      </c>
      <c r="BB59" s="40"/>
      <c r="BC59" s="40"/>
      <c r="BD59" s="40"/>
      <c r="BE59" s="40"/>
      <c r="BF59" s="7" t="n">
        <f aca="false">BF58*(1+AY59)*(1+BA59)*(1-BE59)</f>
        <v>101.013908759023</v>
      </c>
      <c r="BG59" s="7"/>
      <c r="BH59" s="7"/>
      <c r="BI59" s="40" t="n">
        <f aca="false">T66/AG66</f>
        <v>0.0136974606999789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123161578.084973</v>
      </c>
      <c r="E60" s="9"/>
      <c r="F60" s="67" t="n">
        <f aca="false">'Low pensions'!I60</f>
        <v>22386074.7082565</v>
      </c>
      <c r="G60" s="82" t="n">
        <f aca="false">'Low pensions'!K60</f>
        <v>1373084.84429409</v>
      </c>
      <c r="H60" s="82" t="n">
        <f aca="false">'Low pensions'!V60</f>
        <v>7554307.68778087</v>
      </c>
      <c r="I60" s="82" t="n">
        <f aca="false">'Low pensions'!M60</f>
        <v>42466.5415761</v>
      </c>
      <c r="J60" s="82" t="n">
        <f aca="false">'Low pensions'!W60</f>
        <v>233638.382096283</v>
      </c>
      <c r="K60" s="9"/>
      <c r="L60" s="82" t="n">
        <f aca="false">'Low pensions'!N60</f>
        <v>3878603.19252964</v>
      </c>
      <c r="M60" s="67"/>
      <c r="N60" s="82" t="n">
        <f aca="false">'Low pensions'!L60</f>
        <v>975952.613899004</v>
      </c>
      <c r="O60" s="9"/>
      <c r="P60" s="82" t="n">
        <f aca="false">'Low pensions'!X60</f>
        <v>25495493.7332385</v>
      </c>
      <c r="Q60" s="67"/>
      <c r="R60" s="82" t="n">
        <f aca="false">'Low SIPA income'!G55</f>
        <v>19831240.5245604</v>
      </c>
      <c r="S60" s="67"/>
      <c r="T60" s="82" t="n">
        <f aca="false">'Low SIPA income'!J55</f>
        <v>75826466.952986</v>
      </c>
      <c r="U60" s="9"/>
      <c r="V60" s="82" t="n">
        <f aca="false">'Low SIPA income'!F55</f>
        <v>104099.826250126</v>
      </c>
      <c r="W60" s="67"/>
      <c r="X60" s="82" t="n">
        <f aca="false">'Low SIPA income'!M55</f>
        <v>261468.750727611</v>
      </c>
      <c r="Y60" s="9"/>
      <c r="Z60" s="9" t="n">
        <f aca="false">R60+V60-N60-L60-F60</f>
        <v>-7305290.16387466</v>
      </c>
      <c r="AA60" s="9"/>
      <c r="AB60" s="9" t="n">
        <f aca="false">T60-P60-D60</f>
        <v>-72830604.8652251</v>
      </c>
      <c r="AC60" s="50"/>
      <c r="AD60" s="9"/>
      <c r="AE60" s="9"/>
      <c r="AF60" s="9"/>
      <c r="AG60" s="9" t="n">
        <f aca="false">BF60/100*$AG$57</f>
        <v>5563192460.33839</v>
      </c>
      <c r="AH60" s="40" t="n">
        <f aca="false">(AG60-AG59)/AG59</f>
        <v>0.00456324087659761</v>
      </c>
      <c r="AI60" s="40"/>
      <c r="AJ60" s="40" t="n">
        <f aca="false">AB60/AG60</f>
        <v>-0.0130915127212398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12213995</v>
      </c>
      <c r="AX60" s="7"/>
      <c r="AY60" s="40" t="n">
        <f aca="false">(AW60-AW59)/AW59</f>
        <v>0.000364878611315414</v>
      </c>
      <c r="AZ60" s="39" t="n">
        <f aca="false">workers_and_wage_low!B48</f>
        <v>6129.74864872727</v>
      </c>
      <c r="BA60" s="40" t="n">
        <f aca="false">(AZ60-AZ59)/AZ59</f>
        <v>0.00419683093143974</v>
      </c>
      <c r="BB60" s="40"/>
      <c r="BC60" s="40"/>
      <c r="BD60" s="40"/>
      <c r="BE60" s="40"/>
      <c r="BF60" s="7" t="n">
        <f aca="false">BF59*(1+AY60)*(1+BA60)*(1-BE60)</f>
        <v>101.474859556578</v>
      </c>
      <c r="BG60" s="7"/>
      <c r="BH60" s="7"/>
      <c r="BI60" s="40" t="n">
        <f aca="false">T67/AG67</f>
        <v>0.0157701252398581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129270931.622497</v>
      </c>
      <c r="E61" s="9"/>
      <c r="F61" s="67" t="n">
        <f aca="false">'Low pensions'!I61</f>
        <v>23496522.031494</v>
      </c>
      <c r="G61" s="82" t="n">
        <f aca="false">'Low pensions'!K61</f>
        <v>1496028.90732489</v>
      </c>
      <c r="H61" s="82" t="n">
        <f aca="false">'Low pensions'!V61</f>
        <v>8230709.6482133</v>
      </c>
      <c r="I61" s="82" t="n">
        <f aca="false">'Low pensions'!M61</f>
        <v>46268.9352780902</v>
      </c>
      <c r="J61" s="82" t="n">
        <f aca="false">'Low pensions'!W61</f>
        <v>254558.030357117</v>
      </c>
      <c r="K61" s="9"/>
      <c r="L61" s="82" t="n">
        <f aca="false">'Low pensions'!N61</f>
        <v>3947044.16997398</v>
      </c>
      <c r="M61" s="67"/>
      <c r="N61" s="82" t="n">
        <f aca="false">'Low pensions'!L61</f>
        <v>1025120.35052141</v>
      </c>
      <c r="O61" s="9"/>
      <c r="P61" s="82" t="n">
        <f aca="false">'Low pensions'!X61</f>
        <v>26121140.6706207</v>
      </c>
      <c r="Q61" s="67"/>
      <c r="R61" s="82" t="n">
        <f aca="false">'Low SIPA income'!G56</f>
        <v>22931251.5124408</v>
      </c>
      <c r="S61" s="67"/>
      <c r="T61" s="82" t="n">
        <f aca="false">'Low SIPA income'!J56</f>
        <v>87679627.648369</v>
      </c>
      <c r="U61" s="9"/>
      <c r="V61" s="82" t="n">
        <f aca="false">'Low SIPA income'!F56</f>
        <v>101252.791075164</v>
      </c>
      <c r="W61" s="67"/>
      <c r="X61" s="82" t="n">
        <f aca="false">'Low SIPA income'!M56</f>
        <v>254317.819191122</v>
      </c>
      <c r="Y61" s="9"/>
      <c r="Z61" s="9" t="n">
        <f aca="false">R61+V61-N61-L61-F61</f>
        <v>-5436182.24847348</v>
      </c>
      <c r="AA61" s="9"/>
      <c r="AB61" s="9" t="n">
        <f aca="false">T61-P61-D61</f>
        <v>-67712444.6447484</v>
      </c>
      <c r="AC61" s="50"/>
      <c r="AD61" s="9"/>
      <c r="AE61" s="9"/>
      <c r="AF61" s="9"/>
      <c r="AG61" s="9" t="n">
        <f aca="false">BF61/100*$AG$57</f>
        <v>5584913044.40185</v>
      </c>
      <c r="AH61" s="40" t="n">
        <f aca="false">(AG61-AG60)/AG60</f>
        <v>0.00390433806098127</v>
      </c>
      <c r="AI61" s="40" t="n">
        <f aca="false">(AG61-AG57)/AG57</f>
        <v>0.0187105171297697</v>
      </c>
      <c r="AJ61" s="40" t="n">
        <f aca="false">AB61/AG61</f>
        <v>-0.0121241716937064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12286378</v>
      </c>
      <c r="AX61" s="7"/>
      <c r="AY61" s="40" t="n">
        <f aca="false">(AW61-AW60)/AW60</f>
        <v>0.00592623461856665</v>
      </c>
      <c r="AZ61" s="39" t="n">
        <f aca="false">workers_and_wage_low!B49</f>
        <v>6117.42794640815</v>
      </c>
      <c r="BA61" s="40" t="n">
        <f aca="false">(AZ61-AZ60)/AZ60</f>
        <v>-0.00200998491539703</v>
      </c>
      <c r="BB61" s="40"/>
      <c r="BC61" s="40"/>
      <c r="BD61" s="40"/>
      <c r="BE61" s="40"/>
      <c r="BF61" s="7" t="n">
        <f aca="false">BF60*(1+AY61)*(1+BA61)*(1-BE61)</f>
        <v>101.871051712977</v>
      </c>
      <c r="BG61" s="7"/>
      <c r="BH61" s="7"/>
      <c r="BI61" s="40" t="n">
        <f aca="false">T68/AG68</f>
        <v>0.0137736062796293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126432663.498788</v>
      </c>
      <c r="E62" s="6"/>
      <c r="F62" s="8" t="n">
        <f aca="false">'Low pensions'!I62</f>
        <v>22980633.2027916</v>
      </c>
      <c r="G62" s="81" t="n">
        <f aca="false">'Low pensions'!K62</f>
        <v>1488687.16832204</v>
      </c>
      <c r="H62" s="81" t="n">
        <f aca="false">'Low pensions'!V62</f>
        <v>8190317.56638283</v>
      </c>
      <c r="I62" s="81" t="n">
        <f aca="false">'Low pensions'!M62</f>
        <v>46041.8711852201</v>
      </c>
      <c r="J62" s="81" t="n">
        <f aca="false">'Low pensions'!W62</f>
        <v>253308.790712884</v>
      </c>
      <c r="K62" s="6"/>
      <c r="L62" s="81" t="n">
        <f aca="false">'Low pensions'!N62</f>
        <v>4747616.94576916</v>
      </c>
      <c r="M62" s="8"/>
      <c r="N62" s="81" t="n">
        <f aca="false">'Low pensions'!L62</f>
        <v>1002746.20347529</v>
      </c>
      <c r="O62" s="6"/>
      <c r="P62" s="81" t="n">
        <f aca="false">'Low pensions'!X62</f>
        <v>30152220.6543776</v>
      </c>
      <c r="Q62" s="8"/>
      <c r="R62" s="81" t="n">
        <f aca="false">'Low SIPA income'!G57</f>
        <v>19862868.3446494</v>
      </c>
      <c r="S62" s="8"/>
      <c r="T62" s="81" t="n">
        <f aca="false">'Low SIPA income'!J57</f>
        <v>75947398.6643331</v>
      </c>
      <c r="U62" s="6"/>
      <c r="V62" s="81" t="n">
        <f aca="false">'Low SIPA income'!F57</f>
        <v>103795.226573764</v>
      </c>
      <c r="W62" s="8"/>
      <c r="X62" s="81" t="n">
        <f aca="false">'Low SIPA income'!M57</f>
        <v>260703.684159113</v>
      </c>
      <c r="Y62" s="6"/>
      <c r="Z62" s="6" t="n">
        <f aca="false">R62+V62-N62-L62-F62</f>
        <v>-8764332.78081288</v>
      </c>
      <c r="AA62" s="6"/>
      <c r="AB62" s="6" t="n">
        <f aca="false">T62-P62-D62</f>
        <v>-80637485.4888326</v>
      </c>
      <c r="AC62" s="50"/>
      <c r="AD62" s="6"/>
      <c r="AE62" s="6"/>
      <c r="AF62" s="6"/>
      <c r="AG62" s="6" t="n">
        <f aca="false">BF62/100*$AG$57</f>
        <v>5581914675.96954</v>
      </c>
      <c r="AH62" s="61" t="n">
        <f aca="false">(AG62-AG61)/AG61</f>
        <v>-0.00053686931353754</v>
      </c>
      <c r="AI62" s="61"/>
      <c r="AJ62" s="61" t="n">
        <f aca="false">AB62/AG62</f>
        <v>-0.0144462053201891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0.00624008853087538</v>
      </c>
      <c r="AV62" s="5"/>
      <c r="AW62" s="65" t="n">
        <f aca="false">workers_and_wage_low!C50</f>
        <v>12316791</v>
      </c>
      <c r="AX62" s="5"/>
      <c r="AY62" s="61" t="n">
        <f aca="false">(AW62-AW61)/AW61</f>
        <v>0.00247534301809695</v>
      </c>
      <c r="AZ62" s="66" t="n">
        <f aca="false">workers_and_wage_low!B50</f>
        <v>6099.0464550065</v>
      </c>
      <c r="BA62" s="61" t="n">
        <f aca="false">(AZ62-AZ61)/AZ61</f>
        <v>-0.00300477448409436</v>
      </c>
      <c r="BB62" s="61"/>
      <c r="BC62" s="61"/>
      <c r="BD62" s="61"/>
      <c r="BE62" s="61"/>
      <c r="BF62" s="5" t="n">
        <f aca="false">BF61*(1+AY62)*(1+BA62)*(1-BE62)</f>
        <v>101.816360271374</v>
      </c>
      <c r="BG62" s="5"/>
      <c r="BH62" s="5"/>
      <c r="BI62" s="61" t="n">
        <f aca="false">T69/AG69</f>
        <v>0.0158762946120392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131216127.718977</v>
      </c>
      <c r="E63" s="9"/>
      <c r="F63" s="67" t="n">
        <f aca="false">'Low pensions'!I63</f>
        <v>23850084.4477532</v>
      </c>
      <c r="G63" s="82" t="n">
        <f aca="false">'Low pensions'!K63</f>
        <v>1605048.79202642</v>
      </c>
      <c r="H63" s="82" t="n">
        <f aca="false">'Low pensions'!V63</f>
        <v>8830504.88777489</v>
      </c>
      <c r="I63" s="82" t="n">
        <f aca="false">'Low pensions'!M63</f>
        <v>49640.6842894801</v>
      </c>
      <c r="J63" s="82" t="n">
        <f aca="false">'Low pensions'!W63</f>
        <v>273108.398590993</v>
      </c>
      <c r="K63" s="9"/>
      <c r="L63" s="82" t="n">
        <f aca="false">'Low pensions'!N63</f>
        <v>3966041.0483097</v>
      </c>
      <c r="M63" s="67"/>
      <c r="N63" s="82" t="n">
        <f aca="false">'Low pensions'!L63</f>
        <v>1042258.95693742</v>
      </c>
      <c r="O63" s="9"/>
      <c r="P63" s="82" t="n">
        <f aca="false">'Low pensions'!X63</f>
        <v>26314007.1184066</v>
      </c>
      <c r="Q63" s="67"/>
      <c r="R63" s="82" t="n">
        <f aca="false">'Low SIPA income'!G58</f>
        <v>23035304.4840589</v>
      </c>
      <c r="S63" s="67"/>
      <c r="T63" s="82" t="n">
        <f aca="false">'Low SIPA income'!J58</f>
        <v>88077483.203799</v>
      </c>
      <c r="U63" s="9"/>
      <c r="V63" s="82" t="n">
        <f aca="false">'Low SIPA income'!F58</f>
        <v>103828.724424637</v>
      </c>
      <c r="W63" s="67"/>
      <c r="X63" s="82" t="n">
        <f aca="false">'Low SIPA income'!M58</f>
        <v>260787.821102807</v>
      </c>
      <c r="Y63" s="9"/>
      <c r="Z63" s="9" t="n">
        <f aca="false">R63+V63-N63-L63-F63</f>
        <v>-5719251.24451673</v>
      </c>
      <c r="AA63" s="9"/>
      <c r="AB63" s="9" t="n">
        <f aca="false">T63-P63-D63</f>
        <v>-69452651.6335845</v>
      </c>
      <c r="AC63" s="50"/>
      <c r="AD63" s="9"/>
      <c r="AE63" s="9"/>
      <c r="AF63" s="9"/>
      <c r="AG63" s="9" t="n">
        <f aca="false">BF63/100*$AG$57</f>
        <v>5614806979.72532</v>
      </c>
      <c r="AH63" s="40" t="n">
        <f aca="false">(AG63-AG62)/AG62</f>
        <v>0.0058926561341735</v>
      </c>
      <c r="AI63" s="40"/>
      <c r="AJ63" s="40" t="n">
        <f aca="false">AB63/AG63</f>
        <v>-0.0123695528420431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12339971</v>
      </c>
      <c r="AX63" s="7"/>
      <c r="AY63" s="40" t="n">
        <f aca="false">(AW63-AW62)/AW62</f>
        <v>0.00188198370825648</v>
      </c>
      <c r="AZ63" s="39" t="n">
        <f aca="false">workers_and_wage_low!B51</f>
        <v>6123.46178319809</v>
      </c>
      <c r="BA63" s="40" t="n">
        <f aca="false">(AZ63-AZ62)/AZ62</f>
        <v>0.00400313858431945</v>
      </c>
      <c r="BB63" s="40"/>
      <c r="BC63" s="40"/>
      <c r="BD63" s="40"/>
      <c r="BE63" s="40"/>
      <c r="BF63" s="7" t="n">
        <f aca="false">BF62*(1+AY63)*(1+BA63)*(1-BE63)</f>
        <v>102.416329071287</v>
      </c>
      <c r="BG63" s="7"/>
      <c r="BH63" s="7"/>
      <c r="BI63" s="40" t="n">
        <f aca="false">T70/AG70</f>
        <v>0.0138003235458846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128617835.542833</v>
      </c>
      <c r="E64" s="9"/>
      <c r="F64" s="67" t="n">
        <f aca="false">'Low pensions'!I64</f>
        <v>23377814.0881699</v>
      </c>
      <c r="G64" s="82" t="n">
        <f aca="false">'Low pensions'!K64</f>
        <v>1660873.70092735</v>
      </c>
      <c r="H64" s="82" t="n">
        <f aca="false">'Low pensions'!V64</f>
        <v>9137637.06553683</v>
      </c>
      <c r="I64" s="82" t="n">
        <f aca="false">'Low pensions'!M64</f>
        <v>51367.2278637299</v>
      </c>
      <c r="J64" s="82" t="n">
        <f aca="false">'Low pensions'!W64</f>
        <v>282607.331923806</v>
      </c>
      <c r="K64" s="9"/>
      <c r="L64" s="82" t="n">
        <f aca="false">'Low pensions'!N64</f>
        <v>3956655.06671053</v>
      </c>
      <c r="M64" s="67"/>
      <c r="N64" s="82" t="n">
        <f aca="false">'Low pensions'!L64</f>
        <v>1023621.01920247</v>
      </c>
      <c r="O64" s="9"/>
      <c r="P64" s="82" t="n">
        <f aca="false">'Low pensions'!X64</f>
        <v>26162762.7809324</v>
      </c>
      <c r="Q64" s="67"/>
      <c r="R64" s="82" t="n">
        <f aca="false">'Low SIPA income'!G59</f>
        <v>20401119.5253909</v>
      </c>
      <c r="S64" s="67"/>
      <c r="T64" s="82" t="n">
        <f aca="false">'Low SIPA income'!J59</f>
        <v>78005448.7050433</v>
      </c>
      <c r="U64" s="9"/>
      <c r="V64" s="82" t="n">
        <f aca="false">'Low SIPA income'!F59</f>
        <v>101083.762941746</v>
      </c>
      <c r="W64" s="67"/>
      <c r="X64" s="82" t="n">
        <f aca="false">'Low SIPA income'!M59</f>
        <v>253893.269252138</v>
      </c>
      <c r="Y64" s="9"/>
      <c r="Z64" s="9" t="n">
        <f aca="false">R64+V64-N64-L64-F64</f>
        <v>-7855886.88575031</v>
      </c>
      <c r="AA64" s="9"/>
      <c r="AB64" s="9" t="n">
        <f aca="false">T64-P64-D64</f>
        <v>-76775149.6187225</v>
      </c>
      <c r="AC64" s="50"/>
      <c r="AD64" s="9"/>
      <c r="AE64" s="9"/>
      <c r="AF64" s="9"/>
      <c r="AG64" s="9" t="n">
        <f aca="false">BF64/100*$AG$57</f>
        <v>5691995978.94648</v>
      </c>
      <c r="AH64" s="40" t="n">
        <f aca="false">(AG64-AG63)/AG63</f>
        <v>0.013747400311334</v>
      </c>
      <c r="AI64" s="40"/>
      <c r="AJ64" s="40" t="n">
        <f aca="false">AB64/AG64</f>
        <v>-0.0134882649078984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12434342</v>
      </c>
      <c r="AX64" s="7"/>
      <c r="AY64" s="40" t="n">
        <f aca="false">(AW64-AW63)/AW63</f>
        <v>0.00764758685413442</v>
      </c>
      <c r="AZ64" s="39" t="n">
        <f aca="false">workers_and_wage_low!B52</f>
        <v>6160.53027329036</v>
      </c>
      <c r="BA64" s="40" t="n">
        <f aca="false">(AZ64-AZ63)/AZ63</f>
        <v>0.0060535186475692</v>
      </c>
      <c r="BB64" s="40"/>
      <c r="BC64" s="40"/>
      <c r="BD64" s="40"/>
      <c r="BE64" s="40"/>
      <c r="BF64" s="7" t="n">
        <f aca="false">BF63*(1+AY64)*(1+BA64)*(1-BE64)</f>
        <v>103.824287345447</v>
      </c>
      <c r="BG64" s="7"/>
      <c r="BH64" s="7"/>
      <c r="BI64" s="40" t="n">
        <f aca="false">T71/AG71</f>
        <v>0.01590422474885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132460799.480351</v>
      </c>
      <c r="E65" s="9"/>
      <c r="F65" s="67" t="n">
        <f aca="false">'Low pensions'!I65</f>
        <v>24076318.2738426</v>
      </c>
      <c r="G65" s="82" t="n">
        <f aca="false">'Low pensions'!K65</f>
        <v>1807156.04053387</v>
      </c>
      <c r="H65" s="82" t="n">
        <f aca="false">'Low pensions'!V65</f>
        <v>9942439.33778405</v>
      </c>
      <c r="I65" s="82" t="n">
        <f aca="false">'Low pensions'!M65</f>
        <v>55891.4239340301</v>
      </c>
      <c r="J65" s="82" t="n">
        <f aca="false">'Low pensions'!W65</f>
        <v>307498.123848952</v>
      </c>
      <c r="K65" s="9"/>
      <c r="L65" s="82" t="n">
        <f aca="false">'Low pensions'!N65</f>
        <v>3975086.06725365</v>
      </c>
      <c r="M65" s="67"/>
      <c r="N65" s="82" t="n">
        <f aca="false">'Low pensions'!L65</f>
        <v>1055764.58362417</v>
      </c>
      <c r="O65" s="9"/>
      <c r="P65" s="82" t="n">
        <f aca="false">'Low pensions'!X65</f>
        <v>26435245.7379314</v>
      </c>
      <c r="Q65" s="67"/>
      <c r="R65" s="82" t="n">
        <f aca="false">'Low SIPA income'!G60</f>
        <v>23638553.9553155</v>
      </c>
      <c r="S65" s="67"/>
      <c r="T65" s="82" t="n">
        <f aca="false">'Low SIPA income'!J60</f>
        <v>90384059.8418059</v>
      </c>
      <c r="U65" s="9"/>
      <c r="V65" s="82" t="n">
        <f aca="false">'Low SIPA income'!F60</f>
        <v>104013.255096458</v>
      </c>
      <c r="W65" s="67"/>
      <c r="X65" s="82" t="n">
        <f aca="false">'Low SIPA income'!M60</f>
        <v>261251.308948753</v>
      </c>
      <c r="Y65" s="9"/>
      <c r="Z65" s="9" t="n">
        <f aca="false">R65+V65-N65-L65-F65</f>
        <v>-5364601.71430845</v>
      </c>
      <c r="AA65" s="9"/>
      <c r="AB65" s="9" t="n">
        <f aca="false">T65-P65-D65</f>
        <v>-68511985.3764765</v>
      </c>
      <c r="AC65" s="50"/>
      <c r="AD65" s="9"/>
      <c r="AE65" s="9"/>
      <c r="AF65" s="9"/>
      <c r="AG65" s="9" t="n">
        <f aca="false">BF65/100*$AG$57</f>
        <v>5725334949.91029</v>
      </c>
      <c r="AH65" s="40" t="n">
        <f aca="false">(AG65-AG64)/AG64</f>
        <v>0.00585716699153156</v>
      </c>
      <c r="AI65" s="40" t="n">
        <f aca="false">(AG65-AG61)/AG61</f>
        <v>0.0251430782166245</v>
      </c>
      <c r="AJ65" s="40" t="n">
        <f aca="false">AB65/AG65</f>
        <v>-0.011966458901684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12434513</v>
      </c>
      <c r="AX65" s="7"/>
      <c r="AY65" s="40" t="n">
        <f aca="false">(AW65-AW64)/AW64</f>
        <v>1.37522355425E-005</v>
      </c>
      <c r="AZ65" s="39" t="n">
        <f aca="false">workers_and_wage_low!B53</f>
        <v>6196.52831174052</v>
      </c>
      <c r="BA65" s="40" t="n">
        <f aca="false">(AZ65-AZ64)/AZ64</f>
        <v>0.00584333439707798</v>
      </c>
      <c r="BB65" s="40"/>
      <c r="BC65" s="40"/>
      <c r="BD65" s="40"/>
      <c r="BE65" s="40"/>
      <c r="BF65" s="7" t="n">
        <f aca="false">BF64*(1+AY65)*(1+BA65)*(1-BE65)</f>
        <v>104.432403534206</v>
      </c>
      <c r="BG65" s="7"/>
      <c r="BH65" s="7"/>
      <c r="BI65" s="40" t="n">
        <f aca="false">T72/AG72</f>
        <v>0.0138645163402689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130781781.353624</v>
      </c>
      <c r="E66" s="6"/>
      <c r="F66" s="8" t="n">
        <f aca="false">'Low pensions'!I66</f>
        <v>23771136.8543946</v>
      </c>
      <c r="G66" s="81" t="n">
        <f aca="false">'Low pensions'!K66</f>
        <v>1864436.57769776</v>
      </c>
      <c r="H66" s="81" t="n">
        <f aca="false">'Low pensions'!V66</f>
        <v>10257579.952769</v>
      </c>
      <c r="I66" s="81" t="n">
        <f aca="false">'Low pensions'!M66</f>
        <v>57662.9869391101</v>
      </c>
      <c r="J66" s="81" t="n">
        <f aca="false">'Low pensions'!W66</f>
        <v>317244.740807312</v>
      </c>
      <c r="K66" s="6"/>
      <c r="L66" s="81" t="n">
        <f aca="false">'Low pensions'!N66</f>
        <v>4836899.83536162</v>
      </c>
      <c r="M66" s="8"/>
      <c r="N66" s="81" t="n">
        <f aca="false">'Low pensions'!L66</f>
        <v>1044170.32590119</v>
      </c>
      <c r="O66" s="6"/>
      <c r="P66" s="81" t="n">
        <f aca="false">'Low pensions'!X66</f>
        <v>30843413.2924012</v>
      </c>
      <c r="Q66" s="8"/>
      <c r="R66" s="81" t="n">
        <f aca="false">'Low SIPA income'!G61</f>
        <v>20653083.8569855</v>
      </c>
      <c r="S66" s="8"/>
      <c r="T66" s="81" t="n">
        <f aca="false">'Low SIPA income'!J61</f>
        <v>78968856.1650723</v>
      </c>
      <c r="U66" s="6"/>
      <c r="V66" s="81" t="n">
        <f aca="false">'Low SIPA income'!F61</f>
        <v>103349.163248186</v>
      </c>
      <c r="W66" s="8"/>
      <c r="X66" s="81" t="n">
        <f aca="false">'Low SIPA income'!M61</f>
        <v>259583.301688887</v>
      </c>
      <c r="Y66" s="6"/>
      <c r="Z66" s="6" t="n">
        <f aca="false">R66+V66-N66-L66-F66</f>
        <v>-8895773.99542375</v>
      </c>
      <c r="AA66" s="6"/>
      <c r="AB66" s="6" t="n">
        <f aca="false">T66-P66-D66</f>
        <v>-82656338.4809529</v>
      </c>
      <c r="AC66" s="50"/>
      <c r="AD66" s="6"/>
      <c r="AE66" s="6"/>
      <c r="AF66" s="6"/>
      <c r="AG66" s="6" t="n">
        <f aca="false">BF66/100*$AG$57</f>
        <v>5765218670.43531</v>
      </c>
      <c r="AH66" s="61" t="n">
        <f aca="false">(AG66-AG65)/AG65</f>
        <v>0.00696618117087502</v>
      </c>
      <c r="AI66" s="61"/>
      <c r="AJ66" s="61" t="n">
        <f aca="false">AB66/AG66</f>
        <v>-0.0143370691045639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0.00479292444577115</v>
      </c>
      <c r="AV66" s="5"/>
      <c r="AW66" s="65" t="n">
        <f aca="false">workers_and_wage_low!C54</f>
        <v>12508059</v>
      </c>
      <c r="AX66" s="5"/>
      <c r="AY66" s="61" t="n">
        <f aca="false">(AW66-AW65)/AW65</f>
        <v>0.00591466670226651</v>
      </c>
      <c r="AZ66" s="66" t="n">
        <f aca="false">workers_and_wage_low!B54</f>
        <v>6203.00573909158</v>
      </c>
      <c r="BA66" s="61" t="n">
        <f aca="false">(AZ66-AZ65)/AZ65</f>
        <v>0.0010453316801272</v>
      </c>
      <c r="BB66" s="61"/>
      <c r="BC66" s="61"/>
      <c r="BD66" s="61"/>
      <c r="BE66" s="61"/>
      <c r="BF66" s="5" t="n">
        <f aca="false">BF65*(1+AY66)*(1+BA66)*(1-BE66)</f>
        <v>105.159898577335</v>
      </c>
      <c r="BG66" s="5"/>
      <c r="BH66" s="5"/>
      <c r="BI66" s="61" t="n">
        <f aca="false">T73/AG73</f>
        <v>0.0158827729350549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134439441.702572</v>
      </c>
      <c r="E67" s="9"/>
      <c r="F67" s="67" t="n">
        <f aca="false">'Low pensions'!I67</f>
        <v>24435959.9193645</v>
      </c>
      <c r="G67" s="82" t="n">
        <f aca="false">'Low pensions'!K67</f>
        <v>2027165.33811968</v>
      </c>
      <c r="H67" s="82" t="n">
        <f aca="false">'Low pensions'!V67</f>
        <v>11152865.5798639</v>
      </c>
      <c r="I67" s="82" t="n">
        <f aca="false">'Low pensions'!M67</f>
        <v>62695.8351995798</v>
      </c>
      <c r="J67" s="82" t="n">
        <f aca="false">'Low pensions'!W67</f>
        <v>344933.987006113</v>
      </c>
      <c r="K67" s="9"/>
      <c r="L67" s="82" t="n">
        <f aca="false">'Low pensions'!N67</f>
        <v>4044044.42398005</v>
      </c>
      <c r="M67" s="67"/>
      <c r="N67" s="82" t="n">
        <f aca="false">'Low pensions'!L67</f>
        <v>1076213.23089772</v>
      </c>
      <c r="O67" s="9"/>
      <c r="P67" s="82" t="n">
        <f aca="false">'Low pensions'!X67</f>
        <v>26905573.4027717</v>
      </c>
      <c r="Q67" s="67"/>
      <c r="R67" s="82" t="n">
        <f aca="false">'Low SIPA income'!G62</f>
        <v>23921085.6997804</v>
      </c>
      <c r="S67" s="67"/>
      <c r="T67" s="82" t="n">
        <f aca="false">'Low SIPA income'!J62</f>
        <v>91464344.454274</v>
      </c>
      <c r="U67" s="9"/>
      <c r="V67" s="82" t="n">
        <f aca="false">'Low SIPA income'!F62</f>
        <v>106031.738717798</v>
      </c>
      <c r="W67" s="67"/>
      <c r="X67" s="82" t="n">
        <f aca="false">'Low SIPA income'!M62</f>
        <v>266321.157860582</v>
      </c>
      <c r="Y67" s="9"/>
      <c r="Z67" s="9" t="n">
        <f aca="false">R67+V67-N67-L67-F67</f>
        <v>-5529100.13574405</v>
      </c>
      <c r="AA67" s="9"/>
      <c r="AB67" s="9" t="n">
        <f aca="false">T67-P67-D67</f>
        <v>-69880670.6510698</v>
      </c>
      <c r="AC67" s="50"/>
      <c r="AD67" s="9"/>
      <c r="AE67" s="9"/>
      <c r="AF67" s="9"/>
      <c r="AG67" s="9" t="n">
        <f aca="false">BF67/100*$AG$57</f>
        <v>5799848958.91018</v>
      </c>
      <c r="AH67" s="40" t="n">
        <f aca="false">(AG67-AG66)/AG66</f>
        <v>0.00600676061993188</v>
      </c>
      <c r="AI67" s="40"/>
      <c r="AJ67" s="40" t="n">
        <f aca="false">AB67/AG67</f>
        <v>-0.0120487052587316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12563722</v>
      </c>
      <c r="AX67" s="7"/>
      <c r="AY67" s="40" t="n">
        <f aca="false">(AW67-AW66)/AW66</f>
        <v>0.00445017088582649</v>
      </c>
      <c r="AZ67" s="39" t="n">
        <f aca="false">workers_and_wage_low!B55</f>
        <v>6212.6184957359</v>
      </c>
      <c r="BA67" s="40" t="n">
        <f aca="false">(AZ67-AZ66)/AZ66</f>
        <v>0.00154969333394882</v>
      </c>
      <c r="BB67" s="40"/>
      <c r="BC67" s="40"/>
      <c r="BD67" s="40"/>
      <c r="BE67" s="40"/>
      <c r="BF67" s="7" t="n">
        <f aca="false">BF66*(1+AY67)*(1+BA67)*(1-BE67)</f>
        <v>105.791568914906</v>
      </c>
      <c r="BG67" s="7"/>
      <c r="BH67" s="7"/>
      <c r="BI67" s="40" t="n">
        <f aca="false">T74/AG74</f>
        <v>0.0138356613686484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132874343.602264</v>
      </c>
      <c r="E68" s="9"/>
      <c r="F68" s="67" t="n">
        <f aca="false">'Low pensions'!I68</f>
        <v>24151484.8132152</v>
      </c>
      <c r="G68" s="82" t="n">
        <f aca="false">'Low pensions'!K68</f>
        <v>2080546.302618</v>
      </c>
      <c r="H68" s="82" t="n">
        <f aca="false">'Low pensions'!V68</f>
        <v>11446551.8966029</v>
      </c>
      <c r="I68" s="82" t="n">
        <f aca="false">'Low pensions'!M68</f>
        <v>64346.7928644798</v>
      </c>
      <c r="J68" s="82" t="n">
        <f aca="false">'Low pensions'!W68</f>
        <v>354017.068967131</v>
      </c>
      <c r="K68" s="9"/>
      <c r="L68" s="82" t="n">
        <f aca="false">'Low pensions'!N68</f>
        <v>4020241.47520199</v>
      </c>
      <c r="M68" s="67"/>
      <c r="N68" s="82" t="n">
        <f aca="false">'Low pensions'!L68</f>
        <v>1065142.20440452</v>
      </c>
      <c r="O68" s="9"/>
      <c r="P68" s="82" t="n">
        <f aca="false">'Low pensions'!X68</f>
        <v>26721150.2671232</v>
      </c>
      <c r="Q68" s="67"/>
      <c r="R68" s="82" t="n">
        <f aca="false">'Low SIPA income'!G63</f>
        <v>20936228.5019641</v>
      </c>
      <c r="S68" s="67"/>
      <c r="T68" s="82" t="n">
        <f aca="false">'Low SIPA income'!J63</f>
        <v>80051484.2557755</v>
      </c>
      <c r="U68" s="9"/>
      <c r="V68" s="82" t="n">
        <f aca="false">'Low SIPA income'!F63</f>
        <v>104258.647069224</v>
      </c>
      <c r="W68" s="67"/>
      <c r="X68" s="82" t="n">
        <f aca="false">'Low SIPA income'!M63</f>
        <v>261867.662835871</v>
      </c>
      <c r="Y68" s="9"/>
      <c r="Z68" s="9" t="n">
        <f aca="false">R68+V68-N68-L68-F68</f>
        <v>-8196381.34378842</v>
      </c>
      <c r="AA68" s="9"/>
      <c r="AB68" s="9" t="n">
        <f aca="false">T68-P68-D68</f>
        <v>-79544009.613612</v>
      </c>
      <c r="AC68" s="50"/>
      <c r="AD68" s="9"/>
      <c r="AE68" s="9"/>
      <c r="AF68" s="9"/>
      <c r="AG68" s="9" t="n">
        <f aca="false">BF68/100*$AG$57</f>
        <v>5811948057.07269</v>
      </c>
      <c r="AH68" s="40" t="n">
        <f aca="false">(AG68-AG67)/AG67</f>
        <v>0.00208610573279178</v>
      </c>
      <c r="AI68" s="40"/>
      <c r="AJ68" s="40" t="n">
        <f aca="false">AB68/AG68</f>
        <v>-0.0136862905229879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12578570</v>
      </c>
      <c r="AX68" s="7"/>
      <c r="AY68" s="40" t="n">
        <f aca="false">(AW68-AW67)/AW67</f>
        <v>0.00118181538878367</v>
      </c>
      <c r="AZ68" s="39" t="n">
        <f aca="false">workers_and_wage_low!B56</f>
        <v>6218.22987503819</v>
      </c>
      <c r="BA68" s="40" t="n">
        <f aca="false">(AZ68-AZ67)/AZ67</f>
        <v>0.000903222901283916</v>
      </c>
      <c r="BB68" s="40"/>
      <c r="BC68" s="40"/>
      <c r="BD68" s="40"/>
      <c r="BE68" s="40"/>
      <c r="BF68" s="7" t="n">
        <f aca="false">BF67*(1+AY68)*(1+BA68)*(1-BE68)</f>
        <v>106.0122613133</v>
      </c>
      <c r="BG68" s="7"/>
      <c r="BH68" s="7"/>
      <c r="BI68" s="40" t="n">
        <f aca="false">T75/AG75</f>
        <v>0.0159100938717882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135582451.247823</v>
      </c>
      <c r="E69" s="9"/>
      <c r="F69" s="67" t="n">
        <f aca="false">'Low pensions'!I69</f>
        <v>24643715.4342751</v>
      </c>
      <c r="G69" s="82" t="n">
        <f aca="false">'Low pensions'!K69</f>
        <v>2221030.07915929</v>
      </c>
      <c r="H69" s="82" t="n">
        <f aca="false">'Low pensions'!V69</f>
        <v>12219452.1857179</v>
      </c>
      <c r="I69" s="82" t="n">
        <f aca="false">'Low pensions'!M69</f>
        <v>68691.6519327601</v>
      </c>
      <c r="J69" s="82" t="n">
        <f aca="false">'Low pensions'!W69</f>
        <v>377921.201620134</v>
      </c>
      <c r="K69" s="9"/>
      <c r="L69" s="82" t="n">
        <f aca="false">'Low pensions'!N69</f>
        <v>4063851.57496316</v>
      </c>
      <c r="M69" s="67"/>
      <c r="N69" s="82" t="n">
        <f aca="false">'Low pensions'!L69</f>
        <v>1087897.09724024</v>
      </c>
      <c r="O69" s="9"/>
      <c r="P69" s="82" t="n">
        <f aca="false">'Low pensions'!X69</f>
        <v>27072633.9887009</v>
      </c>
      <c r="Q69" s="67"/>
      <c r="R69" s="82" t="n">
        <f aca="false">'Low SIPA income'!G64</f>
        <v>24231615.7223364</v>
      </c>
      <c r="S69" s="67"/>
      <c r="T69" s="82" t="n">
        <f aca="false">'Low SIPA income'!J64</f>
        <v>92651682.9096815</v>
      </c>
      <c r="U69" s="9"/>
      <c r="V69" s="82" t="n">
        <f aca="false">'Low SIPA income'!F64</f>
        <v>102079.461523688</v>
      </c>
      <c r="W69" s="67"/>
      <c r="X69" s="82" t="n">
        <f aca="false">'Low SIPA income'!M64</f>
        <v>256394.177022111</v>
      </c>
      <c r="Y69" s="9"/>
      <c r="Z69" s="9" t="n">
        <f aca="false">R69+V69-N69-L69-F69</f>
        <v>-5461768.92261846</v>
      </c>
      <c r="AA69" s="9"/>
      <c r="AB69" s="9" t="n">
        <f aca="false">T69-P69-D69</f>
        <v>-70003402.3268427</v>
      </c>
      <c r="AC69" s="50"/>
      <c r="AD69" s="9"/>
      <c r="AE69" s="9"/>
      <c r="AF69" s="9"/>
      <c r="AG69" s="9" t="n">
        <f aca="false">BF69/100*$AG$57</f>
        <v>5835850566.75773</v>
      </c>
      <c r="AH69" s="40" t="n">
        <f aca="false">(AG69-AG68)/AG68</f>
        <v>0.0041126502594859</v>
      </c>
      <c r="AI69" s="40" t="n">
        <f aca="false">(AG69-AG65)/AG65</f>
        <v>0.0193029085309959</v>
      </c>
      <c r="AJ69" s="40" t="n">
        <f aca="false">AB69/AG69</f>
        <v>-0.0119954069292996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12605357</v>
      </c>
      <c r="AX69" s="7"/>
      <c r="AY69" s="40" t="n">
        <f aca="false">(AW69-AW68)/AW68</f>
        <v>0.00212957434748147</v>
      </c>
      <c r="AZ69" s="39" t="n">
        <f aca="false">workers_and_wage_low!B57</f>
        <v>6230.53489246922</v>
      </c>
      <c r="BA69" s="40" t="n">
        <f aca="false">(AZ69-AZ68)/AZ68</f>
        <v>0.00197886177872328</v>
      </c>
      <c r="BB69" s="40"/>
      <c r="BC69" s="40"/>
      <c r="BD69" s="40"/>
      <c r="BE69" s="40"/>
      <c r="BF69" s="7" t="n">
        <f aca="false">BF68*(1+AY69)*(1+BA69)*(1-BE69)</f>
        <v>106.448252667299</v>
      </c>
      <c r="BG69" s="7"/>
      <c r="BH69" s="7"/>
      <c r="BI69" s="40" t="n">
        <f aca="false">T76/AG76</f>
        <v>0.0138710617024634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134219178.618914</v>
      </c>
      <c r="E70" s="6"/>
      <c r="F70" s="8" t="n">
        <f aca="false">'Low pensions'!I70</f>
        <v>24395924.4966061</v>
      </c>
      <c r="G70" s="81" t="n">
        <f aca="false">'Low pensions'!K70</f>
        <v>2293567.21977683</v>
      </c>
      <c r="H70" s="81" t="n">
        <f aca="false">'Low pensions'!V70</f>
        <v>12618530.1314791</v>
      </c>
      <c r="I70" s="81" t="n">
        <f aca="false">'Low pensions'!M70</f>
        <v>70935.0686528897</v>
      </c>
      <c r="J70" s="81" t="n">
        <f aca="false">'Low pensions'!W70</f>
        <v>390263.818499344</v>
      </c>
      <c r="K70" s="6"/>
      <c r="L70" s="81" t="n">
        <f aca="false">'Low pensions'!N70</f>
        <v>4902131.58405693</v>
      </c>
      <c r="M70" s="8"/>
      <c r="N70" s="81" t="n">
        <f aca="false">'Low pensions'!L70</f>
        <v>1079011.79093821</v>
      </c>
      <c r="O70" s="6"/>
      <c r="P70" s="81" t="n">
        <f aca="false">'Low pensions'!X70</f>
        <v>31373588.6072194</v>
      </c>
      <c r="Q70" s="8"/>
      <c r="R70" s="81" t="n">
        <f aca="false">'Low SIPA income'!G65</f>
        <v>21174154.3091758</v>
      </c>
      <c r="S70" s="8"/>
      <c r="T70" s="81" t="n">
        <f aca="false">'Low SIPA income'!J65</f>
        <v>80961214.2010839</v>
      </c>
      <c r="U70" s="6"/>
      <c r="V70" s="81" t="n">
        <f aca="false">'Low SIPA income'!F65</f>
        <v>106767.813433867</v>
      </c>
      <c r="W70" s="8"/>
      <c r="X70" s="81" t="n">
        <f aca="false">'Low SIPA income'!M65</f>
        <v>268169.965331118</v>
      </c>
      <c r="Y70" s="6"/>
      <c r="Z70" s="6" t="n">
        <f aca="false">R70+V70-N70-L70-F70</f>
        <v>-9096145.74899151</v>
      </c>
      <c r="AA70" s="6"/>
      <c r="AB70" s="6" t="n">
        <f aca="false">T70-P70-D70</f>
        <v>-84631553.02505</v>
      </c>
      <c r="AC70" s="50"/>
      <c r="AD70" s="6"/>
      <c r="AE70" s="6"/>
      <c r="AF70" s="6"/>
      <c r="AG70" s="6" t="n">
        <f aca="false">BF70/100*$AG$57</f>
        <v>5866617107.33786</v>
      </c>
      <c r="AH70" s="61" t="n">
        <f aca="false">(AG70-AG69)/AG69</f>
        <v>0.00527198910050669</v>
      </c>
      <c r="AI70" s="61"/>
      <c r="AJ70" s="61" t="n">
        <f aca="false">AB70/AG70</f>
        <v>-0.0144259547668782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0.00432069518329125</v>
      </c>
      <c r="AV70" s="5"/>
      <c r="AW70" s="65" t="n">
        <f aca="false">workers_and_wage_low!C58</f>
        <v>12678912</v>
      </c>
      <c r="AX70" s="5"/>
      <c r="AY70" s="61" t="n">
        <f aca="false">(AW70-AW69)/AW69</f>
        <v>0.00583521751902782</v>
      </c>
      <c r="AZ70" s="66" t="n">
        <f aca="false">workers_and_wage_low!B58</f>
        <v>6227.04603638931</v>
      </c>
      <c r="BA70" s="61" t="n">
        <f aca="false">(AZ70-AZ69)/AZ69</f>
        <v>-0.000559960924723056</v>
      </c>
      <c r="BB70" s="61"/>
      <c r="BC70" s="61"/>
      <c r="BD70" s="61"/>
      <c r="BE70" s="61"/>
      <c r="BF70" s="5" t="n">
        <f aca="false">BF69*(1+AY70)*(1+BA70)*(1-BE70)</f>
        <v>107.009446695129</v>
      </c>
      <c r="BG70" s="5"/>
      <c r="BH70" s="5"/>
      <c r="BI70" s="61" t="n">
        <f aca="false">T77/AG77</f>
        <v>0.0159467593920001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136592987.099243</v>
      </c>
      <c r="E71" s="9"/>
      <c r="F71" s="67" t="n">
        <f aca="false">'Low pensions'!I71</f>
        <v>24827392.2872109</v>
      </c>
      <c r="G71" s="82" t="n">
        <f aca="false">'Low pensions'!K71</f>
        <v>2428401.13205403</v>
      </c>
      <c r="H71" s="82" t="n">
        <f aca="false">'Low pensions'!V71</f>
        <v>13360346.5343926</v>
      </c>
      <c r="I71" s="82" t="n">
        <f aca="false">'Low pensions'!M71</f>
        <v>75105.18965116</v>
      </c>
      <c r="J71" s="82" t="n">
        <f aca="false">'Low pensions'!W71</f>
        <v>413206.593847218</v>
      </c>
      <c r="K71" s="9"/>
      <c r="L71" s="82" t="n">
        <f aca="false">'Low pensions'!N71</f>
        <v>4058050.09298078</v>
      </c>
      <c r="M71" s="67"/>
      <c r="N71" s="82" t="n">
        <f aca="false">'Low pensions'!L71</f>
        <v>1098146.97834954</v>
      </c>
      <c r="O71" s="9"/>
      <c r="P71" s="82" t="n">
        <f aca="false">'Low pensions'!X71</f>
        <v>27098921.8927747</v>
      </c>
      <c r="Q71" s="67"/>
      <c r="R71" s="82" t="n">
        <f aca="false">'Low SIPA income'!G66</f>
        <v>24535643.342524</v>
      </c>
      <c r="S71" s="67"/>
      <c r="T71" s="82" t="n">
        <f aca="false">'Low SIPA income'!J66</f>
        <v>93814158.8660595</v>
      </c>
      <c r="U71" s="9"/>
      <c r="V71" s="82" t="n">
        <f aca="false">'Low SIPA income'!F66</f>
        <v>105904.103646905</v>
      </c>
      <c r="W71" s="67"/>
      <c r="X71" s="82" t="n">
        <f aca="false">'Low SIPA income'!M66</f>
        <v>266000.575360712</v>
      </c>
      <c r="Y71" s="9"/>
      <c r="Z71" s="9" t="n">
        <f aca="false">R71+V71-N71-L71-F71</f>
        <v>-5342041.91237031</v>
      </c>
      <c r="AA71" s="9"/>
      <c r="AB71" s="9" t="n">
        <f aca="false">T71-P71-D71</f>
        <v>-69877750.1259581</v>
      </c>
      <c r="AC71" s="50"/>
      <c r="AD71" s="9"/>
      <c r="AE71" s="9"/>
      <c r="AF71" s="9"/>
      <c r="AG71" s="9" t="n">
        <f aca="false">BF71/100*$AG$57</f>
        <v>5898694236.75261</v>
      </c>
      <c r="AH71" s="40" t="n">
        <f aca="false">(AG71-AG70)/AG70</f>
        <v>0.00546773870321751</v>
      </c>
      <c r="AI71" s="40"/>
      <c r="AJ71" s="40" t="n">
        <f aca="false">AB71/AG71</f>
        <v>-0.0118463082372664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12675485</v>
      </c>
      <c r="AX71" s="7"/>
      <c r="AY71" s="40" t="n">
        <f aca="false">(AW71-AW70)/AW70</f>
        <v>-0.000270291330991177</v>
      </c>
      <c r="AZ71" s="39" t="n">
        <f aca="false">workers_and_wage_low!B59</f>
        <v>6262.78667395501</v>
      </c>
      <c r="BA71" s="40" t="n">
        <f aca="false">(AZ71-AZ70)/AZ70</f>
        <v>0.00573958139330267</v>
      </c>
      <c r="BB71" s="40"/>
      <c r="BC71" s="40"/>
      <c r="BD71" s="40"/>
      <c r="BE71" s="40"/>
      <c r="BF71" s="7" t="n">
        <f aca="false">BF70*(1+AY71)*(1+BA71)*(1-BE71)</f>
        <v>107.594546388434</v>
      </c>
      <c r="BG71" s="7"/>
      <c r="BH71" s="7"/>
      <c r="BI71" s="40" t="n">
        <f aca="false">T78/AG78</f>
        <v>0.0138529203577091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135281477.265117</v>
      </c>
      <c r="E72" s="9"/>
      <c r="F72" s="67" t="n">
        <f aca="false">'Low pensions'!I72</f>
        <v>24589009.8502214</v>
      </c>
      <c r="G72" s="82" t="n">
        <f aca="false">'Low pensions'!K72</f>
        <v>2466572.43246499</v>
      </c>
      <c r="H72" s="82" t="n">
        <f aca="false">'Low pensions'!V72</f>
        <v>13570353.7668993</v>
      </c>
      <c r="I72" s="82" t="n">
        <f aca="false">'Low pensions'!M72</f>
        <v>76285.7453339701</v>
      </c>
      <c r="J72" s="82" t="n">
        <f aca="false">'Low pensions'!W72</f>
        <v>419701.6628938</v>
      </c>
      <c r="K72" s="9"/>
      <c r="L72" s="82" t="n">
        <f aca="false">'Low pensions'!N72</f>
        <v>4042892.65260955</v>
      </c>
      <c r="M72" s="67"/>
      <c r="N72" s="82" t="n">
        <f aca="false">'Low pensions'!L72</f>
        <v>1090591.39952053</v>
      </c>
      <c r="O72" s="9"/>
      <c r="P72" s="82" t="n">
        <f aca="false">'Low pensions'!X72</f>
        <v>26978701.2971719</v>
      </c>
      <c r="Q72" s="67"/>
      <c r="R72" s="82" t="n">
        <f aca="false">'Low SIPA income'!G67</f>
        <v>21462794.3934129</v>
      </c>
      <c r="S72" s="67"/>
      <c r="T72" s="82" t="n">
        <f aca="false">'Low SIPA income'!J67</f>
        <v>82064854.580091</v>
      </c>
      <c r="U72" s="9"/>
      <c r="V72" s="82" t="n">
        <f aca="false">'Low SIPA income'!F67</f>
        <v>106608.230273337</v>
      </c>
      <c r="W72" s="67"/>
      <c r="X72" s="82" t="n">
        <f aca="false">'Low SIPA income'!M67</f>
        <v>267769.138440969</v>
      </c>
      <c r="Y72" s="9"/>
      <c r="Z72" s="9" t="n">
        <f aca="false">R72+V72-N72-L72-F72</f>
        <v>-8153091.27866528</v>
      </c>
      <c r="AA72" s="9"/>
      <c r="AB72" s="9" t="n">
        <f aca="false">T72-P72-D72</f>
        <v>-80195323.9821976</v>
      </c>
      <c r="AC72" s="50"/>
      <c r="AD72" s="9"/>
      <c r="AE72" s="9"/>
      <c r="AF72" s="9"/>
      <c r="AG72" s="9" t="n">
        <f aca="false">BF72/100*$AG$57</f>
        <v>5919056429.08993</v>
      </c>
      <c r="AH72" s="40" t="n">
        <f aca="false">(AG72-AG71)/AG71</f>
        <v>0.00345198301862446</v>
      </c>
      <c r="AI72" s="40"/>
      <c r="AJ72" s="40" t="n">
        <f aca="false">AB72/AG72</f>
        <v>-0.0135486669105008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12716289</v>
      </c>
      <c r="AX72" s="7"/>
      <c r="AY72" s="40" t="n">
        <f aca="false">(AW72-AW71)/AW71</f>
        <v>0.00321912731544395</v>
      </c>
      <c r="AZ72" s="39" t="n">
        <f aca="false">workers_and_wage_low!B60</f>
        <v>6264.2403200779</v>
      </c>
      <c r="BA72" s="40" t="n">
        <f aca="false">(AZ72-AZ71)/AZ71</f>
        <v>0.000232108516315724</v>
      </c>
      <c r="BB72" s="40"/>
      <c r="BC72" s="40"/>
      <c r="BD72" s="40"/>
      <c r="BE72" s="40"/>
      <c r="BF72" s="7" t="n">
        <f aca="false">BF71*(1+AY72)*(1+BA72)*(1-BE72)</f>
        <v>107.965960935463</v>
      </c>
      <c r="BG72" s="7"/>
      <c r="BH72" s="7"/>
      <c r="BI72" s="40" t="n">
        <f aca="false">T79/AG79</f>
        <v>0.0159233247792484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137073850.160257</v>
      </c>
      <c r="E73" s="9"/>
      <c r="F73" s="67" t="n">
        <f aca="false">'Low pensions'!I73</f>
        <v>24914794.8406344</v>
      </c>
      <c r="G73" s="82" t="n">
        <f aca="false">'Low pensions'!K73</f>
        <v>2592529.66999456</v>
      </c>
      <c r="H73" s="82" t="n">
        <f aca="false">'Low pensions'!V73</f>
        <v>14263333.3243938</v>
      </c>
      <c r="I73" s="82" t="n">
        <f aca="false">'Low pensions'!M73</f>
        <v>80181.3299998301</v>
      </c>
      <c r="J73" s="82" t="n">
        <f aca="false">'Low pensions'!W73</f>
        <v>441134.020342066</v>
      </c>
      <c r="K73" s="9"/>
      <c r="L73" s="82" t="n">
        <f aca="false">'Low pensions'!N73</f>
        <v>4050355.40437276</v>
      </c>
      <c r="M73" s="67"/>
      <c r="N73" s="82" t="n">
        <f aca="false">'Low pensions'!L73</f>
        <v>1105453.82641467</v>
      </c>
      <c r="O73" s="9"/>
      <c r="P73" s="82" t="n">
        <f aca="false">'Low pensions'!X73</f>
        <v>27099194.2391943</v>
      </c>
      <c r="Q73" s="67"/>
      <c r="R73" s="82" t="n">
        <f aca="false">'Low SIPA income'!G68</f>
        <v>24663132.2927208</v>
      </c>
      <c r="S73" s="67"/>
      <c r="T73" s="82" t="n">
        <f aca="false">'Low SIPA income'!J68</f>
        <v>94301623.916821</v>
      </c>
      <c r="U73" s="9"/>
      <c r="V73" s="82" t="n">
        <f aca="false">'Low SIPA income'!F68</f>
        <v>107401.291882526</v>
      </c>
      <c r="W73" s="67"/>
      <c r="X73" s="82" t="n">
        <f aca="false">'Low SIPA income'!M68</f>
        <v>269761.080557246</v>
      </c>
      <c r="Y73" s="9"/>
      <c r="Z73" s="9" t="n">
        <f aca="false">R73+V73-N73-L73-F73</f>
        <v>-5300070.48681858</v>
      </c>
      <c r="AA73" s="9"/>
      <c r="AB73" s="9" t="n">
        <f aca="false">T73-P73-D73</f>
        <v>-69871420.4826303</v>
      </c>
      <c r="AC73" s="50"/>
      <c r="AD73" s="9"/>
      <c r="AE73" s="9"/>
      <c r="AF73" s="9"/>
      <c r="AG73" s="9" t="n">
        <f aca="false">BF73/100*$AG$57</f>
        <v>5937352646.31832</v>
      </c>
      <c r="AH73" s="40" t="n">
        <f aca="false">(AG73-AG72)/AG72</f>
        <v>0.00309106991081636</v>
      </c>
      <c r="AI73" s="40" t="n">
        <f aca="false">(AG73-AG69)/AG69</f>
        <v>0.0173928510333646</v>
      </c>
      <c r="AJ73" s="40" t="n">
        <f aca="false">AB73/AG73</f>
        <v>-0.0117681102411791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12761233</v>
      </c>
      <c r="AX73" s="7"/>
      <c r="AY73" s="40" t="n">
        <f aca="false">(AW73-AW72)/AW72</f>
        <v>0.00353436446749519</v>
      </c>
      <c r="AZ73" s="39" t="n">
        <f aca="false">workers_and_wage_low!B61</f>
        <v>6261.47319646566</v>
      </c>
      <c r="BA73" s="40" t="n">
        <f aca="false">(AZ73-AZ72)/AZ72</f>
        <v>-0.000441733310163522</v>
      </c>
      <c r="BB73" s="40"/>
      <c r="BC73" s="40"/>
      <c r="BD73" s="40"/>
      <c r="BE73" s="40"/>
      <c r="BF73" s="7" t="n">
        <f aca="false">BF72*(1+AY73)*(1+BA73)*(1-BE73)</f>
        <v>108.299691268703</v>
      </c>
      <c r="BG73" s="7"/>
      <c r="BH73" s="7"/>
      <c r="BI73" s="40" t="n">
        <f aca="false">T80/AG80</f>
        <v>0.0138896307729312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135436265.068449</v>
      </c>
      <c r="E74" s="6"/>
      <c r="F74" s="8" t="n">
        <f aca="false">'Low pensions'!I74</f>
        <v>24617144.3657351</v>
      </c>
      <c r="G74" s="81" t="n">
        <f aca="false">'Low pensions'!K74</f>
        <v>2619884.42420874</v>
      </c>
      <c r="H74" s="81" t="n">
        <f aca="false">'Low pensions'!V74</f>
        <v>14413831.1111229</v>
      </c>
      <c r="I74" s="81" t="n">
        <f aca="false">'Low pensions'!M74</f>
        <v>81027.3533260501</v>
      </c>
      <c r="J74" s="81" t="n">
        <f aca="false">'Low pensions'!W74</f>
        <v>445788.591065692</v>
      </c>
      <c r="K74" s="6"/>
      <c r="L74" s="81" t="n">
        <f aca="false">'Low pensions'!N74</f>
        <v>4765963.07614863</v>
      </c>
      <c r="M74" s="8"/>
      <c r="N74" s="81" t="n">
        <f aca="false">'Low pensions'!L74</f>
        <v>1093388.58302265</v>
      </c>
      <c r="O74" s="6"/>
      <c r="P74" s="81" t="n">
        <f aca="false">'Low pensions'!X74</f>
        <v>30746106.4405745</v>
      </c>
      <c r="Q74" s="8"/>
      <c r="R74" s="81" t="n">
        <f aca="false">'Low SIPA income'!G69</f>
        <v>21540147.8826415</v>
      </c>
      <c r="S74" s="8"/>
      <c r="T74" s="81" t="n">
        <f aca="false">'Low SIPA income'!J69</f>
        <v>82360622.3505148</v>
      </c>
      <c r="U74" s="6"/>
      <c r="V74" s="81" t="n">
        <f aca="false">'Low SIPA income'!F69</f>
        <v>109450.141965446</v>
      </c>
      <c r="W74" s="8"/>
      <c r="X74" s="81" t="n">
        <f aca="false">'Low SIPA income'!M69</f>
        <v>274907.20126567</v>
      </c>
      <c r="Y74" s="6"/>
      <c r="Z74" s="6" t="n">
        <f aca="false">R74+V74-N74-L74-F74</f>
        <v>-8826898.00029944</v>
      </c>
      <c r="AA74" s="6"/>
      <c r="AB74" s="6" t="n">
        <f aca="false">T74-P74-D74</f>
        <v>-83821749.1585083</v>
      </c>
      <c r="AC74" s="50"/>
      <c r="AD74" s="6"/>
      <c r="AE74" s="6"/>
      <c r="AF74" s="6"/>
      <c r="AG74" s="6" t="n">
        <f aca="false">BF74/100*$AG$57</f>
        <v>5952778125.74568</v>
      </c>
      <c r="AH74" s="61" t="n">
        <f aca="false">(AG74-AG73)/AG73</f>
        <v>0.00259803995926157</v>
      </c>
      <c r="AI74" s="61"/>
      <c r="AJ74" s="61" t="n">
        <f aca="false">AB74/AG74</f>
        <v>-0.0140811142945141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0.00342447845717639</v>
      </c>
      <c r="AV74" s="5"/>
      <c r="AW74" s="65" t="n">
        <f aca="false">workers_and_wage_low!C62</f>
        <v>12735523</v>
      </c>
      <c r="AX74" s="5"/>
      <c r="AY74" s="61" t="n">
        <f aca="false">(AW74-AW73)/AW73</f>
        <v>-0.00201469560190618</v>
      </c>
      <c r="AZ74" s="66" t="n">
        <f aca="false">workers_and_wage_low!B62</f>
        <v>6290.41402350124</v>
      </c>
      <c r="BA74" s="61" t="n">
        <f aca="false">(AZ74-AZ73)/AZ73</f>
        <v>0.00462204758009915</v>
      </c>
      <c r="BB74" s="61"/>
      <c r="BC74" s="61"/>
      <c r="BD74" s="61"/>
      <c r="BE74" s="61"/>
      <c r="BF74" s="5" t="n">
        <f aca="false">BF73*(1+AY74)*(1+BA74)*(1-BE74)</f>
        <v>108.581058194195</v>
      </c>
      <c r="BG74" s="5"/>
      <c r="BH74" s="5"/>
      <c r="BI74" s="61" t="n">
        <f aca="false">T81/AG81</f>
        <v>0.0159793695301076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137706558.197601</v>
      </c>
      <c r="E75" s="9"/>
      <c r="F75" s="67" t="n">
        <f aca="false">'Low pensions'!I75</f>
        <v>25029797.0159291</v>
      </c>
      <c r="G75" s="82" t="n">
        <f aca="false">'Low pensions'!K75</f>
        <v>2741886.79316851</v>
      </c>
      <c r="H75" s="82" t="n">
        <f aca="false">'Low pensions'!V75</f>
        <v>15085052.1486212</v>
      </c>
      <c r="I75" s="82" t="n">
        <f aca="false">'Low pensions'!M75</f>
        <v>84800.62246913</v>
      </c>
      <c r="J75" s="82" t="n">
        <f aca="false">'Low pensions'!W75</f>
        <v>466548.004596535</v>
      </c>
      <c r="K75" s="9"/>
      <c r="L75" s="82" t="n">
        <f aca="false">'Low pensions'!N75</f>
        <v>4014614.32463398</v>
      </c>
      <c r="M75" s="67"/>
      <c r="N75" s="82" t="n">
        <f aca="false">'Low pensions'!L75</f>
        <v>1112595.43438878</v>
      </c>
      <c r="O75" s="9"/>
      <c r="P75" s="82" t="n">
        <f aca="false">'Low pensions'!X75</f>
        <v>26953024.6264824</v>
      </c>
      <c r="Q75" s="67"/>
      <c r="R75" s="82" t="n">
        <f aca="false">'Low SIPA income'!G70</f>
        <v>25025506.9974379</v>
      </c>
      <c r="S75" s="67"/>
      <c r="T75" s="82" t="n">
        <f aca="false">'Low SIPA income'!J70</f>
        <v>95687195.0079385</v>
      </c>
      <c r="U75" s="9"/>
      <c r="V75" s="82" t="n">
        <f aca="false">'Low SIPA income'!F70</f>
        <v>108767.541305611</v>
      </c>
      <c r="W75" s="67"/>
      <c r="X75" s="82" t="n">
        <f aca="false">'Low SIPA income'!M70</f>
        <v>273192.705207396</v>
      </c>
      <c r="Y75" s="9"/>
      <c r="Z75" s="9" t="n">
        <f aca="false">R75+V75-N75-L75-F75</f>
        <v>-5022732.23620837</v>
      </c>
      <c r="AA75" s="9"/>
      <c r="AB75" s="9" t="n">
        <f aca="false">T75-P75-D75</f>
        <v>-68972387.8161447</v>
      </c>
      <c r="AC75" s="50"/>
      <c r="AD75" s="9"/>
      <c r="AE75" s="9"/>
      <c r="AF75" s="9"/>
      <c r="AG75" s="9" t="n">
        <f aca="false">BF75/100*$AG$57</f>
        <v>6014244527.97298</v>
      </c>
      <c r="AH75" s="40" t="n">
        <f aca="false">(AG75-AG74)/AG74</f>
        <v>0.0103256665927899</v>
      </c>
      <c r="AI75" s="40"/>
      <c r="AJ75" s="40" t="n">
        <f aca="false">AB75/AG75</f>
        <v>-0.0114681715210191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12790217</v>
      </c>
      <c r="AX75" s="7"/>
      <c r="AY75" s="40" t="n">
        <f aca="false">(AW75-AW74)/AW74</f>
        <v>0.00429460180002031</v>
      </c>
      <c r="AZ75" s="39" t="n">
        <f aca="false">workers_and_wage_low!B63</f>
        <v>6328.18968661949</v>
      </c>
      <c r="BA75" s="40" t="n">
        <f aca="false">(AZ75-AZ74)/AZ74</f>
        <v>0.00600527452996353</v>
      </c>
      <c r="BB75" s="40"/>
      <c r="BC75" s="40"/>
      <c r="BD75" s="40"/>
      <c r="BE75" s="40"/>
      <c r="BF75" s="7" t="n">
        <f aca="false">BF74*(1+AY75)*(1+BA75)*(1-BE75)</f>
        <v>109.702229999401</v>
      </c>
      <c r="BG75" s="7"/>
      <c r="BH75" s="7"/>
      <c r="BI75" s="40" t="n">
        <f aca="false">T82/AG82</f>
        <v>0.0139360623469214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136356716.547503</v>
      </c>
      <c r="E76" s="9"/>
      <c r="F76" s="67" t="n">
        <f aca="false">'Low pensions'!I76</f>
        <v>24784447.3176444</v>
      </c>
      <c r="G76" s="82" t="n">
        <f aca="false">'Low pensions'!K76</f>
        <v>2702364.28732856</v>
      </c>
      <c r="H76" s="82" t="n">
        <f aca="false">'Low pensions'!V76</f>
        <v>14867610.9825142</v>
      </c>
      <c r="I76" s="82" t="n">
        <f aca="false">'Low pensions'!M76</f>
        <v>83578.27692769</v>
      </c>
      <c r="J76" s="82" t="n">
        <f aca="false">'Low pensions'!W76</f>
        <v>459823.020077773</v>
      </c>
      <c r="K76" s="9"/>
      <c r="L76" s="82" t="n">
        <f aca="false">'Low pensions'!N76</f>
        <v>4025782.95336483</v>
      </c>
      <c r="M76" s="67"/>
      <c r="N76" s="82" t="n">
        <f aca="false">'Low pensions'!L76</f>
        <v>1102552.54843671</v>
      </c>
      <c r="O76" s="9"/>
      <c r="P76" s="82" t="n">
        <f aca="false">'Low pensions'!X76</f>
        <v>26955725.6986823</v>
      </c>
      <c r="Q76" s="67"/>
      <c r="R76" s="82" t="n">
        <f aca="false">'Low SIPA income'!G71</f>
        <v>21849550.1776049</v>
      </c>
      <c r="S76" s="67"/>
      <c r="T76" s="82" t="n">
        <f aca="false">'Low SIPA income'!J71</f>
        <v>83543648.8417303</v>
      </c>
      <c r="U76" s="9"/>
      <c r="V76" s="82" t="n">
        <f aca="false">'Low SIPA income'!F71</f>
        <v>108935.375208558</v>
      </c>
      <c r="W76" s="67"/>
      <c r="X76" s="82" t="n">
        <f aca="false">'Low SIPA income'!M71</f>
        <v>273614.255583743</v>
      </c>
      <c r="Y76" s="9"/>
      <c r="Z76" s="9" t="n">
        <f aca="false">R76+V76-N76-L76-F76</f>
        <v>-7954297.26663256</v>
      </c>
      <c r="AA76" s="9"/>
      <c r="AB76" s="9" t="n">
        <f aca="false">T76-P76-D76</f>
        <v>-79768793.4044549</v>
      </c>
      <c r="AC76" s="50"/>
      <c r="AD76" s="9"/>
      <c r="AE76" s="9"/>
      <c r="AF76" s="9"/>
      <c r="AG76" s="9" t="n">
        <f aca="false">BF76/100*$AG$57</f>
        <v>6022873420.48905</v>
      </c>
      <c r="AH76" s="40" t="n">
        <f aca="false">(AG76-AG75)/AG75</f>
        <v>0.00143474254761914</v>
      </c>
      <c r="AI76" s="40"/>
      <c r="AJ76" s="40" t="n">
        <f aca="false">AB76/AG76</f>
        <v>-0.0132443084613221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12797095</v>
      </c>
      <c r="AX76" s="7"/>
      <c r="AY76" s="40" t="n">
        <f aca="false">(AW76-AW75)/AW75</f>
        <v>0.000537754754278211</v>
      </c>
      <c r="AZ76" s="39" t="n">
        <f aca="false">workers_and_wage_low!B64</f>
        <v>6333.86294470083</v>
      </c>
      <c r="BA76" s="40" t="n">
        <f aca="false">(AZ76-AZ75)/AZ75</f>
        <v>0.000896505693142569</v>
      </c>
      <c r="BB76" s="40"/>
      <c r="BC76" s="40"/>
      <c r="BD76" s="40"/>
      <c r="BE76" s="40"/>
      <c r="BF76" s="7" t="n">
        <f aca="false">BF75*(1+AY76)*(1+BA76)*(1-BE76)</f>
        <v>109.859624456349</v>
      </c>
      <c r="BG76" s="7"/>
      <c r="BH76" s="7"/>
      <c r="BI76" s="40" t="n">
        <f aca="false">T83/AG83</f>
        <v>0.0158857610219821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138537523.435758</v>
      </c>
      <c r="E77" s="9"/>
      <c r="F77" s="67" t="n">
        <f aca="false">'Low pensions'!I77</f>
        <v>25180834.7842867</v>
      </c>
      <c r="G77" s="82" t="n">
        <f aca="false">'Low pensions'!K77</f>
        <v>2782708.07479739</v>
      </c>
      <c r="H77" s="82" t="n">
        <f aca="false">'Low pensions'!V77</f>
        <v>15309638.795918</v>
      </c>
      <c r="I77" s="82" t="n">
        <f aca="false">'Low pensions'!M77</f>
        <v>86063.1363339401</v>
      </c>
      <c r="J77" s="82" t="n">
        <f aca="false">'Low pensions'!W77</f>
        <v>473493.983378908</v>
      </c>
      <c r="K77" s="9"/>
      <c r="L77" s="82" t="n">
        <f aca="false">'Low pensions'!N77</f>
        <v>4067130.68916086</v>
      </c>
      <c r="M77" s="67"/>
      <c r="N77" s="82" t="n">
        <f aca="false">'Low pensions'!L77</f>
        <v>1120453.33212346</v>
      </c>
      <c r="O77" s="9"/>
      <c r="P77" s="82" t="n">
        <f aca="false">'Low pensions'!X77</f>
        <v>27268764.1265462</v>
      </c>
      <c r="Q77" s="67"/>
      <c r="R77" s="82" t="n">
        <f aca="false">'Low SIPA income'!G72</f>
        <v>25102575.2020685</v>
      </c>
      <c r="S77" s="67"/>
      <c r="T77" s="82" t="n">
        <f aca="false">'Low SIPA income'!J72</f>
        <v>95981871.9679761</v>
      </c>
      <c r="U77" s="9"/>
      <c r="V77" s="82" t="n">
        <f aca="false">'Low SIPA income'!F72</f>
        <v>105533.752814673</v>
      </c>
      <c r="W77" s="67"/>
      <c r="X77" s="82" t="n">
        <f aca="false">'Low SIPA income'!M72</f>
        <v>265070.360845251</v>
      </c>
      <c r="Y77" s="9"/>
      <c r="Z77" s="9" t="n">
        <f aca="false">R77+V77-N77-L77-F77</f>
        <v>-5160309.85068785</v>
      </c>
      <c r="AA77" s="9"/>
      <c r="AB77" s="9" t="n">
        <f aca="false">T77-P77-D77</f>
        <v>-69824415.5943285</v>
      </c>
      <c r="AC77" s="50"/>
      <c r="AD77" s="9"/>
      <c r="AE77" s="9"/>
      <c r="AF77" s="9"/>
      <c r="AG77" s="9" t="n">
        <f aca="false">BF77/100*$AG$57</f>
        <v>6018895100.16226</v>
      </c>
      <c r="AH77" s="40" t="n">
        <f aca="false">(AG77-AG76)/AG76</f>
        <v>-0.000660535270965029</v>
      </c>
      <c r="AI77" s="40" t="n">
        <f aca="false">(AG77-AG73)/AG73</f>
        <v>0.0137338067487883</v>
      </c>
      <c r="AJ77" s="40" t="n">
        <f aca="false">AB77/AG77</f>
        <v>-0.011600869334381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12818431</v>
      </c>
      <c r="AX77" s="7"/>
      <c r="AY77" s="40" t="n">
        <f aca="false">(AW77-AW76)/AW76</f>
        <v>0.00166725338836666</v>
      </c>
      <c r="AZ77" s="39" t="n">
        <f aca="false">workers_and_wage_low!B65</f>
        <v>6319.14359126029</v>
      </c>
      <c r="BA77" s="40" t="n">
        <f aca="false">(AZ77-AZ76)/AZ76</f>
        <v>-0.00232391410566479</v>
      </c>
      <c r="BB77" s="40"/>
      <c r="BC77" s="40"/>
      <c r="BD77" s="40"/>
      <c r="BE77" s="40"/>
      <c r="BF77" s="7" t="n">
        <f aca="false">BF76*(1+AY77)*(1+BA77)*(1-BE77)</f>
        <v>109.787058299541</v>
      </c>
      <c r="BG77" s="7"/>
      <c r="BH77" s="7"/>
      <c r="BI77" s="40" t="n">
        <f aca="false">T84/AG84</f>
        <v>0.0137729272799665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137062458.382341</v>
      </c>
      <c r="E78" s="6"/>
      <c r="F78" s="8" t="n">
        <f aca="false">'Low pensions'!I78</f>
        <v>24912724.2501512</v>
      </c>
      <c r="G78" s="81" t="n">
        <f aca="false">'Low pensions'!K78</f>
        <v>2832658.05918133</v>
      </c>
      <c r="H78" s="81" t="n">
        <f aca="false">'Low pensions'!V78</f>
        <v>15584448.8723704</v>
      </c>
      <c r="I78" s="81" t="n">
        <f aca="false">'Low pensions'!M78</f>
        <v>87607.9812118001</v>
      </c>
      <c r="J78" s="81" t="n">
        <f aca="false">'Low pensions'!W78</f>
        <v>481993.264093966</v>
      </c>
      <c r="K78" s="6"/>
      <c r="L78" s="81" t="n">
        <f aca="false">'Low pensions'!N78</f>
        <v>4865270.429416</v>
      </c>
      <c r="M78" s="8"/>
      <c r="N78" s="81" t="n">
        <f aca="false">'Low pensions'!L78</f>
        <v>1108598.4021262</v>
      </c>
      <c r="O78" s="6"/>
      <c r="P78" s="81" t="n">
        <f aca="false">'Low pensions'!X78</f>
        <v>31345092.7058518</v>
      </c>
      <c r="Q78" s="8"/>
      <c r="R78" s="81" t="n">
        <f aca="false">'Low SIPA income'!G73</f>
        <v>21867062.5038297</v>
      </c>
      <c r="S78" s="8"/>
      <c r="T78" s="81" t="n">
        <f aca="false">'Low SIPA income'!J73</f>
        <v>83610608.7388742</v>
      </c>
      <c r="U78" s="6"/>
      <c r="V78" s="81" t="n">
        <f aca="false">'Low SIPA income'!F73</f>
        <v>112178.308634585</v>
      </c>
      <c r="W78" s="8"/>
      <c r="X78" s="81" t="n">
        <f aca="false">'Low SIPA income'!M73</f>
        <v>281759.569386271</v>
      </c>
      <c r="Y78" s="6"/>
      <c r="Z78" s="6" t="n">
        <f aca="false">R78+V78-N78-L78-F78</f>
        <v>-8907352.26922907</v>
      </c>
      <c r="AA78" s="6"/>
      <c r="AB78" s="6" t="n">
        <f aca="false">T78-P78-D78</f>
        <v>-84796942.3493186</v>
      </c>
      <c r="AC78" s="50"/>
      <c r="AD78" s="6"/>
      <c r="AE78" s="6"/>
      <c r="AF78" s="6"/>
      <c r="AG78" s="6" t="n">
        <f aca="false">BF78/100*$AG$57</f>
        <v>6035594414.74339</v>
      </c>
      <c r="AH78" s="61" t="n">
        <f aca="false">(AG78-AG77)/AG77</f>
        <v>0.00277448174510948</v>
      </c>
      <c r="AI78" s="61"/>
      <c r="AJ78" s="61" t="n">
        <f aca="false">AB78/AG78</f>
        <v>-0.014049476575527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0.00317721196815328</v>
      </c>
      <c r="AV78" s="5"/>
      <c r="AW78" s="65" t="n">
        <f aca="false">workers_and_wage_low!C66</f>
        <v>12832352</v>
      </c>
      <c r="AX78" s="5"/>
      <c r="AY78" s="61" t="n">
        <f aca="false">(AW78-AW77)/AW77</f>
        <v>0.00108601434918205</v>
      </c>
      <c r="AZ78" s="66" t="n">
        <f aca="false">workers_and_wage_low!B66</f>
        <v>6329.8016843423</v>
      </c>
      <c r="BA78" s="61" t="n">
        <f aca="false">(AZ78-AZ77)/AZ77</f>
        <v>0.00168663568537139</v>
      </c>
      <c r="BB78" s="61"/>
      <c r="BC78" s="61"/>
      <c r="BD78" s="61"/>
      <c r="BE78" s="61"/>
      <c r="BF78" s="5" t="n">
        <f aca="false">BF77*(1+AY78)*(1+BA78)*(1-BE78)</f>
        <v>110.091660488642</v>
      </c>
      <c r="BG78" s="5"/>
      <c r="BH78" s="5"/>
      <c r="BI78" s="61" t="n">
        <f aca="false">T85/AG85</f>
        <v>0.0158925067324271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139110170.179708</v>
      </c>
      <c r="E79" s="9"/>
      <c r="F79" s="67" t="n">
        <f aca="false">'Low pensions'!I79</f>
        <v>25284920.1085479</v>
      </c>
      <c r="G79" s="82" t="n">
        <f aca="false">'Low pensions'!K79</f>
        <v>2953588.03332595</v>
      </c>
      <c r="H79" s="82" t="n">
        <f aca="false">'Low pensions'!V79</f>
        <v>16249769.9100034</v>
      </c>
      <c r="I79" s="82" t="n">
        <f aca="false">'Low pensions'!M79</f>
        <v>91348.0835049199</v>
      </c>
      <c r="J79" s="82" t="n">
        <f aca="false">'Low pensions'!W79</f>
        <v>502570.203402132</v>
      </c>
      <c r="K79" s="9"/>
      <c r="L79" s="82" t="n">
        <f aca="false">'Low pensions'!N79</f>
        <v>3961381.19544471</v>
      </c>
      <c r="M79" s="67"/>
      <c r="N79" s="82" t="n">
        <f aca="false">'Low pensions'!L79</f>
        <v>1125892.62387638</v>
      </c>
      <c r="O79" s="9"/>
      <c r="P79" s="82" t="n">
        <f aca="false">'Low pensions'!X79</f>
        <v>26749954.8793153</v>
      </c>
      <c r="Q79" s="67"/>
      <c r="R79" s="82" t="n">
        <f aca="false">'Low SIPA income'!G74</f>
        <v>25248997.9053273</v>
      </c>
      <c r="S79" s="67"/>
      <c r="T79" s="82" t="n">
        <f aca="false">'Low SIPA income'!J74</f>
        <v>96541731.8645906</v>
      </c>
      <c r="U79" s="9"/>
      <c r="V79" s="82" t="n">
        <f aca="false">'Low SIPA income'!F74</f>
        <v>111026.993933412</v>
      </c>
      <c r="W79" s="67"/>
      <c r="X79" s="82" t="n">
        <f aca="false">'Low SIPA income'!M74</f>
        <v>278867.798790165</v>
      </c>
      <c r="Y79" s="9"/>
      <c r="Z79" s="9" t="n">
        <f aca="false">R79+V79-N79-L79-F79</f>
        <v>-5012169.02860836</v>
      </c>
      <c r="AA79" s="9"/>
      <c r="AB79" s="9" t="n">
        <f aca="false">T79-P79-D79</f>
        <v>-69318393.1944328</v>
      </c>
      <c r="AC79" s="50"/>
      <c r="AD79" s="9"/>
      <c r="AE79" s="9"/>
      <c r="AF79" s="9"/>
      <c r="AG79" s="9" t="n">
        <f aca="false">BF79/100*$AG$57</f>
        <v>6062912940.79523</v>
      </c>
      <c r="AH79" s="40" t="n">
        <f aca="false">(AG79-AG78)/AG78</f>
        <v>0.00452623622042991</v>
      </c>
      <c r="AI79" s="40"/>
      <c r="AJ79" s="40" t="n">
        <f aca="false">AB79/AG79</f>
        <v>-0.0114331830048249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12875705</v>
      </c>
      <c r="AX79" s="7"/>
      <c r="AY79" s="40" t="n">
        <f aca="false">(AW79-AW78)/AW78</f>
        <v>0.00337841418315208</v>
      </c>
      <c r="AZ79" s="39" t="n">
        <f aca="false">workers_and_wage_low!B67</f>
        <v>6337.04270703343</v>
      </c>
      <c r="BA79" s="40" t="n">
        <f aca="false">(AZ79-AZ78)/AZ78</f>
        <v>0.00114395727579236</v>
      </c>
      <c r="BB79" s="40"/>
      <c r="BC79" s="40"/>
      <c r="BD79" s="40"/>
      <c r="BE79" s="40"/>
      <c r="BF79" s="7" t="n">
        <f aca="false">BF78*(1+AY79)*(1+BA79)*(1-BE79)</f>
        <v>110.589961349913</v>
      </c>
      <c r="BG79" s="7"/>
      <c r="BH79" s="7"/>
      <c r="BI79" s="40" t="n">
        <f aca="false">T86/AG86</f>
        <v>0.0138482050642154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137378631.182087</v>
      </c>
      <c r="E80" s="9"/>
      <c r="F80" s="67" t="n">
        <f aca="false">'Low pensions'!I80</f>
        <v>24970192.3991136</v>
      </c>
      <c r="G80" s="82" t="n">
        <f aca="false">'Low pensions'!K80</f>
        <v>2976586.40689984</v>
      </c>
      <c r="H80" s="82" t="n">
        <f aca="false">'Low pensions'!V80</f>
        <v>16376300.1757897</v>
      </c>
      <c r="I80" s="82" t="n">
        <f aca="false">'Low pensions'!M80</f>
        <v>92059.3734092801</v>
      </c>
      <c r="J80" s="82" t="n">
        <f aca="false">'Low pensions'!W80</f>
        <v>506483.510591471</v>
      </c>
      <c r="K80" s="9"/>
      <c r="L80" s="82" t="n">
        <f aca="false">'Low pensions'!N80</f>
        <v>3958242.69104053</v>
      </c>
      <c r="M80" s="67"/>
      <c r="N80" s="82" t="n">
        <f aca="false">'Low pensions'!L80</f>
        <v>1113549.52534341</v>
      </c>
      <c r="O80" s="9"/>
      <c r="P80" s="82" t="n">
        <f aca="false">'Low pensions'!X80</f>
        <v>26665761.0787166</v>
      </c>
      <c r="Q80" s="67"/>
      <c r="R80" s="82" t="n">
        <f aca="false">'Low SIPA income'!G75</f>
        <v>22016814.1078873</v>
      </c>
      <c r="S80" s="67"/>
      <c r="T80" s="82" t="n">
        <f aca="false">'Low SIPA income'!J75</f>
        <v>84183196.9762145</v>
      </c>
      <c r="U80" s="9"/>
      <c r="V80" s="82" t="n">
        <f aca="false">'Low SIPA income'!F75</f>
        <v>107844.580109801</v>
      </c>
      <c r="W80" s="67"/>
      <c r="X80" s="82" t="n">
        <f aca="false">'Low SIPA income'!M75</f>
        <v>270874.492780617</v>
      </c>
      <c r="Y80" s="9"/>
      <c r="Z80" s="9" t="n">
        <f aca="false">R80+V80-N80-L80-F80</f>
        <v>-7917325.92750037</v>
      </c>
      <c r="AA80" s="9"/>
      <c r="AB80" s="9" t="n">
        <f aca="false">T80-P80-D80</f>
        <v>-79861195.284589</v>
      </c>
      <c r="AC80" s="50"/>
      <c r="AD80" s="9"/>
      <c r="AE80" s="9"/>
      <c r="AF80" s="9"/>
      <c r="AG80" s="9" t="n">
        <f aca="false">BF80/100*$AG$57</f>
        <v>6060866437.16079</v>
      </c>
      <c r="AH80" s="40" t="n">
        <f aca="false">(AG80-AG79)/AG79</f>
        <v>-0.000337544618308363</v>
      </c>
      <c r="AI80" s="40"/>
      <c r="AJ80" s="40" t="n">
        <f aca="false">AB80/AG80</f>
        <v>-0.0131765311300937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12855546</v>
      </c>
      <c r="AX80" s="7"/>
      <c r="AY80" s="40" t="n">
        <f aca="false">(AW80-AW79)/AW79</f>
        <v>-0.00156566184142927</v>
      </c>
      <c r="AZ80" s="39" t="n">
        <f aca="false">workers_and_wage_low!B68</f>
        <v>6344.83754240188</v>
      </c>
      <c r="BA80" s="40" t="n">
        <f aca="false">(AZ80-AZ79)/AZ79</f>
        <v>0.00123004305459492</v>
      </c>
      <c r="BB80" s="40"/>
      <c r="BC80" s="40"/>
      <c r="BD80" s="40"/>
      <c r="BE80" s="40"/>
      <c r="BF80" s="7" t="n">
        <f aca="false">BF79*(1+AY80)*(1+BA80)*(1-BE80)</f>
        <v>110.552632303621</v>
      </c>
      <c r="BG80" s="7"/>
      <c r="BH80" s="7"/>
      <c r="BI80" s="40" t="n">
        <f aca="false">T87/AG87</f>
        <v>0.0159136739229306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139441974.48727</v>
      </c>
      <c r="E81" s="9"/>
      <c r="F81" s="67" t="n">
        <f aca="false">'Low pensions'!I81</f>
        <v>25345229.4690895</v>
      </c>
      <c r="G81" s="82" t="n">
        <f aca="false">'Low pensions'!K81</f>
        <v>3074872.69338367</v>
      </c>
      <c r="H81" s="82" t="n">
        <f aca="false">'Low pensions'!V81</f>
        <v>16917042.324881</v>
      </c>
      <c r="I81" s="82" t="n">
        <f aca="false">'Low pensions'!M81</f>
        <v>95099.1554654799</v>
      </c>
      <c r="J81" s="82" t="n">
        <f aca="false">'Low pensions'!W81</f>
        <v>523207.494583979</v>
      </c>
      <c r="K81" s="9"/>
      <c r="L81" s="82" t="n">
        <f aca="false">'Low pensions'!N81</f>
        <v>3919901.26058278</v>
      </c>
      <c r="M81" s="67"/>
      <c r="N81" s="82" t="n">
        <f aca="false">'Low pensions'!L81</f>
        <v>1129492.61262592</v>
      </c>
      <c r="O81" s="9"/>
      <c r="P81" s="82" t="n">
        <f aca="false">'Low pensions'!X81</f>
        <v>26554521.3760609</v>
      </c>
      <c r="Q81" s="67"/>
      <c r="R81" s="82" t="n">
        <f aca="false">'Low SIPA income'!G76</f>
        <v>25474847.2204225</v>
      </c>
      <c r="S81" s="67"/>
      <c r="T81" s="82" t="n">
        <f aca="false">'Low SIPA income'!J76</f>
        <v>97405286.2956012</v>
      </c>
      <c r="U81" s="9"/>
      <c r="V81" s="82" t="n">
        <f aca="false">'Low SIPA income'!F76</f>
        <v>106552.884147027</v>
      </c>
      <c r="W81" s="67"/>
      <c r="X81" s="82" t="n">
        <f aca="false">'Low SIPA income'!M76</f>
        <v>267630.12492841</v>
      </c>
      <c r="Y81" s="9"/>
      <c r="Z81" s="9" t="n">
        <f aca="false">R81+V81-N81-L81-F81</f>
        <v>-4813223.23772872</v>
      </c>
      <c r="AA81" s="9"/>
      <c r="AB81" s="9" t="n">
        <f aca="false">T81-P81-D81</f>
        <v>-68591209.5677295</v>
      </c>
      <c r="AC81" s="50"/>
      <c r="AD81" s="9"/>
      <c r="AE81" s="9"/>
      <c r="AF81" s="9"/>
      <c r="AG81" s="9" t="n">
        <f aca="false">BF81/100*$AG$57</f>
        <v>6095690203.05053</v>
      </c>
      <c r="AH81" s="40" t="n">
        <f aca="false">(AG81-AG80)/AG80</f>
        <v>0.00574567452538209</v>
      </c>
      <c r="AI81" s="40" t="n">
        <f aca="false">(AG81-AG77)/AG77</f>
        <v>0.0127590033735918</v>
      </c>
      <c r="AJ81" s="40" t="n">
        <f aca="false">AB81/AG81</f>
        <v>-0.0112524106840934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12901523</v>
      </c>
      <c r="AX81" s="7"/>
      <c r="AY81" s="40" t="n">
        <f aca="false">(AW81-AW80)/AW80</f>
        <v>0.00357643308187766</v>
      </c>
      <c r="AZ81" s="39" t="n">
        <f aca="false">workers_and_wage_low!B69</f>
        <v>6358.55197818931</v>
      </c>
      <c r="BA81" s="40" t="n">
        <f aca="false">(AZ81-AZ80)/AZ80</f>
        <v>0.00216151094425623</v>
      </c>
      <c r="BB81" s="40"/>
      <c r="BC81" s="40"/>
      <c r="BD81" s="40"/>
      <c r="BE81" s="40"/>
      <c r="BF81" s="7" t="n">
        <f aca="false">BF80*(1+AY81)*(1+BA81)*(1-BE81)</f>
        <v>111.187831746762</v>
      </c>
      <c r="BG81" s="7"/>
      <c r="BH81" s="7"/>
      <c r="BI81" s="40" t="n">
        <f aca="false">T88/AG88</f>
        <v>0.0138753118921414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138261226.260932</v>
      </c>
      <c r="E82" s="6"/>
      <c r="F82" s="8" t="n">
        <f aca="false">'Low pensions'!I82</f>
        <v>25130614.5021702</v>
      </c>
      <c r="G82" s="81" t="n">
        <f aca="false">'Low pensions'!K82</f>
        <v>3081046.66246584</v>
      </c>
      <c r="H82" s="81" t="n">
        <f aca="false">'Low pensions'!V82</f>
        <v>16951009.6811557</v>
      </c>
      <c r="I82" s="81" t="n">
        <f aca="false">'Low pensions'!M82</f>
        <v>95290.1029628697</v>
      </c>
      <c r="J82" s="81" t="n">
        <f aca="false">'Low pensions'!W82</f>
        <v>524258.031375997</v>
      </c>
      <c r="K82" s="6"/>
      <c r="L82" s="81" t="n">
        <f aca="false">'Low pensions'!N82</f>
        <v>4735635.44578668</v>
      </c>
      <c r="M82" s="8"/>
      <c r="N82" s="81" t="n">
        <f aca="false">'Low pensions'!L82</f>
        <v>1120677.94179453</v>
      </c>
      <c r="O82" s="6"/>
      <c r="P82" s="81" t="n">
        <f aca="false">'Low pensions'!X82</f>
        <v>30738874.2227552</v>
      </c>
      <c r="Q82" s="8"/>
      <c r="R82" s="81" t="n">
        <f aca="false">'Low SIPA income'!G77</f>
        <v>22298614.4525115</v>
      </c>
      <c r="S82" s="8"/>
      <c r="T82" s="81" t="n">
        <f aca="false">'Low SIPA income'!J77</f>
        <v>85260685.0180001</v>
      </c>
      <c r="U82" s="6"/>
      <c r="V82" s="81" t="n">
        <f aca="false">'Low SIPA income'!F77</f>
        <v>109095.065868111</v>
      </c>
      <c r="W82" s="8"/>
      <c r="X82" s="81" t="n">
        <f aca="false">'Low SIPA income'!M77</f>
        <v>274015.352480445</v>
      </c>
      <c r="Y82" s="6"/>
      <c r="Z82" s="6" t="n">
        <f aca="false">R82+V82-N82-L82-F82</f>
        <v>-8579218.37137172</v>
      </c>
      <c r="AA82" s="6"/>
      <c r="AB82" s="6" t="n">
        <f aca="false">T82-P82-D82</f>
        <v>-83739415.4656868</v>
      </c>
      <c r="AC82" s="50"/>
      <c r="AD82" s="6"/>
      <c r="AE82" s="6"/>
      <c r="AF82" s="6"/>
      <c r="AG82" s="6" t="n">
        <f aca="false">BF82/100*$AG$57</f>
        <v>6117989636.92461</v>
      </c>
      <c r="AH82" s="61" t="n">
        <f aca="false">(AG82-AG81)/AG81</f>
        <v>0.00365822952467633</v>
      </c>
      <c r="AI82" s="61"/>
      <c r="AJ82" s="61" t="n">
        <f aca="false">AB82/AG82</f>
        <v>-0.0136874072097613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0.0026601089964224</v>
      </c>
      <c r="AV82" s="5"/>
      <c r="AW82" s="65" t="n">
        <f aca="false">workers_and_wage_low!C70</f>
        <v>12902402</v>
      </c>
      <c r="AX82" s="5"/>
      <c r="AY82" s="61" t="n">
        <f aca="false">(AW82-AW81)/AW81</f>
        <v>6.81314911425574E-005</v>
      </c>
      <c r="AZ82" s="66" t="n">
        <f aca="false">workers_and_wage_low!B70</f>
        <v>6381.37824795454</v>
      </c>
      <c r="BA82" s="61" t="n">
        <f aca="false">(AZ82-AZ81)/AZ81</f>
        <v>0.0035898534514653</v>
      </c>
      <c r="BB82" s="61"/>
      <c r="BC82" s="61"/>
      <c r="BD82" s="61"/>
      <c r="BE82" s="61"/>
      <c r="BF82" s="5" t="n">
        <f aca="false">BF81*(1+AY82)*(1+BA82)*(1-BE82)</f>
        <v>111.594582355642</v>
      </c>
      <c r="BG82" s="5"/>
      <c r="BH82" s="5"/>
      <c r="BI82" s="61" t="n">
        <f aca="false">T89/AG89</f>
        <v>0.015879207182088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140115690.732677</v>
      </c>
      <c r="E83" s="9"/>
      <c r="F83" s="67" t="n">
        <f aca="false">'Low pensions'!I83</f>
        <v>25467685.371623</v>
      </c>
      <c r="G83" s="82" t="n">
        <f aca="false">'Low pensions'!K83</f>
        <v>3199496.66023948</v>
      </c>
      <c r="H83" s="82" t="n">
        <f aca="false">'Low pensions'!V83</f>
        <v>17602686.6205069</v>
      </c>
      <c r="I83" s="82" t="n">
        <f aca="false">'Low pensions'!M83</f>
        <v>98953.5049558501</v>
      </c>
      <c r="J83" s="82" t="n">
        <f aca="false">'Low pensions'!W83</f>
        <v>544412.988263043</v>
      </c>
      <c r="K83" s="9"/>
      <c r="L83" s="82" t="n">
        <f aca="false">'Low pensions'!N83</f>
        <v>3926815.28001298</v>
      </c>
      <c r="M83" s="67"/>
      <c r="N83" s="82" t="n">
        <f aca="false">'Low pensions'!L83</f>
        <v>1137505.96200105</v>
      </c>
      <c r="O83" s="9"/>
      <c r="P83" s="82" t="n">
        <f aca="false">'Low pensions'!X83</f>
        <v>26634485.3396938</v>
      </c>
      <c r="Q83" s="67"/>
      <c r="R83" s="82" t="n">
        <f aca="false">'Low SIPA income'!G78</f>
        <v>25355680.1805994</v>
      </c>
      <c r="S83" s="67"/>
      <c r="T83" s="82" t="n">
        <f aca="false">'Low SIPA income'!J78</f>
        <v>96949640.7904278</v>
      </c>
      <c r="U83" s="9"/>
      <c r="V83" s="82" t="n">
        <f aca="false">'Low SIPA income'!F78</f>
        <v>114328.658992028</v>
      </c>
      <c r="W83" s="67"/>
      <c r="X83" s="82" t="n">
        <f aca="false">'Low SIPA income'!M78</f>
        <v>287160.629520957</v>
      </c>
      <c r="Y83" s="9"/>
      <c r="Z83" s="9" t="n">
        <f aca="false">R83+V83-N83-L83-F83</f>
        <v>-5061997.77404561</v>
      </c>
      <c r="AA83" s="9"/>
      <c r="AB83" s="9" t="n">
        <f aca="false">T83-P83-D83</f>
        <v>-69800535.2819426</v>
      </c>
      <c r="AC83" s="50"/>
      <c r="AD83" s="9"/>
      <c r="AE83" s="9"/>
      <c r="AF83" s="9"/>
      <c r="AG83" s="9" t="n">
        <f aca="false">BF83/100*$AG$57</f>
        <v>6102927058.78383</v>
      </c>
      <c r="AH83" s="40" t="n">
        <f aca="false">(AG83-AG82)/AG82</f>
        <v>-0.00246201432736462</v>
      </c>
      <c r="AI83" s="40"/>
      <c r="AJ83" s="40" t="n">
        <f aca="false">AB83/AG83</f>
        <v>-0.0114372225998474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12936892</v>
      </c>
      <c r="AX83" s="7"/>
      <c r="AY83" s="40" t="n">
        <f aca="false">(AW83-AW82)/AW82</f>
        <v>0.00267314566698511</v>
      </c>
      <c r="AZ83" s="39" t="n">
        <f aca="false">workers_and_wage_low!B71</f>
        <v>6348.6962135056</v>
      </c>
      <c r="BA83" s="40" t="n">
        <f aca="false">(AZ83-AZ82)/AZ82</f>
        <v>-0.00512146956018646</v>
      </c>
      <c r="BB83" s="40"/>
      <c r="BC83" s="40"/>
      <c r="BD83" s="40"/>
      <c r="BE83" s="40"/>
      <c r="BF83" s="7" t="n">
        <f aca="false">BF82*(1+AY83)*(1+BA83)*(1-BE83)</f>
        <v>111.319834895027</v>
      </c>
      <c r="BG83" s="7"/>
      <c r="BH83" s="7"/>
      <c r="BI83" s="40" t="n">
        <f aca="false">T90/AG90</f>
        <v>0.0138428753429462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138799201.360526</v>
      </c>
      <c r="E84" s="9"/>
      <c r="F84" s="67" t="n">
        <f aca="false">'Low pensions'!I84</f>
        <v>25228397.8446537</v>
      </c>
      <c r="G84" s="82" t="n">
        <f aca="false">'Low pensions'!K84</f>
        <v>3269191.04361894</v>
      </c>
      <c r="H84" s="82" t="n">
        <f aca="false">'Low pensions'!V84</f>
        <v>17986124.5546931</v>
      </c>
      <c r="I84" s="82" t="n">
        <f aca="false">'Low pensions'!M84</f>
        <v>101109.00134904</v>
      </c>
      <c r="J84" s="82" t="n">
        <f aca="false">'Low pensions'!W84</f>
        <v>556271.893444122</v>
      </c>
      <c r="K84" s="9"/>
      <c r="L84" s="82" t="n">
        <f aca="false">'Low pensions'!N84</f>
        <v>3847775.73924143</v>
      </c>
      <c r="M84" s="67"/>
      <c r="N84" s="82" t="n">
        <f aca="false">'Low pensions'!L84</f>
        <v>1128816.15244066</v>
      </c>
      <c r="O84" s="9"/>
      <c r="P84" s="82" t="n">
        <f aca="false">'Low pensions'!X84</f>
        <v>26176540.0185991</v>
      </c>
      <c r="Q84" s="67"/>
      <c r="R84" s="82" t="n">
        <f aca="false">'Low SIPA income'!G79</f>
        <v>21980505.4062614</v>
      </c>
      <c r="S84" s="67"/>
      <c r="T84" s="82" t="n">
        <f aca="false">'Low SIPA income'!J79</f>
        <v>84044367.5086109</v>
      </c>
      <c r="U84" s="9"/>
      <c r="V84" s="82" t="n">
        <f aca="false">'Low SIPA income'!F79</f>
        <v>117770.807037327</v>
      </c>
      <c r="W84" s="67"/>
      <c r="X84" s="82" t="n">
        <f aca="false">'Low SIPA income'!M79</f>
        <v>295806.31301193</v>
      </c>
      <c r="Y84" s="9"/>
      <c r="Z84" s="9" t="n">
        <f aca="false">R84+V84-N84-L84-F84</f>
        <v>-8106713.52303703</v>
      </c>
      <c r="AA84" s="9"/>
      <c r="AB84" s="9" t="n">
        <f aca="false">T84-P84-D84</f>
        <v>-80931373.8705139</v>
      </c>
      <c r="AC84" s="50"/>
      <c r="AD84" s="9"/>
      <c r="AE84" s="9"/>
      <c r="AF84" s="9"/>
      <c r="AG84" s="9" t="n">
        <f aca="false">BF84/100*$AG$57</f>
        <v>6102142689.07512</v>
      </c>
      <c r="AH84" s="40" t="n">
        <f aca="false">(AG84-AG83)/AG83</f>
        <v>-0.000128523526686588</v>
      </c>
      <c r="AI84" s="40"/>
      <c r="AJ84" s="40" t="n">
        <f aca="false">AB84/AG84</f>
        <v>-0.0132627796487631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12931577</v>
      </c>
      <c r="AX84" s="7"/>
      <c r="AY84" s="40" t="n">
        <f aca="false">(AW84-AW83)/AW83</f>
        <v>-0.000410840563560398</v>
      </c>
      <c r="AZ84" s="39" t="n">
        <f aca="false">workers_and_wage_low!B72</f>
        <v>6350.48929527934</v>
      </c>
      <c r="BA84" s="40" t="n">
        <f aca="false">(AZ84-AZ83)/AZ83</f>
        <v>0.000282433071836184</v>
      </c>
      <c r="BB84" s="40"/>
      <c r="BC84" s="40"/>
      <c r="BD84" s="40"/>
      <c r="BE84" s="40"/>
      <c r="BF84" s="7" t="n">
        <f aca="false">BF83*(1+AY84)*(1+BA84)*(1-BE84)</f>
        <v>111.305527677256</v>
      </c>
      <c r="BG84" s="7"/>
      <c r="BH84" s="7"/>
      <c r="BI84" s="40" t="n">
        <f aca="false">T91/AG91</f>
        <v>0.015914991977241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140725722.954027</v>
      </c>
      <c r="E85" s="9"/>
      <c r="F85" s="67" t="n">
        <f aca="false">'Low pensions'!I85</f>
        <v>25578565.9489421</v>
      </c>
      <c r="G85" s="82" t="n">
        <f aca="false">'Low pensions'!K85</f>
        <v>3354056.53948815</v>
      </c>
      <c r="H85" s="82" t="n">
        <f aca="false">'Low pensions'!V85</f>
        <v>18453029.4735962</v>
      </c>
      <c r="I85" s="82" t="n">
        <f aca="false">'Low pensions'!M85</f>
        <v>103733.70740685</v>
      </c>
      <c r="J85" s="82" t="n">
        <f aca="false">'Low pensions'!W85</f>
        <v>570712.251760706</v>
      </c>
      <c r="K85" s="9"/>
      <c r="L85" s="82" t="n">
        <f aca="false">'Low pensions'!N85</f>
        <v>3817647.11032903</v>
      </c>
      <c r="M85" s="67"/>
      <c r="N85" s="82" t="n">
        <f aca="false">'Low pensions'!L85</f>
        <v>1145807.79808285</v>
      </c>
      <c r="O85" s="9"/>
      <c r="P85" s="82" t="n">
        <f aca="false">'Low pensions'!X85</f>
        <v>26113685.4409246</v>
      </c>
      <c r="Q85" s="67"/>
      <c r="R85" s="82" t="n">
        <f aca="false">'Low SIPA income'!G80</f>
        <v>25605982.3050434</v>
      </c>
      <c r="S85" s="67"/>
      <c r="T85" s="82" t="n">
        <f aca="false">'Low SIPA income'!J80</f>
        <v>97906692.6573499</v>
      </c>
      <c r="U85" s="9"/>
      <c r="V85" s="82" t="n">
        <f aca="false">'Low SIPA income'!F80</f>
        <v>116851.619745594</v>
      </c>
      <c r="W85" s="67"/>
      <c r="X85" s="82" t="n">
        <f aca="false">'Low SIPA income'!M80</f>
        <v>293497.579544148</v>
      </c>
      <c r="Y85" s="9"/>
      <c r="Z85" s="9" t="n">
        <f aca="false">R85+V85-N85-L85-F85</f>
        <v>-4819186.93256507</v>
      </c>
      <c r="AA85" s="9"/>
      <c r="AB85" s="9" t="n">
        <f aca="false">T85-P85-D85</f>
        <v>-68932715.7376018</v>
      </c>
      <c r="AC85" s="50"/>
      <c r="AD85" s="9"/>
      <c r="AE85" s="9"/>
      <c r="AF85" s="9"/>
      <c r="AG85" s="9" t="n">
        <f aca="false">BF85/100*$AG$57</f>
        <v>6160556940.81168</v>
      </c>
      <c r="AH85" s="40" t="n">
        <f aca="false">(AG85-AG84)/AG84</f>
        <v>0.00957274431506446</v>
      </c>
      <c r="AI85" s="40" t="n">
        <f aca="false">(AG85-AG81)/AG81</f>
        <v>0.0106414098486651</v>
      </c>
      <c r="AJ85" s="40" t="n">
        <f aca="false">AB85/AG85</f>
        <v>-0.0111893642733736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12991650</v>
      </c>
      <c r="AX85" s="7"/>
      <c r="AY85" s="40" t="n">
        <f aca="false">(AW85-AW84)/AW84</f>
        <v>0.00464545043500882</v>
      </c>
      <c r="AZ85" s="39" t="n">
        <f aca="false">workers_and_wage_low!B73</f>
        <v>6381.63533493586</v>
      </c>
      <c r="BA85" s="40" t="n">
        <f aca="false">(AZ85-AZ84)/AZ84</f>
        <v>0.00490451022091631</v>
      </c>
      <c r="BB85" s="40"/>
      <c r="BC85" s="40"/>
      <c r="BD85" s="40"/>
      <c r="BE85" s="40"/>
      <c r="BF85" s="7" t="n">
        <f aca="false">BF84*(1+AY85)*(1+BA85)*(1-BE85)</f>
        <v>112.371027034563</v>
      </c>
      <c r="BG85" s="7"/>
      <c r="BH85" s="7"/>
      <c r="BI85" s="40" t="n">
        <f aca="false">T92/AG92</f>
        <v>0.013905856912654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139060577.82545</v>
      </c>
      <c r="E86" s="6"/>
      <c r="F86" s="8" t="n">
        <f aca="false">'Low pensions'!I86</f>
        <v>25275906.1111257</v>
      </c>
      <c r="G86" s="81" t="n">
        <f aca="false">'Low pensions'!K86</f>
        <v>3349305.36785588</v>
      </c>
      <c r="H86" s="81" t="n">
        <f aca="false">'Low pensions'!V86</f>
        <v>18426889.9290977</v>
      </c>
      <c r="I86" s="81" t="n">
        <f aca="false">'Low pensions'!M86</f>
        <v>103586.7639543</v>
      </c>
      <c r="J86" s="81" t="n">
        <f aca="false">'Low pensions'!W86</f>
        <v>569903.812240103</v>
      </c>
      <c r="K86" s="6"/>
      <c r="L86" s="81" t="n">
        <f aca="false">'Low pensions'!N86</f>
        <v>4579909.34813527</v>
      </c>
      <c r="M86" s="8"/>
      <c r="N86" s="81" t="n">
        <f aca="false">'Low pensions'!L86</f>
        <v>1133040.390385</v>
      </c>
      <c r="O86" s="6"/>
      <c r="P86" s="81" t="n">
        <f aca="false">'Low pensions'!X86</f>
        <v>29998825.3063841</v>
      </c>
      <c r="Q86" s="8"/>
      <c r="R86" s="81" t="n">
        <f aca="false">'Low SIPA income'!G81</f>
        <v>22431689.5703395</v>
      </c>
      <c r="S86" s="8"/>
      <c r="T86" s="81" t="n">
        <f aca="false">'Low SIPA income'!J81</f>
        <v>85769509.264862</v>
      </c>
      <c r="U86" s="6"/>
      <c r="V86" s="81" t="n">
        <f aca="false">'Low SIPA income'!F81</f>
        <v>113669.988961643</v>
      </c>
      <c r="W86" s="8"/>
      <c r="X86" s="81" t="n">
        <f aca="false">'Low SIPA income'!M81</f>
        <v>285506.240304469</v>
      </c>
      <c r="Y86" s="6"/>
      <c r="Z86" s="6" t="n">
        <f aca="false">R86+V86-N86-L86-F86</f>
        <v>-8443496.29034486</v>
      </c>
      <c r="AA86" s="6"/>
      <c r="AB86" s="6" t="n">
        <f aca="false">T86-P86-D86</f>
        <v>-83289893.8669723</v>
      </c>
      <c r="AC86" s="50"/>
      <c r="AD86" s="6"/>
      <c r="AE86" s="6"/>
      <c r="AF86" s="6"/>
      <c r="AG86" s="6" t="n">
        <f aca="false">BF86/100*$AG$57</f>
        <v>6193547024.11908</v>
      </c>
      <c r="AH86" s="61" t="n">
        <f aca="false">(AG86-AG85)/AG85</f>
        <v>0.00535504884125914</v>
      </c>
      <c r="AI86" s="61"/>
      <c r="AJ86" s="61" t="n">
        <f aca="false">AB86/AG86</f>
        <v>-0.0134478504066608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0.00273090748000255</v>
      </c>
      <c r="AV86" s="5"/>
      <c r="AW86" s="65" t="n">
        <f aca="false">workers_and_wage_low!C74</f>
        <v>13048489</v>
      </c>
      <c r="AX86" s="5"/>
      <c r="AY86" s="61" t="n">
        <f aca="false">(AW86-AW85)/AW85</f>
        <v>0.00437504089164964</v>
      </c>
      <c r="AZ86" s="66" t="n">
        <f aca="false">workers_and_wage_low!B74</f>
        <v>6387.86214574369</v>
      </c>
      <c r="BA86" s="61" t="n">
        <f aca="false">(AZ86-AZ85)/AZ85</f>
        <v>0.000975739051360471</v>
      </c>
      <c r="BB86" s="61"/>
      <c r="BC86" s="61"/>
      <c r="BD86" s="61"/>
      <c r="BE86" s="61"/>
      <c r="BF86" s="5" t="n">
        <f aca="false">BF85*(1+AY86)*(1+BA86)*(1-BE86)</f>
        <v>112.972779372676</v>
      </c>
      <c r="BG86" s="5"/>
      <c r="BH86" s="5"/>
      <c r="BI86" s="61" t="n">
        <f aca="false">T93/AG93</f>
        <v>0.0159806209544614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140260172.003378</v>
      </c>
      <c r="E87" s="9"/>
      <c r="F87" s="67" t="n">
        <f aca="false">'Low pensions'!I87</f>
        <v>25493946.5528303</v>
      </c>
      <c r="G87" s="82" t="n">
        <f aca="false">'Low pensions'!K87</f>
        <v>3472891.51047298</v>
      </c>
      <c r="H87" s="82" t="n">
        <f aca="false">'Low pensions'!V87</f>
        <v>19106824.4219698</v>
      </c>
      <c r="I87" s="82" t="n">
        <f aca="false">'Low pensions'!M87</f>
        <v>107409.01578783</v>
      </c>
      <c r="J87" s="82" t="n">
        <f aca="false">'Low pensions'!W87</f>
        <v>590932.714081574</v>
      </c>
      <c r="K87" s="9"/>
      <c r="L87" s="82" t="n">
        <f aca="false">'Low pensions'!N87</f>
        <v>3823041.0568923</v>
      </c>
      <c r="M87" s="67"/>
      <c r="N87" s="82" t="n">
        <f aca="false">'Low pensions'!L87</f>
        <v>1143517.60802067</v>
      </c>
      <c r="O87" s="9"/>
      <c r="P87" s="82" t="n">
        <f aca="false">'Low pensions'!X87</f>
        <v>26129074.7052763</v>
      </c>
      <c r="Q87" s="67"/>
      <c r="R87" s="82" t="n">
        <f aca="false">'Low SIPA income'!G82</f>
        <v>25869061.9364186</v>
      </c>
      <c r="S87" s="67"/>
      <c r="T87" s="82" t="n">
        <f aca="false">'Low SIPA income'!J82</f>
        <v>98912600.429472</v>
      </c>
      <c r="U87" s="9"/>
      <c r="V87" s="82" t="n">
        <f aca="false">'Low SIPA income'!F82</f>
        <v>115100.890989717</v>
      </c>
      <c r="W87" s="67"/>
      <c r="X87" s="82" t="n">
        <f aca="false">'Low SIPA income'!M82</f>
        <v>289100.253658489</v>
      </c>
      <c r="Y87" s="9"/>
      <c r="Z87" s="9" t="n">
        <f aca="false">R87+V87-N87-L87-F87</f>
        <v>-4476342.39033496</v>
      </c>
      <c r="AA87" s="9"/>
      <c r="AB87" s="9" t="n">
        <f aca="false">T87-P87-D87</f>
        <v>-67476646.2791824</v>
      </c>
      <c r="AC87" s="50"/>
      <c r="AD87" s="9"/>
      <c r="AE87" s="9"/>
      <c r="AF87" s="9"/>
      <c r="AG87" s="9" t="n">
        <f aca="false">BF87/100*$AG$57</f>
        <v>6215572903.43529</v>
      </c>
      <c r="AH87" s="40" t="n">
        <f aca="false">(AG87-AG86)/AG86</f>
        <v>0.00355626254720134</v>
      </c>
      <c r="AI87" s="40"/>
      <c r="AJ87" s="40" t="n">
        <f aca="false">AB87/AG87</f>
        <v>-0.0108560622371413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13036464</v>
      </c>
      <c r="AX87" s="7"/>
      <c r="AY87" s="40" t="n">
        <f aca="false">(AW87-AW86)/AW86</f>
        <v>-0.000921562642233902</v>
      </c>
      <c r="AZ87" s="39" t="n">
        <f aca="false">workers_and_wage_low!B75</f>
        <v>6416.49226021048</v>
      </c>
      <c r="BA87" s="40" t="n">
        <f aca="false">(AZ87-AZ86)/AZ86</f>
        <v>0.00448195559227301</v>
      </c>
      <c r="BB87" s="40"/>
      <c r="BC87" s="40"/>
      <c r="BD87" s="40"/>
      <c r="BE87" s="40"/>
      <c r="BF87" s="7" t="n">
        <f aca="false">BF86*(1+AY87)*(1+BA87)*(1-BE87)</f>
        <v>113.374540236812</v>
      </c>
      <c r="BG87" s="7"/>
      <c r="BH87" s="7"/>
      <c r="BI87" s="40" t="n">
        <f aca="false">T94/AG94</f>
        <v>0.0139116623710659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138508707.626949</v>
      </c>
      <c r="E88" s="9"/>
      <c r="F88" s="67" t="n">
        <f aca="false">'Low pensions'!I88</f>
        <v>25175597.1699364</v>
      </c>
      <c r="G88" s="82" t="n">
        <f aca="false">'Low pensions'!K88</f>
        <v>3513800.49051727</v>
      </c>
      <c r="H88" s="82" t="n">
        <f aca="false">'Low pensions'!V88</f>
        <v>19331893.560073</v>
      </c>
      <c r="I88" s="82" t="n">
        <f aca="false">'Low pensions'!M88</f>
        <v>108674.24197476</v>
      </c>
      <c r="J88" s="82" t="n">
        <f aca="false">'Low pensions'!W88</f>
        <v>597893.615259987</v>
      </c>
      <c r="K88" s="9"/>
      <c r="L88" s="82" t="n">
        <f aca="false">'Low pensions'!N88</f>
        <v>3774405.43076798</v>
      </c>
      <c r="M88" s="67"/>
      <c r="N88" s="82" t="n">
        <f aca="false">'Low pensions'!L88</f>
        <v>1130391.53654024</v>
      </c>
      <c r="O88" s="9"/>
      <c r="P88" s="82" t="n">
        <f aca="false">'Low pensions'!X88</f>
        <v>25804488.437645</v>
      </c>
      <c r="Q88" s="67"/>
      <c r="R88" s="82" t="n">
        <f aca="false">'Low SIPA income'!G83</f>
        <v>22539851.4527714</v>
      </c>
      <c r="S88" s="67"/>
      <c r="T88" s="82" t="n">
        <f aca="false">'Low SIPA income'!J83</f>
        <v>86183075.5969145</v>
      </c>
      <c r="U88" s="9"/>
      <c r="V88" s="82" t="n">
        <f aca="false">'Low SIPA income'!F83</f>
        <v>113254.787307408</v>
      </c>
      <c r="W88" s="67"/>
      <c r="X88" s="82" t="n">
        <f aca="false">'Low SIPA income'!M83</f>
        <v>284463.37345499</v>
      </c>
      <c r="Y88" s="9"/>
      <c r="Z88" s="9" t="n">
        <f aca="false">R88+V88-N88-L88-F88</f>
        <v>-7427287.89716588</v>
      </c>
      <c r="AA88" s="9"/>
      <c r="AB88" s="9" t="n">
        <f aca="false">T88-P88-D88</f>
        <v>-78130120.4676797</v>
      </c>
      <c r="AC88" s="50"/>
      <c r="AD88" s="9"/>
      <c r="AE88" s="9"/>
      <c r="AF88" s="9"/>
      <c r="AG88" s="9" t="n">
        <f aca="false">BF88/100*$AG$57</f>
        <v>6211253214.83592</v>
      </c>
      <c r="AH88" s="40" t="n">
        <f aca="false">(AG88-AG87)/AG87</f>
        <v>-0.000694978349780371</v>
      </c>
      <c r="AI88" s="40"/>
      <c r="AJ88" s="40" t="n">
        <f aca="false">AB88/AG88</f>
        <v>-0.012578801373137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13079710</v>
      </c>
      <c r="AX88" s="7"/>
      <c r="AY88" s="40" t="n">
        <f aca="false">(AW88-AW87)/AW87</f>
        <v>0.00331731058360611</v>
      </c>
      <c r="AZ88" s="39" t="n">
        <f aca="false">workers_and_wage_low!B76</f>
        <v>6390.83256051704</v>
      </c>
      <c r="BA88" s="40" t="n">
        <f aca="false">(AZ88-AZ87)/AZ87</f>
        <v>-0.00399902293228917</v>
      </c>
      <c r="BB88" s="40"/>
      <c r="BC88" s="40"/>
      <c r="BD88" s="40"/>
      <c r="BE88" s="40"/>
      <c r="BF88" s="7" t="n">
        <f aca="false">BF87*(1+AY88)*(1+BA88)*(1-BE88)</f>
        <v>113.295747385931</v>
      </c>
      <c r="BG88" s="7"/>
      <c r="BH88" s="7"/>
      <c r="BI88" s="40" t="n">
        <f aca="false">T95/AG95</f>
        <v>0.0160673337388556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140628134.267161</v>
      </c>
      <c r="E89" s="9"/>
      <c r="F89" s="67" t="n">
        <f aca="false">'Low pensions'!I89</f>
        <v>25560828.049925</v>
      </c>
      <c r="G89" s="82" t="n">
        <f aca="false">'Low pensions'!K89</f>
        <v>3648651.26191189</v>
      </c>
      <c r="H89" s="82" t="n">
        <f aca="false">'Low pensions'!V89</f>
        <v>20073802.7168763</v>
      </c>
      <c r="I89" s="82" t="n">
        <f aca="false">'Low pensions'!M89</f>
        <v>112844.88438902</v>
      </c>
      <c r="J89" s="82" t="n">
        <f aca="false">'Low pensions'!W89</f>
        <v>620839.259284792</v>
      </c>
      <c r="K89" s="9"/>
      <c r="L89" s="82" t="n">
        <f aca="false">'Low pensions'!N89</f>
        <v>3853049.23600397</v>
      </c>
      <c r="M89" s="67"/>
      <c r="N89" s="82" t="n">
        <f aca="false">'Low pensions'!L89</f>
        <v>1148367.04918548</v>
      </c>
      <c r="O89" s="9"/>
      <c r="P89" s="82" t="n">
        <f aca="false">'Low pensions'!X89</f>
        <v>26311467.483812</v>
      </c>
      <c r="Q89" s="67"/>
      <c r="R89" s="82" t="n">
        <f aca="false">'Low SIPA income'!G84</f>
        <v>25864928.7271352</v>
      </c>
      <c r="S89" s="67"/>
      <c r="T89" s="82" t="n">
        <f aca="false">'Low SIPA income'!J84</f>
        <v>98896796.7455445</v>
      </c>
      <c r="U89" s="9"/>
      <c r="V89" s="82" t="n">
        <f aca="false">'Low SIPA income'!F84</f>
        <v>113919.975676391</v>
      </c>
      <c r="W89" s="67"/>
      <c r="X89" s="82" t="n">
        <f aca="false">'Low SIPA income'!M84</f>
        <v>286134.134858746</v>
      </c>
      <c r="Y89" s="9"/>
      <c r="Z89" s="9" t="n">
        <f aca="false">R89+V89-N89-L89-F89</f>
        <v>-4583395.6323029</v>
      </c>
      <c r="AA89" s="9"/>
      <c r="AB89" s="9" t="n">
        <f aca="false">T89-P89-D89</f>
        <v>-68042805.0054286</v>
      </c>
      <c r="AC89" s="50"/>
      <c r="AD89" s="9"/>
      <c r="AE89" s="9"/>
      <c r="AF89" s="9"/>
      <c r="AG89" s="9" t="n">
        <f aca="false">BF89/100*$AG$57</f>
        <v>6228068921.2936</v>
      </c>
      <c r="AH89" s="40" t="n">
        <f aca="false">(AG89-AG88)/AG88</f>
        <v>0.00270729688133011</v>
      </c>
      <c r="AI89" s="40" t="n">
        <f aca="false">(AG89-AG85)/AG85</f>
        <v>0.010958746283907</v>
      </c>
      <c r="AJ89" s="40" t="n">
        <f aca="false">AB89/AG89</f>
        <v>-0.0109251849755214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13079230</v>
      </c>
      <c r="AX89" s="7"/>
      <c r="AY89" s="40" t="n">
        <f aca="false">(AW89-AW88)/AW88</f>
        <v>-3.6698061348455E-005</v>
      </c>
      <c r="AZ89" s="39" t="n">
        <f aca="false">workers_and_wage_low!B77</f>
        <v>6408.36961631856</v>
      </c>
      <c r="BA89" s="40" t="n">
        <f aca="false">(AZ89-AZ88)/AZ88</f>
        <v>0.00274409564566904</v>
      </c>
      <c r="BB89" s="40"/>
      <c r="BC89" s="40"/>
      <c r="BD89" s="40"/>
      <c r="BE89" s="40"/>
      <c r="BF89" s="7" t="n">
        <f aca="false">BF88*(1+AY89)*(1+BA89)*(1-BE89)</f>
        <v>113.602472609497</v>
      </c>
      <c r="BG89" s="7"/>
      <c r="BH89" s="7"/>
      <c r="BI89" s="40" t="n">
        <f aca="false">T96/AG96</f>
        <v>0.0140007884384347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139296298.34053</v>
      </c>
      <c r="E90" s="6"/>
      <c r="F90" s="8" t="n">
        <f aca="false">'Low pensions'!I90</f>
        <v>25318751.1050183</v>
      </c>
      <c r="G90" s="81" t="n">
        <f aca="false">'Low pensions'!K90</f>
        <v>3653412.94536216</v>
      </c>
      <c r="H90" s="81" t="n">
        <f aca="false">'Low pensions'!V90</f>
        <v>20100000.0942959</v>
      </c>
      <c r="I90" s="81" t="n">
        <f aca="false">'Low pensions'!M90</f>
        <v>112992.15294935</v>
      </c>
      <c r="J90" s="81" t="n">
        <f aca="false">'Low pensions'!W90</f>
        <v>621649.487452478</v>
      </c>
      <c r="K90" s="6"/>
      <c r="L90" s="81" t="n">
        <f aca="false">'Low pensions'!N90</f>
        <v>4631900.50104024</v>
      </c>
      <c r="M90" s="8"/>
      <c r="N90" s="81" t="n">
        <f aca="false">'Low pensions'!L90</f>
        <v>1137628.56374315</v>
      </c>
      <c r="O90" s="6"/>
      <c r="P90" s="81" t="n">
        <f aca="false">'Low pensions'!X90</f>
        <v>30293850.4220501</v>
      </c>
      <c r="Q90" s="8"/>
      <c r="R90" s="81" t="n">
        <f aca="false">'Low SIPA income'!G85</f>
        <v>22606379.7027613</v>
      </c>
      <c r="S90" s="8"/>
      <c r="T90" s="81" t="n">
        <f aca="false">'Low SIPA income'!J85</f>
        <v>86437452.1268675</v>
      </c>
      <c r="U90" s="6"/>
      <c r="V90" s="81" t="n">
        <f aca="false">'Low SIPA income'!F85</f>
        <v>112707.417211491</v>
      </c>
      <c r="W90" s="8"/>
      <c r="X90" s="81" t="n">
        <f aca="false">'Low SIPA income'!M85</f>
        <v>283088.537585223</v>
      </c>
      <c r="Y90" s="6"/>
      <c r="Z90" s="6" t="n">
        <f aca="false">R90+V90-N90-L90-F90</f>
        <v>-8369193.04982896</v>
      </c>
      <c r="AA90" s="6"/>
      <c r="AB90" s="6" t="n">
        <f aca="false">T90-P90-D90</f>
        <v>-83152696.6357131</v>
      </c>
      <c r="AC90" s="50"/>
      <c r="AD90" s="6"/>
      <c r="AE90" s="6"/>
      <c r="AF90" s="6"/>
      <c r="AG90" s="6" t="n">
        <f aca="false">BF90/100*$AG$57</f>
        <v>6244183378.48521</v>
      </c>
      <c r="AH90" s="61" t="n">
        <f aca="false">(AG90-AG89)/AG89</f>
        <v>0.00258739223911302</v>
      </c>
      <c r="AI90" s="61"/>
      <c r="AJ90" s="61" t="n">
        <f aca="false">AB90/AG90</f>
        <v>-0.0133168248905408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0.00215932745503189</v>
      </c>
      <c r="AV90" s="5"/>
      <c r="AW90" s="65" t="n">
        <f aca="false">workers_and_wage_low!C78</f>
        <v>13079174</v>
      </c>
      <c r="AX90" s="5"/>
      <c r="AY90" s="61" t="n">
        <f aca="false">(AW90-AW89)/AW89</f>
        <v>-4.2815976169851E-006</v>
      </c>
      <c r="AZ90" s="66" t="n">
        <f aca="false">workers_and_wage_low!B78</f>
        <v>6424.97809130007</v>
      </c>
      <c r="BA90" s="61" t="n">
        <f aca="false">(AZ90-AZ89)/AZ89</f>
        <v>0.00259168493328207</v>
      </c>
      <c r="BB90" s="61"/>
      <c r="BC90" s="61"/>
      <c r="BD90" s="61"/>
      <c r="BE90" s="61"/>
      <c r="BF90" s="5" t="n">
        <f aca="false">BF89*(1+AY90)*(1+BA90)*(1-BE90)</f>
        <v>113.896406765471</v>
      </c>
      <c r="BG90" s="5"/>
      <c r="BH90" s="5"/>
      <c r="BI90" s="61" t="n">
        <f aca="false">T97/AG97</f>
        <v>0.0160440327178423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142195878.362789</v>
      </c>
      <c r="E91" s="9"/>
      <c r="F91" s="67" t="n">
        <f aca="false">'Low pensions'!I91</f>
        <v>25845784.0970449</v>
      </c>
      <c r="G91" s="82" t="n">
        <f aca="false">'Low pensions'!K91</f>
        <v>3799873.37030676</v>
      </c>
      <c r="H91" s="82" t="n">
        <f aca="false">'Low pensions'!V91</f>
        <v>20905782.1395296</v>
      </c>
      <c r="I91" s="82" t="n">
        <f aca="false">'Low pensions'!M91</f>
        <v>117521.85681361</v>
      </c>
      <c r="J91" s="82" t="n">
        <f aca="false">'Low pensions'!W91</f>
        <v>646570.58163493</v>
      </c>
      <c r="K91" s="9"/>
      <c r="L91" s="82" t="n">
        <f aca="false">'Low pensions'!N91</f>
        <v>3852426.61263867</v>
      </c>
      <c r="M91" s="67"/>
      <c r="N91" s="82" t="n">
        <f aca="false">'Low pensions'!L91</f>
        <v>1162021.87880789</v>
      </c>
      <c r="O91" s="9"/>
      <c r="P91" s="82" t="n">
        <f aca="false">'Low pensions'!X91</f>
        <v>26383361.531966</v>
      </c>
      <c r="Q91" s="67"/>
      <c r="R91" s="82" t="n">
        <f aca="false">'Low SIPA income'!G86</f>
        <v>26077060.5977839</v>
      </c>
      <c r="S91" s="67"/>
      <c r="T91" s="82" t="n">
        <f aca="false">'Low SIPA income'!J86</f>
        <v>99707901.3387999</v>
      </c>
      <c r="U91" s="9"/>
      <c r="V91" s="82" t="n">
        <f aca="false">'Low SIPA income'!F86</f>
        <v>115065.697763583</v>
      </c>
      <c r="W91" s="67"/>
      <c r="X91" s="82" t="n">
        <f aca="false">'Low SIPA income'!M86</f>
        <v>289011.85842093</v>
      </c>
      <c r="Y91" s="9"/>
      <c r="Z91" s="9" t="n">
        <f aca="false">R91+V91-N91-L91-F91</f>
        <v>-4668106.29294398</v>
      </c>
      <c r="AA91" s="9"/>
      <c r="AB91" s="9" t="n">
        <f aca="false">T91-P91-D91</f>
        <v>-68871338.5559548</v>
      </c>
      <c r="AC91" s="50"/>
      <c r="AD91" s="9"/>
      <c r="AE91" s="9"/>
      <c r="AF91" s="9"/>
      <c r="AG91" s="9" t="n">
        <f aca="false">BF91/100*$AG$57</f>
        <v>6265029946.69341</v>
      </c>
      <c r="AH91" s="40" t="n">
        <f aca="false">(AG91-AG90)/AG90</f>
        <v>0.00333855797381291</v>
      </c>
      <c r="AI91" s="40"/>
      <c r="AJ91" s="40" t="n">
        <f aca="false">AB91/AG91</f>
        <v>-0.0109929783483803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13102043</v>
      </c>
      <c r="AX91" s="7"/>
      <c r="AY91" s="40" t="n">
        <f aca="false">(AW91-AW90)/AW90</f>
        <v>0.00174850491323076</v>
      </c>
      <c r="AZ91" s="39" t="n">
        <f aca="false">workers_and_wage_low!B79</f>
        <v>6435.17631573279</v>
      </c>
      <c r="BA91" s="40" t="n">
        <f aca="false">(AZ91-AZ90)/AZ90</f>
        <v>0.00158727769772875</v>
      </c>
      <c r="BB91" s="40"/>
      <c r="BC91" s="40"/>
      <c r="BD91" s="40"/>
      <c r="BE91" s="40"/>
      <c r="BF91" s="7" t="n">
        <f aca="false">BF90*(1+AY91)*(1+BA91)*(1-BE91)</f>
        <v>114.276656522467</v>
      </c>
      <c r="BG91" s="7"/>
      <c r="BH91" s="7"/>
      <c r="BI91" s="40" t="n">
        <f aca="false">T98/AG98</f>
        <v>0.0139620607716029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140034174.000572</v>
      </c>
      <c r="E92" s="9"/>
      <c r="F92" s="67" t="n">
        <f aca="false">'Low pensions'!I92</f>
        <v>25452868.7406311</v>
      </c>
      <c r="G92" s="82" t="n">
        <f aca="false">'Low pensions'!K92</f>
        <v>3810617.26090651</v>
      </c>
      <c r="H92" s="82" t="n">
        <f aca="false">'Low pensions'!V92</f>
        <v>20964891.8556492</v>
      </c>
      <c r="I92" s="82" t="n">
        <f aca="false">'Low pensions'!M92</f>
        <v>117854.1420899</v>
      </c>
      <c r="J92" s="82" t="n">
        <f aca="false">'Low pensions'!W92</f>
        <v>648398.717185071</v>
      </c>
      <c r="K92" s="9"/>
      <c r="L92" s="82" t="n">
        <f aca="false">'Low pensions'!N92</f>
        <v>3837441.70741447</v>
      </c>
      <c r="M92" s="67"/>
      <c r="N92" s="82" t="n">
        <f aca="false">'Low pensions'!L92</f>
        <v>1145105.0312664</v>
      </c>
      <c r="O92" s="9"/>
      <c r="P92" s="82" t="n">
        <f aca="false">'Low pensions'!X92</f>
        <v>26212533.2836261</v>
      </c>
      <c r="Q92" s="67"/>
      <c r="R92" s="82" t="n">
        <f aca="false">'Low SIPA income'!G87</f>
        <v>22809001.8052963</v>
      </c>
      <c r="S92" s="67"/>
      <c r="T92" s="82" t="n">
        <f aca="false">'Low SIPA income'!J87</f>
        <v>87212195.2975122</v>
      </c>
      <c r="U92" s="9"/>
      <c r="V92" s="82" t="n">
        <f aca="false">'Low SIPA income'!F87</f>
        <v>114431.485198193</v>
      </c>
      <c r="W92" s="67"/>
      <c r="X92" s="82" t="n">
        <f aca="false">'Low SIPA income'!M87</f>
        <v>287418.899305226</v>
      </c>
      <c r="Y92" s="9"/>
      <c r="Z92" s="9" t="n">
        <f aca="false">R92+V92-N92-L92-F92</f>
        <v>-7511982.18881745</v>
      </c>
      <c r="AA92" s="9"/>
      <c r="AB92" s="9" t="n">
        <f aca="false">T92-P92-D92</f>
        <v>-79034511.9866858</v>
      </c>
      <c r="AC92" s="50"/>
      <c r="AD92" s="9"/>
      <c r="AE92" s="9"/>
      <c r="AF92" s="9"/>
      <c r="AG92" s="9" t="n">
        <f aca="false">BF92/100*$AG$57</f>
        <v>6271616042.457</v>
      </c>
      <c r="AH92" s="40" t="n">
        <f aca="false">(AG92-AG91)/AG91</f>
        <v>0.00105124729165356</v>
      </c>
      <c r="AI92" s="40"/>
      <c r="AJ92" s="40" t="n">
        <f aca="false">AB92/AG92</f>
        <v>-0.0126019372760777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13123709</v>
      </c>
      <c r="AX92" s="7"/>
      <c r="AY92" s="40" t="n">
        <f aca="false">(AW92-AW91)/AW91</f>
        <v>0.00165363523841282</v>
      </c>
      <c r="AZ92" s="39" t="n">
        <f aca="false">workers_and_wage_low!B80</f>
        <v>6431.30624277394</v>
      </c>
      <c r="BA92" s="40" t="n">
        <f aca="false">(AZ92-AZ91)/AZ91</f>
        <v>-0.000601393461339442</v>
      </c>
      <c r="BB92" s="40"/>
      <c r="BC92" s="40"/>
      <c r="BD92" s="40"/>
      <c r="BE92" s="40"/>
      <c r="BF92" s="7" t="n">
        <f aca="false">BF91*(1+AY92)*(1+BA92)*(1-BE92)</f>
        <v>114.396789548135</v>
      </c>
      <c r="BG92" s="7"/>
      <c r="BH92" s="7"/>
      <c r="BI92" s="40" t="n">
        <f aca="false">T99/AG99</f>
        <v>0.0160190888330484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141741300.995798</v>
      </c>
      <c r="E93" s="9"/>
      <c r="F93" s="67" t="n">
        <f aca="false">'Low pensions'!I93</f>
        <v>25763159.2796598</v>
      </c>
      <c r="G93" s="82" t="n">
        <f aca="false">'Low pensions'!K93</f>
        <v>3960576.3975784</v>
      </c>
      <c r="H93" s="82" t="n">
        <f aca="false">'Low pensions'!V93</f>
        <v>21789922.7805196</v>
      </c>
      <c r="I93" s="82" t="n">
        <f aca="false">'Low pensions'!M93</f>
        <v>122492.05353335</v>
      </c>
      <c r="J93" s="82" t="n">
        <f aca="false">'Low pensions'!W93</f>
        <v>673915.137541829</v>
      </c>
      <c r="K93" s="9"/>
      <c r="L93" s="82" t="n">
        <f aca="false">'Low pensions'!N93</f>
        <v>3797668.0727855</v>
      </c>
      <c r="M93" s="67"/>
      <c r="N93" s="82" t="n">
        <f aca="false">'Low pensions'!L93</f>
        <v>1159708.68538045</v>
      </c>
      <c r="O93" s="9"/>
      <c r="P93" s="82" t="n">
        <f aca="false">'Low pensions'!X93</f>
        <v>26086492.7006214</v>
      </c>
      <c r="Q93" s="67"/>
      <c r="R93" s="82" t="n">
        <f aca="false">'Low SIPA income'!G88</f>
        <v>26255636.6553235</v>
      </c>
      <c r="S93" s="67"/>
      <c r="T93" s="82" t="n">
        <f aca="false">'Low SIPA income'!J88</f>
        <v>100390702.372293</v>
      </c>
      <c r="U93" s="9"/>
      <c r="V93" s="82" t="n">
        <f aca="false">'Low SIPA income'!F88</f>
        <v>115517.622164834</v>
      </c>
      <c r="W93" s="67"/>
      <c r="X93" s="82" t="n">
        <f aca="false">'Low SIPA income'!M88</f>
        <v>290146.962223452</v>
      </c>
      <c r="Y93" s="9"/>
      <c r="Z93" s="9" t="n">
        <f aca="false">R93+V93-N93-L93-F93</f>
        <v>-4349381.76033746</v>
      </c>
      <c r="AA93" s="9"/>
      <c r="AB93" s="9" t="n">
        <f aca="false">T93-P93-D93</f>
        <v>-67437091.3241267</v>
      </c>
      <c r="AC93" s="50"/>
      <c r="AD93" s="9"/>
      <c r="AE93" s="9"/>
      <c r="AF93" s="9"/>
      <c r="AG93" s="9" t="n">
        <f aca="false">BF93/100*$AG$57</f>
        <v>6282027629.48747</v>
      </c>
      <c r="AH93" s="40" t="n">
        <f aca="false">(AG93-AG92)/AG92</f>
        <v>0.00166011231554809</v>
      </c>
      <c r="AI93" s="40" t="n">
        <f aca="false">(AG93-AG89)/AG89</f>
        <v>0.00866379432786722</v>
      </c>
      <c r="AJ93" s="40" t="n">
        <f aca="false">AB93/AG93</f>
        <v>-0.0107349243431501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13139403</v>
      </c>
      <c r="AX93" s="7"/>
      <c r="AY93" s="40" t="n">
        <f aca="false">(AW93-AW92)/AW92</f>
        <v>0.00119585095951152</v>
      </c>
      <c r="AZ93" s="39" t="n">
        <f aca="false">workers_and_wage_low!B81</f>
        <v>6434.28848341596</v>
      </c>
      <c r="BA93" s="40" t="n">
        <f aca="false">(AZ93-AZ92)/AZ92</f>
        <v>0.000463706831776868</v>
      </c>
      <c r="BB93" s="40"/>
      <c r="BC93" s="40"/>
      <c r="BD93" s="40"/>
      <c r="BE93" s="40"/>
      <c r="BF93" s="7" t="n">
        <f aca="false">BF92*(1+AY93)*(1+BA93)*(1-BE93)</f>
        <v>114.586701067323</v>
      </c>
      <c r="BG93" s="7"/>
      <c r="BH93" s="7"/>
      <c r="BI93" s="40" t="n">
        <f aca="false">T100/AG100</f>
        <v>0.0139360355780305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139782594.564752</v>
      </c>
      <c r="E94" s="6"/>
      <c r="F94" s="8" t="n">
        <f aca="false">'Low pensions'!I94</f>
        <v>25407141.2001685</v>
      </c>
      <c r="G94" s="81" t="n">
        <f aca="false">'Low pensions'!K94</f>
        <v>4025626.95138351</v>
      </c>
      <c r="H94" s="81" t="n">
        <f aca="false">'Low pensions'!V94</f>
        <v>22147811.734539</v>
      </c>
      <c r="I94" s="81" t="n">
        <f aca="false">'Low pensions'!M94</f>
        <v>124503.92633145</v>
      </c>
      <c r="J94" s="81" t="n">
        <f aca="false">'Low pensions'!W94</f>
        <v>684983.868078532</v>
      </c>
      <c r="K94" s="6"/>
      <c r="L94" s="81" t="n">
        <f aca="false">'Low pensions'!N94</f>
        <v>4591636.80940094</v>
      </c>
      <c r="M94" s="8"/>
      <c r="N94" s="81" t="n">
        <f aca="false">'Low pensions'!L94</f>
        <v>1144474.66898065</v>
      </c>
      <c r="O94" s="6"/>
      <c r="P94" s="81" t="n">
        <f aca="false">'Low pensions'!X94</f>
        <v>30122587.1858173</v>
      </c>
      <c r="Q94" s="8"/>
      <c r="R94" s="81" t="n">
        <f aca="false">'Low SIPA income'!G89</f>
        <v>23051728.6143293</v>
      </c>
      <c r="S94" s="8"/>
      <c r="T94" s="81" t="n">
        <f aca="false">'Low SIPA income'!J89</f>
        <v>88140282.289395</v>
      </c>
      <c r="U94" s="6"/>
      <c r="V94" s="81" t="n">
        <f aca="false">'Low SIPA income'!F89</f>
        <v>115521.691638159</v>
      </c>
      <c r="W94" s="8"/>
      <c r="X94" s="81" t="n">
        <f aca="false">'Low SIPA income'!M89</f>
        <v>290157.183567183</v>
      </c>
      <c r="Y94" s="6"/>
      <c r="Z94" s="6" t="n">
        <f aca="false">R94+V94-N94-L94-F94</f>
        <v>-7976002.37258261</v>
      </c>
      <c r="AA94" s="6"/>
      <c r="AB94" s="6" t="n">
        <f aca="false">T94-P94-D94</f>
        <v>-81764899.4611746</v>
      </c>
      <c r="AC94" s="50"/>
      <c r="AD94" s="6"/>
      <c r="AE94" s="6"/>
      <c r="AF94" s="6"/>
      <c r="AG94" s="6" t="n">
        <f aca="false">BF94/100*$AG$57</f>
        <v>6335711717.14985</v>
      </c>
      <c r="AH94" s="61" t="n">
        <f aca="false">(AG94-AG93)/AG93</f>
        <v>0.00854566245624184</v>
      </c>
      <c r="AI94" s="61"/>
      <c r="AJ94" s="61" t="n">
        <f aca="false">AB94/AG94</f>
        <v>-0.0129054008628342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0.00531597930292479</v>
      </c>
      <c r="AV94" s="5"/>
      <c r="AW94" s="65" t="n">
        <f aca="false">workers_and_wage_low!C82</f>
        <v>13168890</v>
      </c>
      <c r="AX94" s="5"/>
      <c r="AY94" s="61" t="n">
        <f aca="false">(AW94-AW93)/AW93</f>
        <v>0.00224416588790221</v>
      </c>
      <c r="AZ94" s="66" t="n">
        <f aca="false">workers_and_wage_low!B82</f>
        <v>6474.74334279849</v>
      </c>
      <c r="BA94" s="61" t="n">
        <f aca="false">(AZ94-AZ93)/AZ93</f>
        <v>0.00628738662974137</v>
      </c>
      <c r="BB94" s="61"/>
      <c r="BC94" s="61"/>
      <c r="BD94" s="61"/>
      <c r="BE94" s="61"/>
      <c r="BF94" s="5" t="n">
        <f aca="false">BF93*(1+AY94)*(1+BA94)*(1-BE94)</f>
        <v>115.565920336619</v>
      </c>
      <c r="BG94" s="5"/>
      <c r="BH94" s="5"/>
      <c r="BI94" s="61" t="n">
        <f aca="false">T101/AG101</f>
        <v>0.0160120246395241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141589531.928566</v>
      </c>
      <c r="E95" s="9"/>
      <c r="F95" s="67" t="n">
        <f aca="false">'Low pensions'!I95</f>
        <v>25735573.4551657</v>
      </c>
      <c r="G95" s="82" t="n">
        <f aca="false">'Low pensions'!K95</f>
        <v>4191417.59879358</v>
      </c>
      <c r="H95" s="82" t="n">
        <f aca="false">'Low pensions'!V95</f>
        <v>23059942.96044</v>
      </c>
      <c r="I95" s="82" t="n">
        <f aca="false">'Low pensions'!M95</f>
        <v>129631.47212764</v>
      </c>
      <c r="J95" s="82" t="n">
        <f aca="false">'Low pensions'!W95</f>
        <v>713194.112178575</v>
      </c>
      <c r="K95" s="9"/>
      <c r="L95" s="82" t="n">
        <f aca="false">'Low pensions'!N95</f>
        <v>3813843.06052498</v>
      </c>
      <c r="M95" s="67"/>
      <c r="N95" s="82" t="n">
        <f aca="false">'Low pensions'!L95</f>
        <v>1159941.04700236</v>
      </c>
      <c r="O95" s="9"/>
      <c r="P95" s="82" t="n">
        <f aca="false">'Low pensions'!X95</f>
        <v>26171703.1739802</v>
      </c>
      <c r="Q95" s="67"/>
      <c r="R95" s="82" t="n">
        <f aca="false">'Low SIPA income'!G90</f>
        <v>26761885.9337602</v>
      </c>
      <c r="S95" s="67"/>
      <c r="T95" s="82" t="n">
        <f aca="false">'Low SIPA income'!J90</f>
        <v>102326390.365881</v>
      </c>
      <c r="U95" s="9"/>
      <c r="V95" s="82" t="n">
        <f aca="false">'Low SIPA income'!F90</f>
        <v>114027.015145333</v>
      </c>
      <c r="W95" s="67"/>
      <c r="X95" s="82" t="n">
        <f aca="false">'Low SIPA income'!M90</f>
        <v>286402.987144395</v>
      </c>
      <c r="Y95" s="9"/>
      <c r="Z95" s="9" t="n">
        <f aca="false">R95+V95-N95-L95-F95</f>
        <v>-3833444.61378752</v>
      </c>
      <c r="AA95" s="9"/>
      <c r="AB95" s="9" t="n">
        <f aca="false">T95-P95-D95</f>
        <v>-65434844.7366646</v>
      </c>
      <c r="AC95" s="50"/>
      <c r="AD95" s="9"/>
      <c r="AE95" s="9"/>
      <c r="AF95" s="9"/>
      <c r="AG95" s="9" t="n">
        <f aca="false">BF95/100*$AG$57</f>
        <v>6368598052.98159</v>
      </c>
      <c r="AH95" s="40" t="n">
        <f aca="false">(AG95-AG94)/AG94</f>
        <v>0.00519063008228645</v>
      </c>
      <c r="AI95" s="40"/>
      <c r="AJ95" s="40" t="n">
        <f aca="false">AB95/AG95</f>
        <v>-0.0102746074084594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13189263</v>
      </c>
      <c r="AX95" s="7"/>
      <c r="AY95" s="40" t="n">
        <f aca="false">(AW95-AW94)/AW94</f>
        <v>0.00154705521877698</v>
      </c>
      <c r="AZ95" s="39" t="n">
        <f aca="false">workers_and_wage_low!B83</f>
        <v>6498.29811435772</v>
      </c>
      <c r="BA95" s="40" t="n">
        <f aca="false">(AZ95-AZ94)/AZ94</f>
        <v>0.00363794675899025</v>
      </c>
      <c r="BB95" s="40"/>
      <c r="BC95" s="40"/>
      <c r="BD95" s="40"/>
      <c r="BE95" s="40"/>
      <c r="BF95" s="7" t="n">
        <f aca="false">BF94*(1+AY95)*(1+BA95)*(1-BE95)</f>
        <v>116.165780279205</v>
      </c>
      <c r="BG95" s="7"/>
      <c r="BH95" s="7"/>
      <c r="BI95" s="40" t="n">
        <f aca="false">T102/AG102</f>
        <v>0.0139904565319151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139723858.962512</v>
      </c>
      <c r="E96" s="9"/>
      <c r="F96" s="67" t="n">
        <f aca="false">'Low pensions'!I96</f>
        <v>25396465.3091948</v>
      </c>
      <c r="G96" s="82" t="n">
        <f aca="false">'Low pensions'!K96</f>
        <v>4210648.03218126</v>
      </c>
      <c r="H96" s="82" t="n">
        <f aca="false">'Low pensions'!V96</f>
        <v>23165743.1310439</v>
      </c>
      <c r="I96" s="82" t="n">
        <f aca="false">'Low pensions'!M96</f>
        <v>130226.22779942</v>
      </c>
      <c r="J96" s="82" t="n">
        <f aca="false">'Low pensions'!W96</f>
        <v>716466.282403418</v>
      </c>
      <c r="K96" s="9"/>
      <c r="L96" s="82" t="n">
        <f aca="false">'Low pensions'!N96</f>
        <v>3856471.0538708</v>
      </c>
      <c r="M96" s="67"/>
      <c r="N96" s="82" t="n">
        <f aca="false">'Low pensions'!L96</f>
        <v>1145239.60128318</v>
      </c>
      <c r="O96" s="9"/>
      <c r="P96" s="82" t="n">
        <f aca="false">'Low pensions'!X96</f>
        <v>26312017.0173774</v>
      </c>
      <c r="Q96" s="67"/>
      <c r="R96" s="82" t="n">
        <f aca="false">'Low SIPA income'!G91</f>
        <v>23351202.0939135</v>
      </c>
      <c r="S96" s="67"/>
      <c r="T96" s="82" t="n">
        <f aca="false">'Low SIPA income'!J91</f>
        <v>89285345.0944607</v>
      </c>
      <c r="U96" s="9"/>
      <c r="V96" s="82" t="n">
        <f aca="false">'Low SIPA income'!F91</f>
        <v>115458.346913371</v>
      </c>
      <c r="W96" s="67"/>
      <c r="X96" s="82" t="n">
        <f aca="false">'Low SIPA income'!M91</f>
        <v>289998.079881306</v>
      </c>
      <c r="Y96" s="9"/>
      <c r="Z96" s="9" t="n">
        <f aca="false">R96+V96-N96-L96-F96</f>
        <v>-6931515.52352198</v>
      </c>
      <c r="AA96" s="9"/>
      <c r="AB96" s="9" t="n">
        <f aca="false">T96-P96-D96</f>
        <v>-76750530.8854291</v>
      </c>
      <c r="AC96" s="50"/>
      <c r="AD96" s="9"/>
      <c r="AE96" s="9"/>
      <c r="AF96" s="9"/>
      <c r="AG96" s="9" t="n">
        <f aca="false">BF96/100*$AG$57</f>
        <v>6377165506.57647</v>
      </c>
      <c r="AH96" s="40" t="n">
        <f aca="false">(AG96-AG95)/AG95</f>
        <v>0.00134526524104859</v>
      </c>
      <c r="AI96" s="40"/>
      <c r="AJ96" s="40" t="n">
        <f aca="false">AB96/AG96</f>
        <v>-0.0120352107541007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13201633</v>
      </c>
      <c r="AX96" s="7"/>
      <c r="AY96" s="40" t="n">
        <f aca="false">(AW96-AW95)/AW95</f>
        <v>0.000937884095570768</v>
      </c>
      <c r="AZ96" s="39" t="n">
        <f aca="false">workers_and_wage_low!B84</f>
        <v>6500.94291796796</v>
      </c>
      <c r="BA96" s="40" t="n">
        <f aca="false">(AZ96-AZ95)/AZ95</f>
        <v>0.000406999427188235</v>
      </c>
      <c r="BB96" s="40"/>
      <c r="BC96" s="40"/>
      <c r="BD96" s="40"/>
      <c r="BE96" s="40"/>
      <c r="BF96" s="7" t="n">
        <f aca="false">BF95*(1+AY96)*(1+BA96)*(1-BE96)</f>
        <v>116.322054065614</v>
      </c>
      <c r="BG96" s="7"/>
      <c r="BH96" s="7"/>
      <c r="BI96" s="40" t="n">
        <f aca="false">T103/AG103</f>
        <v>0.0160744830995941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141445535.980895</v>
      </c>
      <c r="E97" s="9"/>
      <c r="F97" s="67" t="n">
        <f aca="false">'Low pensions'!I97</f>
        <v>25709400.4871642</v>
      </c>
      <c r="G97" s="82" t="n">
        <f aca="false">'Low pensions'!K97</f>
        <v>4334622.99852181</v>
      </c>
      <c r="H97" s="82" t="n">
        <f aca="false">'Low pensions'!V97</f>
        <v>23847816.8173209</v>
      </c>
      <c r="I97" s="82" t="n">
        <f aca="false">'Low pensions'!M97</f>
        <v>134060.50510892</v>
      </c>
      <c r="J97" s="82" t="n">
        <f aca="false">'Low pensions'!W97</f>
        <v>737561.344865584</v>
      </c>
      <c r="K97" s="9"/>
      <c r="L97" s="82" t="n">
        <f aca="false">'Low pensions'!N97</f>
        <v>3841428.7243221</v>
      </c>
      <c r="M97" s="67"/>
      <c r="N97" s="82" t="n">
        <f aca="false">'Low pensions'!L97</f>
        <v>1159627.45544308</v>
      </c>
      <c r="O97" s="9"/>
      <c r="P97" s="82" t="n">
        <f aca="false">'Low pensions'!X97</f>
        <v>26313120.0263255</v>
      </c>
      <c r="Q97" s="67"/>
      <c r="R97" s="82" t="n">
        <f aca="false">'Low SIPA income'!G92</f>
        <v>26924459.0939989</v>
      </c>
      <c r="S97" s="67"/>
      <c r="T97" s="82" t="n">
        <f aca="false">'Low SIPA income'!J92</f>
        <v>102948002.934546</v>
      </c>
      <c r="U97" s="9"/>
      <c r="V97" s="82" t="n">
        <f aca="false">'Low SIPA income'!F92</f>
        <v>114806.727335272</v>
      </c>
      <c r="W97" s="67"/>
      <c r="X97" s="82" t="n">
        <f aca="false">'Low SIPA income'!M92</f>
        <v>288361.399368259</v>
      </c>
      <c r="Y97" s="9"/>
      <c r="Z97" s="9" t="n">
        <f aca="false">R97+V97-N97-L97-F97</f>
        <v>-3671190.84559519</v>
      </c>
      <c r="AA97" s="9"/>
      <c r="AB97" s="9" t="n">
        <f aca="false">T97-P97-D97</f>
        <v>-64810653.0726746</v>
      </c>
      <c r="AC97" s="50"/>
      <c r="AD97" s="9"/>
      <c r="AE97" s="9"/>
      <c r="AF97" s="9"/>
      <c r="AG97" s="9" t="n">
        <f aca="false">BF97/100*$AG$57</f>
        <v>6416591435.89626</v>
      </c>
      <c r="AH97" s="40" t="n">
        <f aca="false">(AG97-AG96)/AG96</f>
        <v>0.00618235943212229</v>
      </c>
      <c r="AI97" s="40" t="n">
        <f aca="false">(AG97-AG93)/AG93</f>
        <v>0.0214204416703226</v>
      </c>
      <c r="AJ97" s="40" t="n">
        <f aca="false">AB97/AG97</f>
        <v>-0.010100479938633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13273796</v>
      </c>
      <c r="AX97" s="7"/>
      <c r="AY97" s="40" t="n">
        <f aca="false">(AW97-AW96)/AW96</f>
        <v>0.00546621770200702</v>
      </c>
      <c r="AZ97" s="39" t="n">
        <f aca="false">workers_and_wage_low!B85</f>
        <v>6505.57320432337</v>
      </c>
      <c r="BA97" s="40" t="n">
        <f aca="false">(AZ97-AZ96)/AZ96</f>
        <v>0.000712248425165264</v>
      </c>
      <c r="BB97" s="40"/>
      <c r="BC97" s="40"/>
      <c r="BD97" s="40"/>
      <c r="BE97" s="40"/>
      <c r="BF97" s="7" t="n">
        <f aca="false">BF96*(1+AY97)*(1+BA97)*(1-BE97)</f>
        <v>117.04119881373</v>
      </c>
      <c r="BG97" s="7"/>
      <c r="BH97" s="7"/>
      <c r="BI97" s="40" t="n">
        <f aca="false">T104/AG104</f>
        <v>0.0140011411595973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139457202.66875</v>
      </c>
      <c r="E98" s="6"/>
      <c r="F98" s="8" t="n">
        <f aca="false">'Low pensions'!I98</f>
        <v>25347997.371333</v>
      </c>
      <c r="G98" s="81" t="n">
        <f aca="false">'Low pensions'!K98</f>
        <v>4337692.16195104</v>
      </c>
      <c r="H98" s="81" t="n">
        <f aca="false">'Low pensions'!V98</f>
        <v>23864702.4489589</v>
      </c>
      <c r="I98" s="81" t="n">
        <f aca="false">'Low pensions'!M98</f>
        <v>134155.427689211</v>
      </c>
      <c r="J98" s="81" t="n">
        <f aca="false">'Low pensions'!W98</f>
        <v>738083.580895654</v>
      </c>
      <c r="K98" s="6"/>
      <c r="L98" s="81" t="n">
        <f aca="false">'Low pensions'!N98</f>
        <v>4660054.85000188</v>
      </c>
      <c r="M98" s="8"/>
      <c r="N98" s="81" t="n">
        <f aca="false">'Low pensions'!L98</f>
        <v>1143046.41713999</v>
      </c>
      <c r="O98" s="6"/>
      <c r="P98" s="81" t="n">
        <f aca="false">'Low pensions'!X98</f>
        <v>30469750.9035163</v>
      </c>
      <c r="Q98" s="8"/>
      <c r="R98" s="81" t="n">
        <f aca="false">'Low SIPA income'!G93</f>
        <v>23442777.5387511</v>
      </c>
      <c r="S98" s="8"/>
      <c r="T98" s="81" t="n">
        <f aca="false">'Low SIPA income'!J93</f>
        <v>89635491.7447967</v>
      </c>
      <c r="U98" s="6"/>
      <c r="V98" s="81" t="n">
        <f aca="false">'Low SIPA income'!F93</f>
        <v>118295.39380516</v>
      </c>
      <c r="W98" s="8"/>
      <c r="X98" s="81" t="n">
        <f aca="false">'Low SIPA income'!M93</f>
        <v>297123.923730166</v>
      </c>
      <c r="Y98" s="6"/>
      <c r="Z98" s="6" t="n">
        <f aca="false">R98+V98-N98-L98-F98</f>
        <v>-7590025.70591861</v>
      </c>
      <c r="AA98" s="6"/>
      <c r="AB98" s="6" t="n">
        <f aca="false">T98-P98-D98</f>
        <v>-80291461.8274696</v>
      </c>
      <c r="AC98" s="50"/>
      <c r="AD98" s="6"/>
      <c r="AE98" s="6"/>
      <c r="AF98" s="6"/>
      <c r="AG98" s="6" t="n">
        <f aca="false">BF98/100*$AG$57</f>
        <v>6419932788.65423</v>
      </c>
      <c r="AH98" s="61" t="n">
        <f aca="false">(AG98-AG97)/AG97</f>
        <v>0.000520736405200495</v>
      </c>
      <c r="AI98" s="61"/>
      <c r="AJ98" s="61" t="n">
        <f aca="false">AB98/AG98</f>
        <v>-0.0125065891607723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0.000271820482132985</v>
      </c>
      <c r="AV98" s="5"/>
      <c r="AW98" s="65" t="n">
        <f aca="false">workers_and_wage_low!C86</f>
        <v>13298278</v>
      </c>
      <c r="AX98" s="5"/>
      <c r="AY98" s="61" t="n">
        <f aca="false">(AW98-AW97)/AW97</f>
        <v>0.00184438573562529</v>
      </c>
      <c r="AZ98" s="66" t="n">
        <f aca="false">workers_and_wage_low!B86</f>
        <v>6496.9779596541</v>
      </c>
      <c r="BA98" s="61" t="n">
        <f aca="false">(AZ98-AZ97)/AZ97</f>
        <v>-0.00132121250492699</v>
      </c>
      <c r="BB98" s="61"/>
      <c r="BC98" s="61"/>
      <c r="BD98" s="61"/>
      <c r="BE98" s="61"/>
      <c r="BF98" s="5" t="n">
        <f aca="false">BF97*(1+AY98)*(1+BA98)*(1-BE98)</f>
        <v>117.102146426861</v>
      </c>
      <c r="BG98" s="5"/>
      <c r="BH98" s="5"/>
      <c r="BI98" s="61" t="n">
        <f aca="false">T105/AG105</f>
        <v>0.0160892598853821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141491012.627772</v>
      </c>
      <c r="E99" s="9"/>
      <c r="F99" s="67" t="n">
        <f aca="false">'Low pensions'!I99</f>
        <v>25717666.4060513</v>
      </c>
      <c r="G99" s="82" t="n">
        <f aca="false">'Low pensions'!K99</f>
        <v>4487418.88763202</v>
      </c>
      <c r="H99" s="82" t="n">
        <f aca="false">'Low pensions'!V99</f>
        <v>24688454.7171296</v>
      </c>
      <c r="I99" s="82" t="n">
        <f aca="false">'Low pensions'!M99</f>
        <v>138786.15116387</v>
      </c>
      <c r="J99" s="82" t="n">
        <f aca="false">'Low pensions'!W99</f>
        <v>763560.455168923</v>
      </c>
      <c r="K99" s="9"/>
      <c r="L99" s="82" t="n">
        <f aca="false">'Low pensions'!N99</f>
        <v>3883559.7989716</v>
      </c>
      <c r="M99" s="67"/>
      <c r="N99" s="82" t="n">
        <f aca="false">'Low pensions'!L99</f>
        <v>1159468.53336173</v>
      </c>
      <c r="O99" s="9"/>
      <c r="P99" s="82" t="n">
        <f aca="false">'Low pensions'!X99</f>
        <v>26530864.0305624</v>
      </c>
      <c r="Q99" s="67"/>
      <c r="R99" s="82" t="n">
        <f aca="false">'Low SIPA income'!G94</f>
        <v>26918044.1579277</v>
      </c>
      <c r="S99" s="67"/>
      <c r="T99" s="82" t="n">
        <f aca="false">'Low SIPA income'!J94</f>
        <v>102923474.870485</v>
      </c>
      <c r="U99" s="9"/>
      <c r="V99" s="82" t="n">
        <f aca="false">'Low SIPA income'!F94</f>
        <v>117976.650252885</v>
      </c>
      <c r="W99" s="67"/>
      <c r="X99" s="82" t="n">
        <f aca="false">'Low SIPA income'!M94</f>
        <v>296323.331823166</v>
      </c>
      <c r="Y99" s="9"/>
      <c r="Z99" s="9" t="n">
        <f aca="false">R99+V99-N99-L99-F99</f>
        <v>-3724673.930204</v>
      </c>
      <c r="AA99" s="9"/>
      <c r="AB99" s="9" t="n">
        <f aca="false">T99-P99-D99</f>
        <v>-65098401.7878496</v>
      </c>
      <c r="AC99" s="50"/>
      <c r="AD99" s="9"/>
      <c r="AE99" s="9"/>
      <c r="AF99" s="9"/>
      <c r="AG99" s="9" t="n">
        <f aca="false">BF99/100*$AG$57</f>
        <v>6425051758.13413</v>
      </c>
      <c r="AH99" s="40" t="n">
        <f aca="false">(AG99-AG98)/AG98</f>
        <v>0.000797355618574808</v>
      </c>
      <c r="AI99" s="40"/>
      <c r="AJ99" s="40" t="n">
        <f aca="false">AB99/AG99</f>
        <v>-0.0101319653503857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13316276</v>
      </c>
      <c r="AX99" s="7"/>
      <c r="AY99" s="40" t="n">
        <f aca="false">(AW99-AW98)/AW98</f>
        <v>0.00135340831346735</v>
      </c>
      <c r="AZ99" s="39" t="n">
        <f aca="false">workers_and_wage_low!B87</f>
        <v>6493.37018034948</v>
      </c>
      <c r="BA99" s="40" t="n">
        <f aca="false">(AZ99-AZ98)/AZ98</f>
        <v>-0.000555301145705425</v>
      </c>
      <c r="BB99" s="40"/>
      <c r="BC99" s="40"/>
      <c r="BD99" s="40"/>
      <c r="BE99" s="40"/>
      <c r="BF99" s="7" t="n">
        <f aca="false">BF98*(1+AY99)*(1+BA99)*(1-BE99)</f>
        <v>117.195518481262</v>
      </c>
      <c r="BG99" s="7"/>
      <c r="BH99" s="7"/>
      <c r="BI99" s="40" t="n">
        <f aca="false">T106/AG106</f>
        <v>0.0140099967528822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139643304.832052</v>
      </c>
      <c r="E100" s="9"/>
      <c r="F100" s="67" t="n">
        <f aca="false">'Low pensions'!I100</f>
        <v>25381823.6424462</v>
      </c>
      <c r="G100" s="82" t="n">
        <f aca="false">'Low pensions'!K100</f>
        <v>4517333.41213457</v>
      </c>
      <c r="H100" s="82" t="n">
        <f aca="false">'Low pensions'!V100</f>
        <v>24853035.604731</v>
      </c>
      <c r="I100" s="82" t="n">
        <f aca="false">'Low pensions'!M100</f>
        <v>139711.34264334</v>
      </c>
      <c r="J100" s="82" t="n">
        <f aca="false">'Low pensions'!W100</f>
        <v>768650.585713347</v>
      </c>
      <c r="K100" s="9"/>
      <c r="L100" s="82" t="n">
        <f aca="false">'Low pensions'!N100</f>
        <v>3841573.12869501</v>
      </c>
      <c r="M100" s="67"/>
      <c r="N100" s="82" t="n">
        <f aca="false">'Low pensions'!L100</f>
        <v>1144704.16475226</v>
      </c>
      <c r="O100" s="9"/>
      <c r="P100" s="82" t="n">
        <f aca="false">'Low pensions'!X100</f>
        <v>26231765.7990047</v>
      </c>
      <c r="Q100" s="67"/>
      <c r="R100" s="82" t="n">
        <f aca="false">'Low SIPA income'!G95</f>
        <v>23514429.2135048</v>
      </c>
      <c r="S100" s="67"/>
      <c r="T100" s="82" t="n">
        <f aca="false">'Low SIPA income'!J95</f>
        <v>89909458.1333899</v>
      </c>
      <c r="U100" s="9"/>
      <c r="V100" s="82" t="n">
        <f aca="false">'Low SIPA income'!F95</f>
        <v>120920.408797639</v>
      </c>
      <c r="W100" s="67"/>
      <c r="X100" s="82" t="n">
        <f aca="false">'Low SIPA income'!M95</f>
        <v>303717.204578449</v>
      </c>
      <c r="Y100" s="9"/>
      <c r="Z100" s="9" t="n">
        <f aca="false">R100+V100-N100-L100-F100</f>
        <v>-6732751.3135911</v>
      </c>
      <c r="AA100" s="9"/>
      <c r="AB100" s="9" t="n">
        <f aca="false">T100-P100-D100</f>
        <v>-75965612.4976665</v>
      </c>
      <c r="AC100" s="50"/>
      <c r="AD100" s="9"/>
      <c r="AE100" s="9"/>
      <c r="AF100" s="9"/>
      <c r="AG100" s="9" t="n">
        <f aca="false">BF100/100*$AG$57</f>
        <v>6451580697.39203</v>
      </c>
      <c r="AH100" s="40" t="n">
        <f aca="false">(AG100-AG99)/AG99</f>
        <v>0.00412898452130084</v>
      </c>
      <c r="AI100" s="40"/>
      <c r="AJ100" s="40" t="n">
        <f aca="false">AB100/AG100</f>
        <v>-0.0117747287154565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13318803</v>
      </c>
      <c r="AX100" s="7"/>
      <c r="AY100" s="40" t="n">
        <f aca="false">(AW100-AW99)/AW99</f>
        <v>0.000189767769908043</v>
      </c>
      <c r="AZ100" s="39" t="n">
        <f aca="false">workers_and_wage_low!B88</f>
        <v>6518.94411982745</v>
      </c>
      <c r="BA100" s="40" t="n">
        <f aca="false">(AZ100-AZ99)/AZ99</f>
        <v>0.00393846935684612</v>
      </c>
      <c r="BB100" s="40"/>
      <c r="BC100" s="40"/>
      <c r="BD100" s="40"/>
      <c r="BE100" s="40"/>
      <c r="BF100" s="7" t="n">
        <f aca="false">BF99*(1+AY100)*(1+BA100)*(1-BE100)</f>
        <v>117.679416963037</v>
      </c>
      <c r="BG100" s="7"/>
      <c r="BH100" s="7"/>
      <c r="BI100" s="40" t="n">
        <f aca="false">T107/AG107</f>
        <v>0.0160738253613711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141161966.107464</v>
      </c>
      <c r="E101" s="9"/>
      <c r="F101" s="67" t="n">
        <f aca="false">'Low pensions'!I101</f>
        <v>25657858.3059876</v>
      </c>
      <c r="G101" s="82" t="n">
        <f aca="false">'Low pensions'!K101</f>
        <v>4623383.8869056</v>
      </c>
      <c r="H101" s="82" t="n">
        <f aca="false">'Low pensions'!V101</f>
        <v>25436494.0269726</v>
      </c>
      <c r="I101" s="82" t="n">
        <f aca="false">'Low pensions'!M101</f>
        <v>142991.25423419</v>
      </c>
      <c r="J101" s="82" t="n">
        <f aca="false">'Low pensions'!W101</f>
        <v>786695.691555832</v>
      </c>
      <c r="K101" s="9"/>
      <c r="L101" s="82" t="n">
        <f aca="false">'Low pensions'!N101</f>
        <v>3802923.85833216</v>
      </c>
      <c r="M101" s="67"/>
      <c r="N101" s="82" t="n">
        <f aca="false">'Low pensions'!L101</f>
        <v>1156513.21788151</v>
      </c>
      <c r="O101" s="9"/>
      <c r="P101" s="82" t="n">
        <f aca="false">'Low pensions'!X101</f>
        <v>26096184.4774441</v>
      </c>
      <c r="Q101" s="67"/>
      <c r="R101" s="82" t="n">
        <f aca="false">'Low SIPA income'!G96</f>
        <v>26899479.1092981</v>
      </c>
      <c r="S101" s="67"/>
      <c r="T101" s="82" t="n">
        <f aca="false">'Low SIPA income'!J96</f>
        <v>102852489.797985</v>
      </c>
      <c r="U101" s="9"/>
      <c r="V101" s="82" t="n">
        <f aca="false">'Low SIPA income'!F96</f>
        <v>121136.622174426</v>
      </c>
      <c r="W101" s="67"/>
      <c r="X101" s="82" t="n">
        <f aca="false">'Low SIPA income'!M96</f>
        <v>304260.270244893</v>
      </c>
      <c r="Y101" s="9"/>
      <c r="Z101" s="9" t="n">
        <f aca="false">R101+V101-N101-L101-F101</f>
        <v>-3596679.65072873</v>
      </c>
      <c r="AA101" s="9"/>
      <c r="AB101" s="9" t="n">
        <f aca="false">T101-P101-D101</f>
        <v>-64405660.7869229</v>
      </c>
      <c r="AC101" s="50"/>
      <c r="AD101" s="9"/>
      <c r="AE101" s="9"/>
      <c r="AF101" s="9"/>
      <c r="AG101" s="9" t="n">
        <f aca="false">BF101/100*$AG$57</f>
        <v>6423453130.59934</v>
      </c>
      <c r="AH101" s="40" t="n">
        <f aca="false">(AG101-AG100)/AG100</f>
        <v>-0.00435979461654421</v>
      </c>
      <c r="AI101" s="40" t="n">
        <f aca="false">(AG101-AG97)/AG97</f>
        <v>0.00106936755622168</v>
      </c>
      <c r="AJ101" s="40" t="n">
        <f aca="false">AB101/AG101</f>
        <v>-0.0100266413527818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13283317</v>
      </c>
      <c r="AX101" s="7"/>
      <c r="AY101" s="40" t="n">
        <f aca="false">(AW101-AW100)/AW100</f>
        <v>-0.00266435354588547</v>
      </c>
      <c r="AZ101" s="39" t="n">
        <f aca="false">workers_and_wage_low!B89</f>
        <v>6507.86210783141</v>
      </c>
      <c r="BA101" s="40" t="n">
        <f aca="false">(AZ101-AZ100)/AZ100</f>
        <v>-0.00169997039280281</v>
      </c>
      <c r="BB101" s="40"/>
      <c r="BC101" s="40"/>
      <c r="BD101" s="40"/>
      <c r="BE101" s="40"/>
      <c r="BF101" s="7" t="n">
        <f aca="false">BF100*(1+AY101)*(1+BA101)*(1-BE101)</f>
        <v>117.166358874483</v>
      </c>
      <c r="BG101" s="7"/>
      <c r="BH101" s="7"/>
      <c r="BI101" s="40" t="n">
        <f aca="false">T108/AG108</f>
        <v>0.0140044686907921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139195158.638245</v>
      </c>
      <c r="E102" s="6"/>
      <c r="F102" s="8" t="n">
        <f aca="false">'Low pensions'!I102</f>
        <v>25300367.7669145</v>
      </c>
      <c r="G102" s="81" t="n">
        <f aca="false">'Low pensions'!K102</f>
        <v>4658172.81923555</v>
      </c>
      <c r="H102" s="81" t="n">
        <f aca="false">'Low pensions'!V102</f>
        <v>25627892.4682575</v>
      </c>
      <c r="I102" s="81" t="n">
        <f aca="false">'Low pensions'!M102</f>
        <v>144067.20059491</v>
      </c>
      <c r="J102" s="81" t="n">
        <f aca="false">'Low pensions'!W102</f>
        <v>792615.230977011</v>
      </c>
      <c r="K102" s="6"/>
      <c r="L102" s="81" t="n">
        <f aca="false">'Low pensions'!N102</f>
        <v>4549244.30634369</v>
      </c>
      <c r="M102" s="8"/>
      <c r="N102" s="81" t="n">
        <f aca="false">'Low pensions'!L102</f>
        <v>1141127.48078839</v>
      </c>
      <c r="O102" s="6"/>
      <c r="P102" s="81" t="n">
        <f aca="false">'Low pensions'!X102</f>
        <v>29884197.0440741</v>
      </c>
      <c r="Q102" s="8"/>
      <c r="R102" s="81" t="n">
        <f aca="false">'Low SIPA income'!G97</f>
        <v>23845985.7201819</v>
      </c>
      <c r="S102" s="8"/>
      <c r="T102" s="81" t="n">
        <f aca="false">'Low SIPA income'!J97</f>
        <v>91177193.173236</v>
      </c>
      <c r="U102" s="6"/>
      <c r="V102" s="81" t="n">
        <f aca="false">'Low SIPA income'!F97</f>
        <v>118600.764462233</v>
      </c>
      <c r="W102" s="8"/>
      <c r="X102" s="81" t="n">
        <f aca="false">'Low SIPA income'!M97</f>
        <v>297890.92677993</v>
      </c>
      <c r="Y102" s="6"/>
      <c r="Z102" s="6" t="n">
        <f aca="false">R102+V102-N102-L102-F102</f>
        <v>-7026153.06940251</v>
      </c>
      <c r="AA102" s="6"/>
      <c r="AB102" s="6" t="n">
        <f aca="false">T102-P102-D102</f>
        <v>-77902162.5090832</v>
      </c>
      <c r="AC102" s="50"/>
      <c r="AD102" s="6"/>
      <c r="AE102" s="6"/>
      <c r="AF102" s="6"/>
      <c r="AG102" s="6" t="n">
        <f aca="false">BF102/100*$AG$57</f>
        <v>6517099207.25192</v>
      </c>
      <c r="AH102" s="61" t="n">
        <f aca="false">(AG102-AG101)/AG101</f>
        <v>0.0145787748036148</v>
      </c>
      <c r="AI102" s="61"/>
      <c r="AJ102" s="61" t="n">
        <f aca="false">AB102/AG102</f>
        <v>-0.0119535026292675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0.00539667228479827</v>
      </c>
      <c r="AV102" s="5"/>
      <c r="AW102" s="65" t="n">
        <f aca="false">workers_and_wage_low!C90</f>
        <v>13374863</v>
      </c>
      <c r="AX102" s="5"/>
      <c r="AY102" s="61" t="n">
        <f aca="false">(AW102-AW101)/AW101</f>
        <v>0.00689180270259303</v>
      </c>
      <c r="AZ102" s="66" t="n">
        <f aca="false">workers_and_wage_low!B90</f>
        <v>6557.54545446897</v>
      </c>
      <c r="BA102" s="61" t="n">
        <f aca="false">(AZ102-AZ101)/AZ101</f>
        <v>0.00763435761458124</v>
      </c>
      <c r="BB102" s="61"/>
      <c r="BC102" s="61"/>
      <c r="BD102" s="61"/>
      <c r="BE102" s="61"/>
      <c r="BF102" s="5" t="n">
        <f aca="false">BF101*(1+AY102)*(1+BA102)*(1-BE102)</f>
        <v>118.874500835074</v>
      </c>
      <c r="BG102" s="5"/>
      <c r="BH102" s="5"/>
      <c r="BI102" s="61" t="n">
        <f aca="false">T109/AG109</f>
        <v>0.0160841544183727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140638472.486146</v>
      </c>
      <c r="E103" s="9"/>
      <c r="F103" s="67" t="n">
        <f aca="false">'Low pensions'!I103</f>
        <v>25562707.1436012</v>
      </c>
      <c r="G103" s="82" t="n">
        <f aca="false">'Low pensions'!K103</f>
        <v>4837020.91975096</v>
      </c>
      <c r="H103" s="82" t="n">
        <f aca="false">'Low pensions'!V103</f>
        <v>26611861.9485726</v>
      </c>
      <c r="I103" s="82" t="n">
        <f aca="false">'Low pensions'!M103</f>
        <v>149598.58514694</v>
      </c>
      <c r="J103" s="82" t="n">
        <f aca="false">'Low pensions'!W103</f>
        <v>823047.276759995</v>
      </c>
      <c r="K103" s="9"/>
      <c r="L103" s="82" t="n">
        <f aca="false">'Low pensions'!N103</f>
        <v>3778792.13942123</v>
      </c>
      <c r="M103" s="67"/>
      <c r="N103" s="82" t="n">
        <f aca="false">'Low pensions'!L103</f>
        <v>1153335.44731516</v>
      </c>
      <c r="O103" s="9"/>
      <c r="P103" s="82" t="n">
        <f aca="false">'Low pensions'!X103</f>
        <v>25953481.7172358</v>
      </c>
      <c r="Q103" s="67"/>
      <c r="R103" s="82" t="n">
        <f aca="false">'Low SIPA income'!G98</f>
        <v>27359089.2426834</v>
      </c>
      <c r="S103" s="67"/>
      <c r="T103" s="82" t="n">
        <f aca="false">'Low SIPA income'!J98</f>
        <v>104609848.978175</v>
      </c>
      <c r="U103" s="9"/>
      <c r="V103" s="82" t="n">
        <f aca="false">'Low SIPA income'!F98</f>
        <v>117980.594673932</v>
      </c>
      <c r="W103" s="67"/>
      <c r="X103" s="82" t="n">
        <f aca="false">'Low SIPA income'!M98</f>
        <v>296333.239071628</v>
      </c>
      <c r="Y103" s="9"/>
      <c r="Z103" s="9" t="n">
        <f aca="false">R103+V103-N103-L103-F103</f>
        <v>-3017764.8929803</v>
      </c>
      <c r="AA103" s="9"/>
      <c r="AB103" s="9" t="n">
        <f aca="false">T103-P103-D103</f>
        <v>-61982105.2252062</v>
      </c>
      <c r="AC103" s="50"/>
      <c r="AD103" s="9"/>
      <c r="AE103" s="9"/>
      <c r="AF103" s="9"/>
      <c r="AG103" s="9" t="n">
        <f aca="false">BF103/100*$AG$57</f>
        <v>6507820396.46528</v>
      </c>
      <c r="AH103" s="40" t="n">
        <f aca="false">(AG103-AG102)/AG102</f>
        <v>-0.00142376393109243</v>
      </c>
      <c r="AI103" s="40"/>
      <c r="AJ103" s="40" t="n">
        <f aca="false">AB103/AG103</f>
        <v>-0.00952424951046156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13371823</v>
      </c>
      <c r="AX103" s="7"/>
      <c r="AY103" s="40" t="n">
        <f aca="false">(AW103-AW102)/AW102</f>
        <v>-0.000227292047776489</v>
      </c>
      <c r="AZ103" s="39" t="n">
        <f aca="false">workers_and_wage_low!B91</f>
        <v>6549.69775198877</v>
      </c>
      <c r="BA103" s="40" t="n">
        <f aca="false">(AZ103-AZ102)/AZ102</f>
        <v>-0.00119674389368642</v>
      </c>
      <c r="BB103" s="40"/>
      <c r="BC103" s="40"/>
      <c r="BD103" s="40"/>
      <c r="BE103" s="40"/>
      <c r="BF103" s="7" t="n">
        <f aca="false">BF102*(1+AY103)*(1+BA103)*(1-BE103)</f>
        <v>118.705251608458</v>
      </c>
      <c r="BG103" s="7"/>
      <c r="BH103" s="7"/>
      <c r="BI103" s="40" t="n">
        <f aca="false">T110/AG110</f>
        <v>0.0139893670539882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138528239.643452</v>
      </c>
      <c r="E104" s="9"/>
      <c r="F104" s="67" t="n">
        <f aca="false">'Low pensions'!I104</f>
        <v>25179147.3451407</v>
      </c>
      <c r="G104" s="82" t="n">
        <f aca="false">'Low pensions'!K104</f>
        <v>4894287.98899837</v>
      </c>
      <c r="H104" s="82" t="n">
        <f aca="false">'Low pensions'!V104</f>
        <v>26926928.4670547</v>
      </c>
      <c r="I104" s="82" t="n">
        <f aca="false">'Low pensions'!M104</f>
        <v>151369.731618499</v>
      </c>
      <c r="J104" s="82" t="n">
        <f aca="false">'Low pensions'!W104</f>
        <v>832791.60207382</v>
      </c>
      <c r="K104" s="9"/>
      <c r="L104" s="82" t="n">
        <f aca="false">'Low pensions'!N104</f>
        <v>3756391.5413257</v>
      </c>
      <c r="M104" s="67"/>
      <c r="N104" s="82" t="n">
        <f aca="false">'Low pensions'!L104</f>
        <v>1136523.4297665</v>
      </c>
      <c r="O104" s="9"/>
      <c r="P104" s="82" t="n">
        <f aca="false">'Low pensions'!X104</f>
        <v>25744750.1470245</v>
      </c>
      <c r="Q104" s="67"/>
      <c r="R104" s="82" t="n">
        <f aca="false">'Low SIPA income'!G99</f>
        <v>23931056.979121</v>
      </c>
      <c r="S104" s="67"/>
      <c r="T104" s="82" t="n">
        <f aca="false">'Low SIPA income'!J99</f>
        <v>91502470.5050605</v>
      </c>
      <c r="U104" s="9"/>
      <c r="V104" s="82" t="n">
        <f aca="false">'Low SIPA income'!F99</f>
        <v>118578.081962846</v>
      </c>
      <c r="W104" s="67"/>
      <c r="X104" s="82" t="n">
        <f aca="false">'Low SIPA income'!M99</f>
        <v>297833.954881015</v>
      </c>
      <c r="Y104" s="9"/>
      <c r="Z104" s="9" t="n">
        <f aca="false">R104+V104-N104-L104-F104</f>
        <v>-6022427.25514904</v>
      </c>
      <c r="AA104" s="9"/>
      <c r="AB104" s="9" t="n">
        <f aca="false">T104-P104-D104</f>
        <v>-72770519.2854162</v>
      </c>
      <c r="AC104" s="50"/>
      <c r="AD104" s="9"/>
      <c r="AE104" s="9"/>
      <c r="AF104" s="9"/>
      <c r="AG104" s="9" t="n">
        <f aca="false">BF104/100*$AG$57</f>
        <v>6535358044.17902</v>
      </c>
      <c r="AH104" s="40" t="n">
        <f aca="false">(AG104-AG103)/AG103</f>
        <v>0.00423147014454988</v>
      </c>
      <c r="AI104" s="40"/>
      <c r="AJ104" s="40" t="n">
        <f aca="false">AB104/AG104</f>
        <v>-0.0111348940323526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13376658</v>
      </c>
      <c r="AX104" s="7"/>
      <c r="AY104" s="40" t="n">
        <f aca="false">(AW104-AW103)/AW103</f>
        <v>0.000361581214468663</v>
      </c>
      <c r="AZ104" s="39" t="n">
        <f aca="false">workers_and_wage_low!B92</f>
        <v>6575.03519327178</v>
      </c>
      <c r="BA104" s="40" t="n">
        <f aca="false">(AZ104-AZ103)/AZ103</f>
        <v>0.00386849015671226</v>
      </c>
      <c r="BB104" s="40"/>
      <c r="BC104" s="40"/>
      <c r="BD104" s="40"/>
      <c r="BE104" s="40"/>
      <c r="BF104" s="7" t="n">
        <f aca="false">BF103*(1+AY104)*(1+BA104)*(1-BE104)</f>
        <v>119.207549336641</v>
      </c>
      <c r="BG104" s="7"/>
      <c r="BH104" s="7"/>
      <c r="BI104" s="40" t="n">
        <f aca="false">T111/AG111</f>
        <v>0.0161294938210064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141310461.016761</v>
      </c>
      <c r="E105" s="9"/>
      <c r="F105" s="67" t="n">
        <f aca="false">'Low pensions'!I105</f>
        <v>25684849.0135201</v>
      </c>
      <c r="G105" s="82" t="n">
        <f aca="false">'Low pensions'!K105</f>
        <v>5070781.73537147</v>
      </c>
      <c r="H105" s="82" t="n">
        <f aca="false">'Low pensions'!V105</f>
        <v>27897944.9855256</v>
      </c>
      <c r="I105" s="82" t="n">
        <f aca="false">'Low pensions'!M105</f>
        <v>156828.301093959</v>
      </c>
      <c r="J105" s="82" t="n">
        <f aca="false">'Low pensions'!W105</f>
        <v>862823.040789431</v>
      </c>
      <c r="K105" s="9"/>
      <c r="L105" s="82" t="n">
        <f aca="false">'Low pensions'!N105</f>
        <v>3705840.4952176</v>
      </c>
      <c r="M105" s="67"/>
      <c r="N105" s="82" t="n">
        <f aca="false">'Low pensions'!L105</f>
        <v>1159211.72349904</v>
      </c>
      <c r="O105" s="9"/>
      <c r="P105" s="82" t="n">
        <f aca="false">'Low pensions'!X105</f>
        <v>25607264.8264475</v>
      </c>
      <c r="Q105" s="67"/>
      <c r="R105" s="82" t="n">
        <f aca="false">'Low SIPA income'!G100</f>
        <v>27615621.4250509</v>
      </c>
      <c r="S105" s="67"/>
      <c r="T105" s="82" t="n">
        <f aca="false">'Low SIPA income'!J100</f>
        <v>105590722.011538</v>
      </c>
      <c r="U105" s="9"/>
      <c r="V105" s="82" t="n">
        <f aca="false">'Low SIPA income'!F100</f>
        <v>119536.192164706</v>
      </c>
      <c r="W105" s="67"/>
      <c r="X105" s="82" t="n">
        <f aca="false">'Low SIPA income'!M100</f>
        <v>300240.45147725</v>
      </c>
      <c r="Y105" s="9"/>
      <c r="Z105" s="9" t="n">
        <f aca="false">R105+V105-N105-L105-F105</f>
        <v>-2814743.61502117</v>
      </c>
      <c r="AA105" s="9"/>
      <c r="AB105" s="9" t="n">
        <f aca="false">T105-P105-D105</f>
        <v>-61327003.8316714</v>
      </c>
      <c r="AC105" s="50"/>
      <c r="AD105" s="9"/>
      <c r="AE105" s="9"/>
      <c r="AF105" s="9"/>
      <c r="AG105" s="9" t="n">
        <f aca="false">BF105/100*$AG$57</f>
        <v>6562807908.11715</v>
      </c>
      <c r="AH105" s="40" t="n">
        <f aca="false">(AG105-AG104)/AG104</f>
        <v>0.00420020812212084</v>
      </c>
      <c r="AI105" s="40" t="n">
        <f aca="false">(AG105-AG101)/AG101</f>
        <v>0.0216946827017336</v>
      </c>
      <c r="AJ105" s="40" t="n">
        <f aca="false">AB105/AG105</f>
        <v>-0.00934462880679773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13410255</v>
      </c>
      <c r="AX105" s="7"/>
      <c r="AY105" s="40" t="n">
        <f aca="false">(AW105-AW104)/AW104</f>
        <v>0.00251161388741493</v>
      </c>
      <c r="AZ105" s="39" t="n">
        <f aca="false">workers_and_wage_low!B93</f>
        <v>6586.10994429366</v>
      </c>
      <c r="BA105" s="40" t="n">
        <f aca="false">(AZ105-AZ104)/AZ104</f>
        <v>0.00168436376328655</v>
      </c>
      <c r="BB105" s="40"/>
      <c r="BC105" s="40"/>
      <c r="BD105" s="40"/>
      <c r="BE105" s="40"/>
      <c r="BF105" s="7" t="n">
        <f aca="false">BF104*(1+AY105)*(1+BA105)*(1-BE105)</f>
        <v>119.708245853582</v>
      </c>
      <c r="BG105" s="7"/>
      <c r="BH105" s="7"/>
      <c r="BI105" s="40" t="n">
        <f aca="false">T112/AG112</f>
        <v>0.0140733017602709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139785489.285183</v>
      </c>
      <c r="E106" s="6"/>
      <c r="F106" s="8" t="n">
        <f aca="false">'Low pensions'!I106</f>
        <v>25407667.3498723</v>
      </c>
      <c r="G106" s="81" t="n">
        <f aca="false">'Low pensions'!K106</f>
        <v>5029439.64619244</v>
      </c>
      <c r="H106" s="81" t="n">
        <f aca="false">'Low pensions'!V106</f>
        <v>27670493.0087509</v>
      </c>
      <c r="I106" s="81" t="n">
        <f aca="false">'Low pensions'!M106</f>
        <v>155549.679779151</v>
      </c>
      <c r="J106" s="81" t="n">
        <f aca="false">'Low pensions'!W106</f>
        <v>855788.443569632</v>
      </c>
      <c r="K106" s="6"/>
      <c r="L106" s="81" t="n">
        <f aca="false">'Low pensions'!N106</f>
        <v>4546816.06622129</v>
      </c>
      <c r="M106" s="8"/>
      <c r="N106" s="81" t="n">
        <f aca="false">'Low pensions'!L106</f>
        <v>1145152.33271735</v>
      </c>
      <c r="O106" s="6"/>
      <c r="P106" s="81" t="n">
        <f aca="false">'Low pensions'!X106</f>
        <v>29893740.4423254</v>
      </c>
      <c r="Q106" s="8"/>
      <c r="R106" s="81" t="n">
        <f aca="false">'Low SIPA income'!G101</f>
        <v>24112206.9125647</v>
      </c>
      <c r="S106" s="8"/>
      <c r="T106" s="81" t="n">
        <f aca="false">'Low SIPA income'!J101</f>
        <v>92195112.9761551</v>
      </c>
      <c r="U106" s="6"/>
      <c r="V106" s="81" t="n">
        <f aca="false">'Low SIPA income'!F101</f>
        <v>121005.470426946</v>
      </c>
      <c r="W106" s="8"/>
      <c r="X106" s="81" t="n">
        <f aca="false">'Low SIPA income'!M101</f>
        <v>303930.85486732</v>
      </c>
      <c r="Y106" s="6"/>
      <c r="Z106" s="6" t="n">
        <f aca="false">R106+V106-N106-L106-F106</f>
        <v>-6866423.36581924</v>
      </c>
      <c r="AA106" s="6"/>
      <c r="AB106" s="6" t="n">
        <f aca="false">T106-P106-D106</f>
        <v>-77484116.7513536</v>
      </c>
      <c r="AC106" s="50"/>
      <c r="AD106" s="6"/>
      <c r="AE106" s="6"/>
      <c r="AF106" s="6"/>
      <c r="AG106" s="6" t="n">
        <f aca="false">BF106/100*$AG$57</f>
        <v>6580666262.98026</v>
      </c>
      <c r="AH106" s="61" t="n">
        <f aca="false">(AG106-AG105)/AG105</f>
        <v>0.00272114544767118</v>
      </c>
      <c r="AI106" s="61"/>
      <c r="AJ106" s="61" t="n">
        <f aca="false">AB106/AG106</f>
        <v>-0.0117745093969045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0.00254668603451889</v>
      </c>
      <c r="AV106" s="5"/>
      <c r="AW106" s="65" t="n">
        <f aca="false">workers_and_wage_low!C94</f>
        <v>13431921</v>
      </c>
      <c r="AX106" s="5"/>
      <c r="AY106" s="61" t="n">
        <f aca="false">(AW106-AW105)/AW105</f>
        <v>0.00161562923300116</v>
      </c>
      <c r="AZ106" s="66" t="n">
        <f aca="false">workers_and_wage_low!B94</f>
        <v>6593.37925112405</v>
      </c>
      <c r="BA106" s="61" t="n">
        <f aca="false">(AZ106-AZ105)/AZ105</f>
        <v>0.00110373299138381</v>
      </c>
      <c r="BB106" s="61"/>
      <c r="BC106" s="61"/>
      <c r="BD106" s="61"/>
      <c r="BE106" s="61"/>
      <c r="BF106" s="5" t="n">
        <f aca="false">BF105*(1+AY106)*(1+BA106)*(1-BE106)</f>
        <v>120.033989401836</v>
      </c>
      <c r="BG106" s="5"/>
      <c r="BH106" s="5"/>
      <c r="BI106" s="61" t="n">
        <f aca="false">T113/AG113</f>
        <v>0.0161862330131556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141917635.399698</v>
      </c>
      <c r="E107" s="9"/>
      <c r="F107" s="67" t="n">
        <f aca="false">'Low pensions'!I107</f>
        <v>25795210.1448786</v>
      </c>
      <c r="G107" s="82" t="n">
        <f aca="false">'Low pensions'!K107</f>
        <v>5125704.18488463</v>
      </c>
      <c r="H107" s="82" t="n">
        <f aca="false">'Low pensions'!V107</f>
        <v>28200112.0980046</v>
      </c>
      <c r="I107" s="82" t="n">
        <f aca="false">'Low pensions'!M107</f>
        <v>158526.933553129</v>
      </c>
      <c r="J107" s="82" t="n">
        <f aca="false">'Low pensions'!W107</f>
        <v>872168.415402185</v>
      </c>
      <c r="K107" s="9"/>
      <c r="L107" s="82" t="n">
        <f aca="false">'Low pensions'!N107</f>
        <v>3768421.30596549</v>
      </c>
      <c r="M107" s="67"/>
      <c r="N107" s="82" t="n">
        <f aca="false">'Low pensions'!L107</f>
        <v>1161614.40081127</v>
      </c>
      <c r="O107" s="9"/>
      <c r="P107" s="82" t="n">
        <f aca="false">'Low pensions'!X107</f>
        <v>25945215.7725825</v>
      </c>
      <c r="Q107" s="67"/>
      <c r="R107" s="82" t="n">
        <f aca="false">'Low SIPA income'!G102</f>
        <v>27751650.6741956</v>
      </c>
      <c r="S107" s="67"/>
      <c r="T107" s="82" t="n">
        <f aca="false">'Low SIPA income'!J102</f>
        <v>106110841.635528</v>
      </c>
      <c r="U107" s="9"/>
      <c r="V107" s="82" t="n">
        <f aca="false">'Low SIPA income'!F102</f>
        <v>119581.149971895</v>
      </c>
      <c r="W107" s="67"/>
      <c r="X107" s="82" t="n">
        <f aca="false">'Low SIPA income'!M102</f>
        <v>300353.372527214</v>
      </c>
      <c r="Y107" s="9"/>
      <c r="Z107" s="9" t="n">
        <f aca="false">R107+V107-N107-L107-F107</f>
        <v>-2854014.02748788</v>
      </c>
      <c r="AA107" s="9"/>
      <c r="AB107" s="9" t="n">
        <f aca="false">T107-P107-D107</f>
        <v>-61752009.5367517</v>
      </c>
      <c r="AC107" s="50"/>
      <c r="AD107" s="9"/>
      <c r="AE107" s="9"/>
      <c r="AF107" s="9"/>
      <c r="AG107" s="9" t="n">
        <f aca="false">BF107/100*$AG$57</f>
        <v>6601467867.78807</v>
      </c>
      <c r="AH107" s="40" t="n">
        <f aca="false">(AG107-AG106)/AG106</f>
        <v>0.00316101804536627</v>
      </c>
      <c r="AI107" s="40"/>
      <c r="AJ107" s="40" t="n">
        <f aca="false">AB107/AG107</f>
        <v>-0.00935428464903559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13456739</v>
      </c>
      <c r="AX107" s="7"/>
      <c r="AY107" s="40" t="n">
        <f aca="false">(AW107-AW106)/AW106</f>
        <v>0.00184768805593779</v>
      </c>
      <c r="AZ107" s="39" t="n">
        <f aca="false">workers_and_wage_low!B95</f>
        <v>6602.02256368086</v>
      </c>
      <c r="BA107" s="40" t="n">
        <f aca="false">(AZ107-AZ106)/AZ106</f>
        <v>0.00131090784066872</v>
      </c>
      <c r="BB107" s="40"/>
      <c r="BC107" s="40"/>
      <c r="BD107" s="40"/>
      <c r="BE107" s="40"/>
      <c r="BF107" s="7" t="n">
        <f aca="false">BF106*(1+AY107)*(1+BA107)*(1-BE107)</f>
        <v>120.413419008392</v>
      </c>
      <c r="BG107" s="7"/>
      <c r="BH107" s="7"/>
      <c r="BI107" s="40" t="n">
        <f aca="false">T114/AG114</f>
        <v>0.0140736028302233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140202465.355595</v>
      </c>
      <c r="E108" s="9"/>
      <c r="F108" s="67" t="n">
        <f aca="false">'Low pensions'!I108</f>
        <v>25483457.6865092</v>
      </c>
      <c r="G108" s="82" t="n">
        <f aca="false">'Low pensions'!K108</f>
        <v>5142267.92787828</v>
      </c>
      <c r="H108" s="82" t="n">
        <f aca="false">'Low pensions'!V108</f>
        <v>28291240.9248614</v>
      </c>
      <c r="I108" s="82" t="n">
        <f aca="false">'Low pensions'!M108</f>
        <v>159039.21426427</v>
      </c>
      <c r="J108" s="82" t="n">
        <f aca="false">'Low pensions'!W108</f>
        <v>874986.832727635</v>
      </c>
      <c r="K108" s="9"/>
      <c r="L108" s="82" t="n">
        <f aca="false">'Low pensions'!N108</f>
        <v>3785163.91627442</v>
      </c>
      <c r="M108" s="67"/>
      <c r="N108" s="82" t="n">
        <f aca="false">'Low pensions'!L108</f>
        <v>1147867.40904473</v>
      </c>
      <c r="O108" s="9"/>
      <c r="P108" s="82" t="n">
        <f aca="false">'Low pensions'!X108</f>
        <v>25956461.3643853</v>
      </c>
      <c r="Q108" s="67"/>
      <c r="R108" s="82" t="n">
        <f aca="false">'Low SIPA income'!G103</f>
        <v>24317354.6292472</v>
      </c>
      <c r="S108" s="67"/>
      <c r="T108" s="82" t="n">
        <f aca="false">'Low SIPA income'!J103</f>
        <v>92979513.0513919</v>
      </c>
      <c r="U108" s="9"/>
      <c r="V108" s="82" t="n">
        <f aca="false">'Low SIPA income'!F103</f>
        <v>121544.25676093</v>
      </c>
      <c r="W108" s="67"/>
      <c r="X108" s="82" t="n">
        <f aca="false">'Low SIPA income'!M103</f>
        <v>305284.130801878</v>
      </c>
      <c r="Y108" s="9"/>
      <c r="Z108" s="9" t="n">
        <f aca="false">R108+V108-N108-L108-F108</f>
        <v>-5977590.12582025</v>
      </c>
      <c r="AA108" s="9"/>
      <c r="AB108" s="9" t="n">
        <f aca="false">T108-P108-D108</f>
        <v>-73179413.6685887</v>
      </c>
      <c r="AC108" s="50"/>
      <c r="AD108" s="9"/>
      <c r="AE108" s="9"/>
      <c r="AF108" s="9"/>
      <c r="AG108" s="9" t="n">
        <f aca="false">BF108/100*$AG$57</f>
        <v>6639274584.72779</v>
      </c>
      <c r="AH108" s="40" t="n">
        <f aca="false">(AG108-AG107)/AG107</f>
        <v>0.0057270167327778</v>
      </c>
      <c r="AI108" s="40"/>
      <c r="AJ108" s="40" t="n">
        <f aca="false">AB108/AG108</f>
        <v>-0.0110222002019501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13486471</v>
      </c>
      <c r="AX108" s="7"/>
      <c r="AY108" s="40" t="n">
        <f aca="false">(AW108-AW107)/AW107</f>
        <v>0.00220945059572011</v>
      </c>
      <c r="AZ108" s="39" t="n">
        <f aca="false">workers_and_wage_low!B96</f>
        <v>6625.19441762046</v>
      </c>
      <c r="BA108" s="40" t="n">
        <f aca="false">(AZ108-AZ107)/AZ107</f>
        <v>0.0035098113822082</v>
      </c>
      <c r="BB108" s="40"/>
      <c r="BC108" s="40"/>
      <c r="BD108" s="40"/>
      <c r="BE108" s="40"/>
      <c r="BF108" s="7" t="n">
        <f aca="false">BF107*(1+AY108)*(1+BA108)*(1-BE108)</f>
        <v>121.103028673904</v>
      </c>
      <c r="BG108" s="7"/>
      <c r="BH108" s="7"/>
      <c r="BI108" s="40" t="n">
        <f aca="false">T115/AG115</f>
        <v>0.0161956283653582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141359185.955429</v>
      </c>
      <c r="E109" s="9"/>
      <c r="F109" s="67" t="n">
        <f aca="false">'Low pensions'!I109</f>
        <v>25693705.3478909</v>
      </c>
      <c r="G109" s="82" t="n">
        <f aca="false">'Low pensions'!K109</f>
        <v>5267840.79326845</v>
      </c>
      <c r="H109" s="82" t="n">
        <f aca="false">'Low pensions'!V109</f>
        <v>28982105.780253</v>
      </c>
      <c r="I109" s="82" t="n">
        <f aca="false">'Low pensions'!M109</f>
        <v>162922.911132011</v>
      </c>
      <c r="J109" s="82" t="n">
        <f aca="false">'Low pensions'!W109</f>
        <v>896353.787018116</v>
      </c>
      <c r="K109" s="9"/>
      <c r="L109" s="82" t="n">
        <f aca="false">'Low pensions'!N109</f>
        <v>3703580.85380177</v>
      </c>
      <c r="M109" s="67"/>
      <c r="N109" s="82" t="n">
        <f aca="false">'Low pensions'!L109</f>
        <v>1157158.33914109</v>
      </c>
      <c r="O109" s="9"/>
      <c r="P109" s="82" t="n">
        <f aca="false">'Low pensions'!X109</f>
        <v>25584242.4215078</v>
      </c>
      <c r="Q109" s="67"/>
      <c r="R109" s="82" t="n">
        <f aca="false">'Low SIPA income'!G104</f>
        <v>27888793.6779741</v>
      </c>
      <c r="S109" s="67"/>
      <c r="T109" s="82" t="n">
        <f aca="false">'Low SIPA income'!J104</f>
        <v>106635219.796893</v>
      </c>
      <c r="U109" s="9"/>
      <c r="V109" s="82" t="n">
        <f aca="false">'Low SIPA income'!F104</f>
        <v>120924.617470071</v>
      </c>
      <c r="W109" s="67"/>
      <c r="X109" s="82" t="n">
        <f aca="false">'Low SIPA income'!M104</f>
        <v>303727.775550206</v>
      </c>
      <c r="Y109" s="9"/>
      <c r="Z109" s="9" t="n">
        <f aca="false">R109+V109-N109-L109-F109</f>
        <v>-2544726.24538969</v>
      </c>
      <c r="AA109" s="9"/>
      <c r="AB109" s="9" t="n">
        <f aca="false">T109-P109-D109</f>
        <v>-60308208.5800437</v>
      </c>
      <c r="AC109" s="50"/>
      <c r="AD109" s="9"/>
      <c r="AE109" s="9"/>
      <c r="AF109" s="9"/>
      <c r="AG109" s="9" t="n">
        <f aca="false">BF109/100*$AG$57</f>
        <v>6629830640.96206</v>
      </c>
      <c r="AH109" s="40" t="n">
        <f aca="false">(AG109-AG108)/AG108</f>
        <v>-0.00142243608773971</v>
      </c>
      <c r="AI109" s="40" t="n">
        <f aca="false">(AG109-AG105)/AG105</f>
        <v>0.0102125086979947</v>
      </c>
      <c r="AJ109" s="40" t="n">
        <f aca="false">AB109/AG109</f>
        <v>-0.00909649308497152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13442186</v>
      </c>
      <c r="AX109" s="7"/>
      <c r="AY109" s="40" t="n">
        <f aca="false">(AW109-AW108)/AW108</f>
        <v>-0.0032836610852461</v>
      </c>
      <c r="AZ109" s="39" t="n">
        <f aca="false">workers_and_wage_low!B97</f>
        <v>6637.56601923064</v>
      </c>
      <c r="BA109" s="40" t="n">
        <f aca="false">(AZ109-AZ108)/AZ108</f>
        <v>0.00186735676424553</v>
      </c>
      <c r="BB109" s="40"/>
      <c r="BC109" s="40"/>
      <c r="BD109" s="40"/>
      <c r="BE109" s="40"/>
      <c r="BF109" s="7" t="n">
        <f aca="false">BF108*(1+AY109)*(1+BA109)*(1-BE109)</f>
        <v>120.930767355584</v>
      </c>
      <c r="BG109" s="7"/>
      <c r="BH109" s="7"/>
      <c r="BI109" s="40" t="n">
        <f aca="false">T116/AG116</f>
        <v>0.0140847787613157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139651983.404739</v>
      </c>
      <c r="E110" s="6"/>
      <c r="F110" s="8" t="n">
        <f aca="false">'Low pensions'!I110</f>
        <v>25383401.0757623</v>
      </c>
      <c r="G110" s="81" t="n">
        <f aca="false">'Low pensions'!K110</f>
        <v>5296924.67782749</v>
      </c>
      <c r="H110" s="81" t="n">
        <f aca="false">'Low pensions'!V110</f>
        <v>29142116.7319636</v>
      </c>
      <c r="I110" s="81" t="n">
        <f aca="false">'Low pensions'!M110</f>
        <v>163822.41271631</v>
      </c>
      <c r="J110" s="81" t="n">
        <f aca="false">'Low pensions'!W110</f>
        <v>901302.57933906</v>
      </c>
      <c r="K110" s="6"/>
      <c r="L110" s="81" t="n">
        <f aca="false">'Low pensions'!N110</f>
        <v>4443202.36664667</v>
      </c>
      <c r="M110" s="8"/>
      <c r="N110" s="81" t="n">
        <f aca="false">'Low pensions'!L110</f>
        <v>1142621.82821979</v>
      </c>
      <c r="O110" s="6"/>
      <c r="P110" s="81" t="n">
        <f aca="false">'Low pensions'!X110</f>
        <v>29342166.3735478</v>
      </c>
      <c r="Q110" s="8"/>
      <c r="R110" s="81" t="n">
        <f aca="false">'Low SIPA income'!G105</f>
        <v>24420164.955817</v>
      </c>
      <c r="S110" s="8"/>
      <c r="T110" s="81" t="n">
        <f aca="false">'Low SIPA income'!J105</f>
        <v>93372617.2457773</v>
      </c>
      <c r="U110" s="6"/>
      <c r="V110" s="81" t="n">
        <f aca="false">'Low SIPA income'!F105</f>
        <v>123827.523371609</v>
      </c>
      <c r="W110" s="8"/>
      <c r="X110" s="81" t="n">
        <f aca="false">'Low SIPA income'!M105</f>
        <v>311019.038243875</v>
      </c>
      <c r="Y110" s="6"/>
      <c r="Z110" s="6" t="n">
        <f aca="false">R110+V110-N110-L110-F110</f>
        <v>-6425232.79144017</v>
      </c>
      <c r="AA110" s="6"/>
      <c r="AB110" s="6" t="n">
        <f aca="false">T110-P110-D110</f>
        <v>-75621532.5325093</v>
      </c>
      <c r="AC110" s="50"/>
      <c r="AD110" s="6"/>
      <c r="AE110" s="6"/>
      <c r="AF110" s="6"/>
      <c r="AG110" s="6" t="n">
        <f aca="false">BF110/100*$AG$57</f>
        <v>6674541949.28411</v>
      </c>
      <c r="AH110" s="61" t="n">
        <f aca="false">(AG110-AG109)/AG109</f>
        <v>0.00674395934728807</v>
      </c>
      <c r="AI110" s="61"/>
      <c r="AJ110" s="61" t="n">
        <f aca="false">AB110/AG110</f>
        <v>-0.0113298460189647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0.00342730740587856</v>
      </c>
      <c r="AV110" s="5"/>
      <c r="AW110" s="65" t="n">
        <f aca="false">workers_and_wage_low!C98</f>
        <v>13507161</v>
      </c>
      <c r="AX110" s="5"/>
      <c r="AY110" s="61" t="n">
        <f aca="false">(AW110-AW109)/AW109</f>
        <v>0.00483366321519431</v>
      </c>
      <c r="AZ110" s="66" t="n">
        <f aca="false">workers_and_wage_low!B98</f>
        <v>6650.18474127115</v>
      </c>
      <c r="BA110" s="61" t="n">
        <f aca="false">(AZ110-AZ109)/AZ109</f>
        <v>0.0019011068219801</v>
      </c>
      <c r="BB110" s="61"/>
      <c r="BC110" s="61"/>
      <c r="BD110" s="61"/>
      <c r="BE110" s="61"/>
      <c r="BF110" s="5" t="n">
        <f aca="false">BF109*(1+AY110)*(1+BA110)*(1-BE110)</f>
        <v>121.746319534466</v>
      </c>
      <c r="BG110" s="5"/>
      <c r="BH110" s="5"/>
      <c r="BI110" s="61" t="n">
        <f aca="false">T117/AG117</f>
        <v>0.0161546017196051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142347682.641412</v>
      </c>
      <c r="E111" s="9"/>
      <c r="F111" s="67" t="n">
        <f aca="false">'Low pensions'!I111</f>
        <v>25873376.3216262</v>
      </c>
      <c r="G111" s="82" t="n">
        <f aca="false">'Low pensions'!K111</f>
        <v>5414588.34703735</v>
      </c>
      <c r="H111" s="82" t="n">
        <f aca="false">'Low pensions'!V111</f>
        <v>29789467.5235613</v>
      </c>
      <c r="I111" s="82" t="n">
        <f aca="false">'Low pensions'!M111</f>
        <v>167461.4952692</v>
      </c>
      <c r="J111" s="82" t="n">
        <f aca="false">'Low pensions'!W111</f>
        <v>921323.73784212</v>
      </c>
      <c r="K111" s="9"/>
      <c r="L111" s="82" t="n">
        <f aca="false">'Low pensions'!N111</f>
        <v>3733992.05348069</v>
      </c>
      <c r="M111" s="67"/>
      <c r="N111" s="82" t="n">
        <f aca="false">'Low pensions'!L111</f>
        <v>1165155.8737419</v>
      </c>
      <c r="O111" s="9"/>
      <c r="P111" s="82" t="n">
        <f aca="false">'Low pensions'!X111</f>
        <v>25786046.35693</v>
      </c>
      <c r="Q111" s="67"/>
      <c r="R111" s="82" t="n">
        <f aca="false">'Low SIPA income'!G106</f>
        <v>28167705.9447781</v>
      </c>
      <c r="S111" s="67"/>
      <c r="T111" s="82" t="n">
        <f aca="false">'Low SIPA income'!J106</f>
        <v>107701665.022818</v>
      </c>
      <c r="U111" s="9"/>
      <c r="V111" s="82" t="n">
        <f aca="false">'Low SIPA income'!F106</f>
        <v>122514.817661253</v>
      </c>
      <c r="W111" s="67"/>
      <c r="X111" s="82" t="n">
        <f aca="false">'Low SIPA income'!M106</f>
        <v>307721.899963017</v>
      </c>
      <c r="Y111" s="9"/>
      <c r="Z111" s="9" t="n">
        <f aca="false">R111+V111-N111-L111-F111</f>
        <v>-2482303.48640941</v>
      </c>
      <c r="AA111" s="9"/>
      <c r="AB111" s="9" t="n">
        <f aca="false">T111-P111-D111</f>
        <v>-60432063.9755238</v>
      </c>
      <c r="AC111" s="50"/>
      <c r="AD111" s="9"/>
      <c r="AE111" s="9"/>
      <c r="AF111" s="9"/>
      <c r="AG111" s="9" t="n">
        <f aca="false">BF111/100*$AG$57</f>
        <v>6677312147.42476</v>
      </c>
      <c r="AH111" s="40" t="n">
        <f aca="false">(AG111-AG110)/AG110</f>
        <v>0.000415039438166241</v>
      </c>
      <c r="AI111" s="40"/>
      <c r="AJ111" s="40" t="n">
        <f aca="false">AB111/AG111</f>
        <v>-0.00905035778488065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13480043</v>
      </c>
      <c r="AX111" s="7"/>
      <c r="AY111" s="40" t="n">
        <f aca="false">(AW111-AW110)/AW110</f>
        <v>-0.00200767578027685</v>
      </c>
      <c r="AZ111" s="39" t="n">
        <f aca="false">workers_and_wage_low!B99</f>
        <v>6666.32865679748</v>
      </c>
      <c r="BA111" s="40" t="n">
        <f aca="false">(AZ111-AZ110)/AZ110</f>
        <v>0.00242758903014342</v>
      </c>
      <c r="BB111" s="40"/>
      <c r="BC111" s="40"/>
      <c r="BD111" s="40"/>
      <c r="BE111" s="40"/>
      <c r="BF111" s="7" t="n">
        <f aca="false">BF110*(1+AY111)*(1+BA111)*(1-BE111)</f>
        <v>121.796849058525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140602864.752355</v>
      </c>
      <c r="E112" s="9"/>
      <c r="F112" s="67" t="n">
        <f aca="false">'Low pensions'!I112</f>
        <v>25556235.016488</v>
      </c>
      <c r="G112" s="82" t="n">
        <f aca="false">'Low pensions'!K112</f>
        <v>5442690.8551883</v>
      </c>
      <c r="H112" s="82" t="n">
        <f aca="false">'Low pensions'!V112</f>
        <v>29944079.2318274</v>
      </c>
      <c r="I112" s="82" t="n">
        <f aca="false">'Low pensions'!M112</f>
        <v>168330.64500582</v>
      </c>
      <c r="J112" s="82" t="n">
        <f aca="false">'Low pensions'!W112</f>
        <v>926105.543252375</v>
      </c>
      <c r="K112" s="9"/>
      <c r="L112" s="82" t="n">
        <f aca="false">'Low pensions'!N112</f>
        <v>3687718.18227474</v>
      </c>
      <c r="M112" s="67"/>
      <c r="N112" s="82" t="n">
        <f aca="false">'Low pensions'!L112</f>
        <v>1151573.30382698</v>
      </c>
      <c r="O112" s="9"/>
      <c r="P112" s="82" t="n">
        <f aca="false">'Low pensions'!X112</f>
        <v>25471203.7270996</v>
      </c>
      <c r="Q112" s="67"/>
      <c r="R112" s="82" t="n">
        <f aca="false">'Low SIPA income'!G107</f>
        <v>24652153.5721211</v>
      </c>
      <c r="S112" s="67"/>
      <c r="T112" s="82" t="n">
        <f aca="false">'Low SIPA income'!J107</f>
        <v>94259645.8270638</v>
      </c>
      <c r="U112" s="9"/>
      <c r="V112" s="82" t="n">
        <f aca="false">'Low SIPA income'!F107</f>
        <v>122023.596601187</v>
      </c>
      <c r="W112" s="67"/>
      <c r="X112" s="82" t="n">
        <f aca="false">'Low SIPA income'!M107</f>
        <v>306488.094283093</v>
      </c>
      <c r="Y112" s="9"/>
      <c r="Z112" s="9" t="n">
        <f aca="false">R112+V112-N112-L112-F112</f>
        <v>-5621349.33386742</v>
      </c>
      <c r="AA112" s="9"/>
      <c r="AB112" s="9" t="n">
        <f aca="false">T112-P112-D112</f>
        <v>-71814422.6523906</v>
      </c>
      <c r="AC112" s="50"/>
      <c r="AD112" s="9"/>
      <c r="AE112" s="9"/>
      <c r="AF112" s="9"/>
      <c r="AG112" s="9" t="n">
        <f aca="false">BF112/100*$AG$57</f>
        <v>6697763426.99907</v>
      </c>
      <c r="AH112" s="40" t="n">
        <f aca="false">(AG112-AG111)/AG111</f>
        <v>0.00306280118748018</v>
      </c>
      <c r="AI112" s="40"/>
      <c r="AJ112" s="40" t="n">
        <f aca="false">AB112/AG112</f>
        <v>-0.0107221497795671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13509469</v>
      </c>
      <c r="AX112" s="7"/>
      <c r="AY112" s="40" t="n">
        <f aca="false">(AW112-AW111)/AW111</f>
        <v>0.00218293072210526</v>
      </c>
      <c r="AZ112" s="39" t="n">
        <f aca="false">workers_and_wage_low!B100</f>
        <v>6672.18138639184</v>
      </c>
      <c r="BA112" s="40" t="n">
        <f aca="false">(AZ112-AZ111)/AZ111</f>
        <v>0.000877953952718761</v>
      </c>
      <c r="BB112" s="40"/>
      <c r="BC112" s="40"/>
      <c r="BD112" s="40"/>
      <c r="BE112" s="40"/>
      <c r="BF112" s="7" t="n">
        <f aca="false">BF111*(1+AY112)*(1+BA112)*(1-BE112)</f>
        <v>122.169888592452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141463775.27558</v>
      </c>
      <c r="E113" s="9"/>
      <c r="F113" s="67" t="n">
        <f aca="false">'Low pensions'!I113</f>
        <v>25712715.6948758</v>
      </c>
      <c r="G113" s="82" t="n">
        <f aca="false">'Low pensions'!K113</f>
        <v>5628144.95479664</v>
      </c>
      <c r="H113" s="82" t="n">
        <f aca="false">'Low pensions'!V113</f>
        <v>30964392.9700669</v>
      </c>
      <c r="I113" s="82" t="n">
        <f aca="false">'Low pensions'!M113</f>
        <v>174066.33880815</v>
      </c>
      <c r="J113" s="82" t="n">
        <f aca="false">'Low pensions'!W113</f>
        <v>957661.638249529</v>
      </c>
      <c r="K113" s="9"/>
      <c r="L113" s="82" t="n">
        <f aca="false">'Low pensions'!N113</f>
        <v>3662487.59718299</v>
      </c>
      <c r="M113" s="67"/>
      <c r="N113" s="82" t="n">
        <f aca="false">'Low pensions'!L113</f>
        <v>1158582.21504425</v>
      </c>
      <c r="O113" s="9"/>
      <c r="P113" s="82" t="n">
        <f aca="false">'Low pensions'!X113</f>
        <v>25378843.0626717</v>
      </c>
      <c r="Q113" s="67"/>
      <c r="R113" s="82" t="n">
        <f aca="false">'Low SIPA income'!G108</f>
        <v>28452248.2486536</v>
      </c>
      <c r="S113" s="67"/>
      <c r="T113" s="82" t="n">
        <f aca="false">'Low SIPA income'!J108</f>
        <v>108789637.183452</v>
      </c>
      <c r="U113" s="9"/>
      <c r="V113" s="82" t="n">
        <f aca="false">'Low SIPA income'!F108</f>
        <v>116499.876530197</v>
      </c>
      <c r="W113" s="67"/>
      <c r="X113" s="82" t="n">
        <f aca="false">'Low SIPA income'!M108</f>
        <v>292614.101997451</v>
      </c>
      <c r="Y113" s="9"/>
      <c r="Z113" s="9" t="n">
        <f aca="false">R113+V113-N113-L113-F113</f>
        <v>-1965037.38191915</v>
      </c>
      <c r="AA113" s="9"/>
      <c r="AB113" s="9" t="n">
        <f aca="false">T113-P113-D113</f>
        <v>-58052981.1547999</v>
      </c>
      <c r="AC113" s="50"/>
      <c r="AD113" s="9"/>
      <c r="AE113" s="9"/>
      <c r="AF113" s="9"/>
      <c r="AG113" s="9" t="n">
        <f aca="false">BF113/100*$AG$57</f>
        <v>6721121405.76695</v>
      </c>
      <c r="AH113" s="40" t="n">
        <f aca="false">(AG113-AG112)/AG112</f>
        <v>0.00348742965057975</v>
      </c>
      <c r="AI113" s="40" t="n">
        <f aca="false">(AG113-AG109)/AG109</f>
        <v>0.0137696978623947</v>
      </c>
      <c r="AJ113" s="40" t="n">
        <f aca="false">AB113/AG113</f>
        <v>-0.00863739510864785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13545419</v>
      </c>
      <c r="AX113" s="7"/>
      <c r="AY113" s="40" t="n">
        <f aca="false">(AW113-AW112)/AW112</f>
        <v>0.00266109645020097</v>
      </c>
      <c r="AZ113" s="39" t="n">
        <f aca="false">workers_and_wage_low!B101</f>
        <v>6677.68019852093</v>
      </c>
      <c r="BA113" s="40" t="n">
        <f aca="false">(AZ113-AZ112)/AZ112</f>
        <v>0.00082414008412647</v>
      </c>
      <c r="BB113" s="40"/>
      <c r="BC113" s="40"/>
      <c r="BD113" s="40"/>
      <c r="BE113" s="40"/>
      <c r="BF113" s="7" t="n">
        <f aca="false">BF112*(1+AY113)*(1+BA113)*(1-BE113)</f>
        <v>122.595947484338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139883888.22793</v>
      </c>
      <c r="E114" s="6"/>
      <c r="F114" s="8" t="n">
        <f aca="false">'Low pensions'!I114</f>
        <v>25425552.5224869</v>
      </c>
      <c r="G114" s="81" t="n">
        <f aca="false">'Low pensions'!K114</f>
        <v>5664817.69047516</v>
      </c>
      <c r="H114" s="81" t="n">
        <f aca="false">'Low pensions'!V114</f>
        <v>31166155.5415638</v>
      </c>
      <c r="I114" s="81" t="n">
        <f aca="false">'Low pensions'!M114</f>
        <v>175200.5471281</v>
      </c>
      <c r="J114" s="81" t="n">
        <f aca="false">'Low pensions'!W114</f>
        <v>963901.717780337</v>
      </c>
      <c r="K114" s="6"/>
      <c r="L114" s="81" t="n">
        <f aca="false">'Low pensions'!N114</f>
        <v>4491436.0630785</v>
      </c>
      <c r="M114" s="8"/>
      <c r="N114" s="81" t="n">
        <f aca="false">'Low pensions'!L114</f>
        <v>1147443.2763019</v>
      </c>
      <c r="O114" s="6"/>
      <c r="P114" s="81" t="n">
        <f aca="false">'Low pensions'!X114</f>
        <v>29618977.4384166</v>
      </c>
      <c r="Q114" s="8"/>
      <c r="R114" s="81" t="n">
        <f aca="false">'Low SIPA income'!G109</f>
        <v>24615660.1126778</v>
      </c>
      <c r="S114" s="8"/>
      <c r="T114" s="81" t="n">
        <f aca="false">'Low SIPA income'!J109</f>
        <v>94120109.9219322</v>
      </c>
      <c r="U114" s="6"/>
      <c r="V114" s="81" t="n">
        <f aca="false">'Low SIPA income'!F109</f>
        <v>119836.772299553</v>
      </c>
      <c r="W114" s="8"/>
      <c r="X114" s="81" t="n">
        <f aca="false">'Low SIPA income'!M109</f>
        <v>300995.422116329</v>
      </c>
      <c r="Y114" s="6"/>
      <c r="Z114" s="6" t="n">
        <f aca="false">R114+V114-N114-L114-F114</f>
        <v>-6328934.97688998</v>
      </c>
      <c r="AA114" s="6"/>
      <c r="AB114" s="6" t="n">
        <f aca="false">T114-P114-D114</f>
        <v>-75382755.7444146</v>
      </c>
      <c r="AC114" s="50"/>
      <c r="AD114" s="6"/>
      <c r="AE114" s="6"/>
      <c r="AF114" s="6"/>
      <c r="AG114" s="6" t="n">
        <f aca="false">BF114/100*$AG$57</f>
        <v>6687705419.66748</v>
      </c>
      <c r="AH114" s="61" t="n">
        <f aca="false">(AG114-AG113)/AG113</f>
        <v>-0.004971787307815</v>
      </c>
      <c r="AI114" s="61"/>
      <c r="AJ114" s="61" t="n">
        <f aca="false">AB114/AG114</f>
        <v>-0.0112718415381643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0.000321314725398924</v>
      </c>
      <c r="AV114" s="5"/>
      <c r="AW114" s="65" t="n">
        <f aca="false">workers_and_wage_low!C102</f>
        <v>13479750</v>
      </c>
      <c r="AX114" s="5"/>
      <c r="AY114" s="61" t="n">
        <f aca="false">(AW114-AW113)/AW113</f>
        <v>-0.00484805970195533</v>
      </c>
      <c r="AZ114" s="66" t="n">
        <f aca="false">workers_and_wage_low!B102</f>
        <v>6676.8499600918</v>
      </c>
      <c r="BA114" s="61" t="n">
        <f aca="false">(AZ114-AZ113)/AZ113</f>
        <v>-0.0001243303669012</v>
      </c>
      <c r="BB114" s="61"/>
      <c r="BC114" s="61"/>
      <c r="BD114" s="61"/>
      <c r="BE114" s="61"/>
      <c r="BF114" s="5" t="n">
        <f aca="false">BF113*(1+AY114)*(1+BA114)*(1-BE114)</f>
        <v>121.986426508646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140816431.258865</v>
      </c>
      <c r="E115" s="9"/>
      <c r="F115" s="67" t="n">
        <f aca="false">'Low pensions'!I115</f>
        <v>25595053.2570811</v>
      </c>
      <c r="G115" s="82" t="n">
        <f aca="false">'Low pensions'!K115</f>
        <v>5764917.15467942</v>
      </c>
      <c r="H115" s="82" t="n">
        <f aca="false">'Low pensions'!V115</f>
        <v>31716873.259499</v>
      </c>
      <c r="I115" s="82" t="n">
        <f aca="false">'Low pensions'!M115</f>
        <v>178296.40684576</v>
      </c>
      <c r="J115" s="82" t="n">
        <f aca="false">'Low pensions'!W115</f>
        <v>980934.224520611</v>
      </c>
      <c r="K115" s="9"/>
      <c r="L115" s="82" t="n">
        <f aca="false">'Low pensions'!N115</f>
        <v>3679110.52734223</v>
      </c>
      <c r="M115" s="67"/>
      <c r="N115" s="82" t="n">
        <f aca="false">'Low pensions'!L115</f>
        <v>1155109.91610524</v>
      </c>
      <c r="O115" s="9"/>
      <c r="P115" s="82" t="n">
        <f aca="false">'Low pensions'!X115</f>
        <v>25445995.9620215</v>
      </c>
      <c r="Q115" s="67"/>
      <c r="R115" s="82" t="n">
        <f aca="false">'Low SIPA income'!G110</f>
        <v>28469081.902553</v>
      </c>
      <c r="S115" s="67"/>
      <c r="T115" s="82" t="n">
        <f aca="false">'Low SIPA income'!J110</f>
        <v>108854002.118137</v>
      </c>
      <c r="U115" s="9"/>
      <c r="V115" s="82" t="n">
        <f aca="false">'Low SIPA income'!F110</f>
        <v>120328.700526517</v>
      </c>
      <c r="W115" s="67"/>
      <c r="X115" s="82" t="n">
        <f aca="false">'Low SIPA income'!M110</f>
        <v>302231.00399562</v>
      </c>
      <c r="Y115" s="9"/>
      <c r="Z115" s="9" t="n">
        <f aca="false">R115+V115-N115-L115-F115</f>
        <v>-1839863.09744903</v>
      </c>
      <c r="AA115" s="9"/>
      <c r="AB115" s="9" t="n">
        <f aca="false">T115-P115-D115</f>
        <v>-57408425.1027494</v>
      </c>
      <c r="AC115" s="50"/>
      <c r="AD115" s="9"/>
      <c r="AE115" s="9"/>
      <c r="AF115" s="9"/>
      <c r="AG115" s="9" t="n">
        <f aca="false">BF115/100*$AG$57</f>
        <v>6721196588.51718</v>
      </c>
      <c r="AH115" s="40" t="n">
        <f aca="false">(AG115-AG114)/AG114</f>
        <v>0.00500787142196872</v>
      </c>
      <c r="AI115" s="40"/>
      <c r="AJ115" s="40" t="n">
        <f aca="false">AB115/AG115</f>
        <v>-0.00854139948842276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13574270</v>
      </c>
      <c r="AX115" s="7"/>
      <c r="AY115" s="40" t="n">
        <f aca="false">(AW115-AW114)/AW114</f>
        <v>0.00701199948070254</v>
      </c>
      <c r="AZ115" s="39" t="n">
        <f aca="false">workers_and_wage_low!B103</f>
        <v>6663.56187379702</v>
      </c>
      <c r="BA115" s="40" t="n">
        <f aca="false">(AZ115-AZ114)/AZ114</f>
        <v>-0.00199017296692332</v>
      </c>
      <c r="BB115" s="40"/>
      <c r="BC115" s="40"/>
      <c r="BD115" s="40"/>
      <c r="BE115" s="40"/>
      <c r="BF115" s="7" t="n">
        <f aca="false">BF114*(1+AY115)*(1+BA115)*(1-BE115)</f>
        <v>122.597318847826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139268222.78682</v>
      </c>
      <c r="E116" s="9"/>
      <c r="F116" s="67" t="n">
        <f aca="false">'Low pensions'!I116</f>
        <v>25313648.0407948</v>
      </c>
      <c r="G116" s="82" t="n">
        <f aca="false">'Low pensions'!K116</f>
        <v>5768074.45288903</v>
      </c>
      <c r="H116" s="82" t="n">
        <f aca="false">'Low pensions'!V116</f>
        <v>31734243.7826947</v>
      </c>
      <c r="I116" s="82" t="n">
        <f aca="false">'Low pensions'!M116</f>
        <v>178394.05524399</v>
      </c>
      <c r="J116" s="82" t="n">
        <f aca="false">'Low pensions'!W116</f>
        <v>981471.457196742</v>
      </c>
      <c r="K116" s="9"/>
      <c r="L116" s="82" t="n">
        <f aca="false">'Low pensions'!N116</f>
        <v>3674199.2301323</v>
      </c>
      <c r="M116" s="67"/>
      <c r="N116" s="82" t="n">
        <f aca="false">'Low pensions'!L116</f>
        <v>1142017.34658061</v>
      </c>
      <c r="O116" s="9"/>
      <c r="P116" s="82" t="n">
        <f aca="false">'Low pensions'!X116</f>
        <v>25348479.7628599</v>
      </c>
      <c r="Q116" s="67"/>
      <c r="R116" s="82" t="n">
        <f aca="false">'Low SIPA income'!G111</f>
        <v>24706670.2748365</v>
      </c>
      <c r="S116" s="67"/>
      <c r="T116" s="82" t="n">
        <f aca="false">'Low SIPA income'!J111</f>
        <v>94468095.1649513</v>
      </c>
      <c r="U116" s="9"/>
      <c r="V116" s="82" t="n">
        <f aca="false">'Low SIPA income'!F111</f>
        <v>123399.294130731</v>
      </c>
      <c r="W116" s="67"/>
      <c r="X116" s="82" t="n">
        <f aca="false">'Low SIPA income'!M111</f>
        <v>309943.449852704</v>
      </c>
      <c r="Y116" s="9"/>
      <c r="Z116" s="9" t="n">
        <f aca="false">R116+V116-N116-L116-F116</f>
        <v>-5299795.0485405</v>
      </c>
      <c r="AA116" s="9"/>
      <c r="AB116" s="9" t="n">
        <f aca="false">T116-P116-D116</f>
        <v>-70148607.3847284</v>
      </c>
      <c r="AC116" s="50"/>
      <c r="AD116" s="9"/>
      <c r="AE116" s="9"/>
      <c r="AF116" s="9"/>
      <c r="AG116" s="9" t="n">
        <f aca="false">BF116/100*$AG$57</f>
        <v>6707105362.8766</v>
      </c>
      <c r="AH116" s="40" t="n">
        <f aca="false">(AG116-AG115)/AG115</f>
        <v>-0.00209653526049939</v>
      </c>
      <c r="AI116" s="40"/>
      <c r="AJ116" s="40" t="n">
        <f aca="false">AB116/AG116</f>
        <v>-0.0104588497704235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13552747</v>
      </c>
      <c r="AX116" s="7"/>
      <c r="AY116" s="40" t="n">
        <f aca="false">(AW116-AW115)/AW115</f>
        <v>-0.00158557329418083</v>
      </c>
      <c r="AZ116" s="39" t="n">
        <f aca="false">workers_and_wage_low!B104</f>
        <v>6660.15163994357</v>
      </c>
      <c r="BA116" s="40" t="n">
        <f aca="false">(AZ116-AZ115)/AZ115</f>
        <v>-0.000511773420586935</v>
      </c>
      <c r="BB116" s="40"/>
      <c r="BC116" s="40"/>
      <c r="BD116" s="40"/>
      <c r="BE116" s="40"/>
      <c r="BF116" s="7" t="n">
        <f aca="false">BF115*(1+AY116)*(1+BA116)*(1-BE116)</f>
        <v>122.340289246019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141113562.20857</v>
      </c>
      <c r="E117" s="9"/>
      <c r="F117" s="67" t="n">
        <f aca="false">'Low pensions'!I117</f>
        <v>25649060.3243959</v>
      </c>
      <c r="G117" s="82" t="n">
        <f aca="false">'Low pensions'!K117</f>
        <v>5893237.12786642</v>
      </c>
      <c r="H117" s="82" t="n">
        <f aca="false">'Low pensions'!V117</f>
        <v>32422851.8914609</v>
      </c>
      <c r="I117" s="82" t="n">
        <f aca="false">'Low pensions'!M117</f>
        <v>182265.0658103</v>
      </c>
      <c r="J117" s="82" t="n">
        <f aca="false">'Low pensions'!W117</f>
        <v>1002768.61519982</v>
      </c>
      <c r="K117" s="9"/>
      <c r="L117" s="82" t="n">
        <f aca="false">'Low pensions'!N117</f>
        <v>3674395.40424127</v>
      </c>
      <c r="M117" s="67"/>
      <c r="N117" s="82" t="n">
        <f aca="false">'Low pensions'!L117</f>
        <v>1156960.5144173</v>
      </c>
      <c r="O117" s="9"/>
      <c r="P117" s="82" t="n">
        <f aca="false">'Low pensions'!X117</f>
        <v>25431710.611734</v>
      </c>
      <c r="Q117" s="67"/>
      <c r="R117" s="82" t="n">
        <f aca="false">'Low SIPA income'!G112</f>
        <v>28432237.8193778</v>
      </c>
      <c r="S117" s="67"/>
      <c r="T117" s="82" t="n">
        <f aca="false">'Low SIPA income'!J112</f>
        <v>108713125.572778</v>
      </c>
      <c r="U117" s="9"/>
      <c r="V117" s="82" t="n">
        <f aca="false">'Low SIPA income'!F112</f>
        <v>121921.092282856</v>
      </c>
      <c r="W117" s="67"/>
      <c r="X117" s="82" t="n">
        <f aca="false">'Low SIPA income'!M112</f>
        <v>306230.632988261</v>
      </c>
      <c r="Y117" s="9"/>
      <c r="Z117" s="9" t="n">
        <f aca="false">R117+V117-N117-L117-F117</f>
        <v>-1926257.33139379</v>
      </c>
      <c r="AA117" s="9"/>
      <c r="AB117" s="9" t="n">
        <f aca="false">T117-P117-D117</f>
        <v>-57832147.2475266</v>
      </c>
      <c r="AC117" s="50"/>
      <c r="AD117" s="9"/>
      <c r="AE117" s="9"/>
      <c r="AF117" s="9"/>
      <c r="AG117" s="9" t="n">
        <f aca="false">BF117/100*$AG$57</f>
        <v>6729545392.68178</v>
      </c>
      <c r="AH117" s="40" t="n">
        <f aca="false">(AG117-AG116)/AG116</f>
        <v>0.00334571004794137</v>
      </c>
      <c r="AI117" s="40" t="n">
        <f aca="false">(AG117-AG113)/AG113</f>
        <v>0.00125336032579286</v>
      </c>
      <c r="AJ117" s="40" t="n">
        <f aca="false">AB117/AG117</f>
        <v>-0.00859376731605343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13542018</v>
      </c>
      <c r="AX117" s="7"/>
      <c r="AY117" s="40" t="n">
        <f aca="false">(AW117-AW116)/AW116</f>
        <v>-0.000791647626861182</v>
      </c>
      <c r="AZ117" s="39" t="n">
        <f aca="false">workers_and_wage_low!B105</f>
        <v>6687.72890091965</v>
      </c>
      <c r="BA117" s="40" t="n">
        <f aca="false">(AZ117-AZ116)/AZ116</f>
        <v>0.00414063559914841</v>
      </c>
      <c r="BB117" s="40"/>
      <c r="BC117" s="40"/>
      <c r="BD117" s="40"/>
      <c r="BE117" s="40"/>
      <c r="BF117" s="7" t="n">
        <f aca="false">BF116*(1+AY117)*(1+BA117)*(1-BE117)</f>
        <v>122.749604381018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0.0133448212893304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P34" activeCellId="0" sqref="P34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true" showOutlineSymbols="true" defaultGridColor="true" view="normal" topLeftCell="BG1" colorId="64" zoomScale="75" zoomScaleNormal="75" zoomScalePageLayoutView="100" workbookViewId="0">
      <selection pane="topLeft" activeCell="BM13" activeCellId="0" sqref="BM13"/>
    </sheetView>
  </sheetViews>
  <sheetFormatPr defaultColWidth="9.2382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-0.0331565128262778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0.0607395187891979</v>
      </c>
      <c r="BL4" s="51" t="n">
        <f aca="false">SUM(P14:P17)/AVERAGE(AG14:AG17)</f>
        <v>0.0140881848578508</v>
      </c>
      <c r="BM4" s="51" t="n">
        <f aca="false">SUM(D14:D17)/AVERAGE(AG14:AG17)</f>
        <v>0.0798078467576249</v>
      </c>
      <c r="BN4" s="51" t="n">
        <f aca="false">(SUM(H14:H17)+SUM(J14:J17))/AVERAGE(AG14:AG17)</f>
        <v>0</v>
      </c>
      <c r="BO4" s="52" t="n">
        <f aca="false">AL4-BN4</f>
        <v>-0.0331565128262778</v>
      </c>
      <c r="BP4" s="32" t="n">
        <f aca="false">BN4+BM4</f>
        <v>0.0798078467576249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0.0788762330350466</v>
      </c>
      <c r="BN5" s="51" t="n">
        <f aca="false">(SUM(H18:H21)+SUM(J18:J21))/AVERAGE(AG18:AG21)</f>
        <v>2.88521656710338E-005</v>
      </c>
      <c r="BO5" s="52" t="n">
        <f aca="false">AL5-BN5</f>
        <v>-0.0330156807260288</v>
      </c>
      <c r="BP5" s="32" t="n">
        <f aca="false">BN5+BM5</f>
        <v>0.0789050852007177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-0.0370007665353378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-0.0374918592498507</v>
      </c>
      <c r="BP6" s="32" t="n">
        <f aca="false">BN6+BM6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0.0780910591651597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32" t="n">
        <f aca="false">BN7+BM7</f>
        <v>0.0790134704003953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-0.0378731307108714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0.0515593582610421</v>
      </c>
      <c r="BL8" s="51" t="n">
        <f aca="false">SUM(P30:P33)/AVERAGE(AG30:AG33)</f>
        <v>0.0165671281372107</v>
      </c>
      <c r="BM8" s="51" t="n">
        <f aca="false">SUM(D30:D33)/AVERAGE(AG30:AG33)</f>
        <v>0.0728653608347029</v>
      </c>
      <c r="BN8" s="51" t="n">
        <f aca="false">(SUM(H30:H33)+SUM(J30:J33))/AVERAGE(AG30:AG33)</f>
        <v>0.000845456563710704</v>
      </c>
      <c r="BO8" s="52" t="n">
        <f aca="false">AL8-BN8</f>
        <v>-0.0387185872745822</v>
      </c>
      <c r="BP8" s="32" t="n">
        <f aca="false">BN8+BM8</f>
        <v>0.0737108173984135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-0.0466653167389185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0.058443004504913</v>
      </c>
      <c r="BL9" s="51" t="n">
        <f aca="false">SUM(P34:P37)/AVERAGE(AG34:AG37)</f>
        <v>0.0178964882780557</v>
      </c>
      <c r="BM9" s="51" t="n">
        <f aca="false">SUM(D34:D37)/AVERAGE(AG34:AG37)</f>
        <v>0.0872118329657757</v>
      </c>
      <c r="BN9" s="51" t="n">
        <f aca="false">(SUM(H34:H37)+SUM(J34:J37))/AVERAGE(AG34:AG37)</f>
        <v>0.0014040170882679</v>
      </c>
      <c r="BO9" s="52" t="n">
        <f aca="false">AL9-BN9</f>
        <v>-0.0480693338271864</v>
      </c>
      <c r="BP9" s="32" t="n">
        <f aca="false">BN9+BM9</f>
        <v>0.0886158500540436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-0.0360448134521336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0.0586090334988066</v>
      </c>
      <c r="BL10" s="51" t="n">
        <f aca="false">SUM(P38:P41)/AVERAGE(AG38:AG41)</f>
        <v>0.0164121987284047</v>
      </c>
      <c r="BM10" s="51" t="n">
        <f aca="false">SUM(D38:D41)/AVERAGE(AG38:AG41)</f>
        <v>0.0782416482225355</v>
      </c>
      <c r="BN10" s="51" t="n">
        <f aca="false">(SUM(H38:H41)+SUM(J38:J41))/AVERAGE(AG38:AG41)</f>
        <v>0.00167540097444811</v>
      </c>
      <c r="BO10" s="52" t="n">
        <f aca="false">AL10-BN10</f>
        <v>-0.0377202144265817</v>
      </c>
      <c r="BP10" s="32" t="n">
        <f aca="false">BN10+BM10</f>
        <v>0.0799170491969836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-0.0424898432759998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0.0615848478247111</v>
      </c>
      <c r="BL11" s="51" t="n">
        <f aca="false">SUM(P42:P45)/AVERAGE(AG42:AG45)</f>
        <v>0.0183561708610028</v>
      </c>
      <c r="BM11" s="51" t="n">
        <f aca="false">SUM(D42:D45)/AVERAGE(AG42:AG45)</f>
        <v>0.0857185202397081</v>
      </c>
      <c r="BN11" s="51" t="n">
        <f aca="false">(SUM(H42:H45)+SUM(J42:J45))/AVERAGE(AG42:AG45)</f>
        <v>0.00222552485144473</v>
      </c>
      <c r="BO11" s="52" t="n">
        <f aca="false">AL11-BN11</f>
        <v>-0.0447153681274445</v>
      </c>
      <c r="BP11" s="32" t="n">
        <f aca="false">BN11+BM11</f>
        <v>0.0879440450911528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-0.0462895637942292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0.0625818267383048</v>
      </c>
      <c r="BL12" s="51" t="n">
        <f aca="false">SUM(P46:P49)/AVERAGE(AG46:AG49)</f>
        <v>0.0192626829869901</v>
      </c>
      <c r="BM12" s="51" t="n">
        <f aca="false">SUM(D46:D49)/AVERAGE(AG46:AG49)</f>
        <v>0.0896087075455438</v>
      </c>
      <c r="BN12" s="51" t="n">
        <f aca="false">(SUM(H46:H49)+SUM(J46:J49))/AVERAGE(AG46:AG49)</f>
        <v>0.00257060315090336</v>
      </c>
      <c r="BO12" s="52" t="n">
        <f aca="false">AL12-BN12</f>
        <v>-0.0488601669451325</v>
      </c>
      <c r="BP12" s="32" t="n">
        <f aca="false">BN12+BM12</f>
        <v>0.0921793106964471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-0.0473208613379395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0.0634483260925459</v>
      </c>
      <c r="BL13" s="32" t="n">
        <f aca="false">SUM(P50:P53)/AVERAGE(AG50:AG53)</f>
        <v>0.0195937077630222</v>
      </c>
      <c r="BM13" s="32" t="n">
        <f aca="false">SUM(D50:D53)/AVERAGE(AG50:AG53)</f>
        <v>0.0911754796674631</v>
      </c>
      <c r="BN13" s="32" t="n">
        <f aca="false">(SUM(H50:H53)+SUM(J50:J53))/AVERAGE(AG50:AG53)</f>
        <v>0.0030212946465381</v>
      </c>
      <c r="BO13" s="59" t="n">
        <f aca="false">AL13-BN13</f>
        <v>-0.0503421559844776</v>
      </c>
      <c r="BP13" s="32" t="n">
        <f aca="false">BN13+BM13</f>
        <v>0.0941967743140012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93848237.2817482</v>
      </c>
      <c r="E14" s="64"/>
      <c r="F14" s="81" t="n">
        <f aca="false">'High pensions'!I14</f>
        <v>17058028.0286595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2791830.5901303</v>
      </c>
      <c r="M14" s="8"/>
      <c r="N14" s="81" t="n">
        <f aca="false">'High pensions'!L14</f>
        <v>694000.572874077</v>
      </c>
      <c r="O14" s="6"/>
      <c r="P14" s="81" t="n">
        <f aca="false">'High pensions'!X14</f>
        <v>18305008.5926708</v>
      </c>
      <c r="Q14" s="8"/>
      <c r="R14" s="81" t="n">
        <f aca="false">'High SIPA income'!G9</f>
        <v>17950012.5262273</v>
      </c>
      <c r="S14" s="8"/>
      <c r="T14" s="81" t="n">
        <f aca="false">'High SIPA income'!J9</f>
        <v>68633428.6521307</v>
      </c>
      <c r="U14" s="6"/>
      <c r="V14" s="81" t="n">
        <f aca="false">'High SIPA income'!F9</f>
        <v>133045.091777586</v>
      </c>
      <c r="W14" s="8"/>
      <c r="X14" s="81" t="n">
        <f aca="false">'High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-0.0474867873723867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10892025</v>
      </c>
      <c r="AX14" s="5"/>
      <c r="AY14" s="61" t="n">
        <f aca="false">(AW14-AV6)/AV6</f>
        <v>-0.0243246451069662</v>
      </c>
      <c r="AZ14" s="11" t="n">
        <f aca="false">workers_and_wage_high!B2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0.0643355568032613</v>
      </c>
      <c r="BL14" s="61" t="n">
        <f aca="false">SUM(P54:P57)/AVERAGE(AG54:AG57)</f>
        <v>0.0197368672271865</v>
      </c>
      <c r="BM14" s="61" t="n">
        <f aca="false">SUM(D54:D57)/AVERAGE(AG54:AG57)</f>
        <v>0.0920854769484615</v>
      </c>
      <c r="BN14" s="61" t="n">
        <f aca="false">(SUM(H54:H57)+SUM(J54:J57))/AVERAGE(AG54:AG57)</f>
        <v>0.00413506953275919</v>
      </c>
      <c r="BO14" s="63" t="n">
        <f aca="false">AL14-BN14</f>
        <v>-0.0516218569051459</v>
      </c>
      <c r="BP14" s="32" t="n">
        <f aca="false">BN14+BM14</f>
        <v>0.0962205464812207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108177560.580541</v>
      </c>
      <c r="E15" s="9"/>
      <c r="F15" s="82" t="n">
        <f aca="false">'High pensions'!I15</f>
        <v>19662552.1576393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2473830.00986629</v>
      </c>
      <c r="M15" s="67"/>
      <c r="N15" s="82" t="n">
        <f aca="false">'High pensions'!L15</f>
        <v>801749.377980366</v>
      </c>
      <c r="O15" s="9"/>
      <c r="P15" s="82" t="n">
        <f aca="false">'High pensions'!X15</f>
        <v>17247704.2046273</v>
      </c>
      <c r="Q15" s="67"/>
      <c r="R15" s="82" t="n">
        <f aca="false">'High SIPA income'!G10</f>
        <v>22179947.4597869</v>
      </c>
      <c r="S15" s="67"/>
      <c r="T15" s="82" t="n">
        <f aca="false">'High SIPA income'!J10</f>
        <v>84806951.4862474</v>
      </c>
      <c r="U15" s="9"/>
      <c r="V15" s="82" t="n">
        <f aca="false">'High SIPA income'!F10</f>
        <v>139417.771119178</v>
      </c>
      <c r="W15" s="67"/>
      <c r="X15" s="82" t="n">
        <f aca="false">'High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-0.0508634061379622</v>
      </c>
      <c r="AM15" s="9" t="n">
        <f aca="false">'Central scenario'!AM15</f>
        <v>13032040.9288315</v>
      </c>
      <c r="AN15" s="69" t="n">
        <f aca="false">AM15/AVERAGE(AG58:AG61)</f>
        <v>0.0021047643796927</v>
      </c>
      <c r="AO15" s="69" t="n">
        <f aca="false">'GDP evolution by scenario'!M57</f>
        <v>0.0308462572305435</v>
      </c>
      <c r="AP15" s="69"/>
      <c r="AQ15" s="9" t="n">
        <f aca="false">AQ14*(1+AO15)</f>
        <v>510924170.101876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381232061.953455</v>
      </c>
      <c r="AS15" s="70" t="n">
        <f aca="false">AQ15/AG61</f>
        <v>0.0815267873162939</v>
      </c>
      <c r="AT15" s="70" t="n">
        <f aca="false">AR15/AG61</f>
        <v>0.0608321685522025</v>
      </c>
      <c r="AU15" s="7"/>
      <c r="AV15" s="7"/>
      <c r="AW15" s="7" t="n">
        <f aca="false">workers_and_wage_high!C3</f>
        <v>11018522</v>
      </c>
      <c r="AX15" s="7"/>
      <c r="AY15" s="40" t="n">
        <f aca="false">(AW15-AW14)/AW14</f>
        <v>0.0116137265568157</v>
      </c>
      <c r="AZ15" s="12" t="n">
        <f aca="false">workers_and_wage_high!B3</f>
        <v>6756.43357892291</v>
      </c>
      <c r="BA15" s="40" t="n">
        <f aca="false">(AZ15-AZ14)/AZ14</f>
        <v>0.0502844687942839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0.0648621590864202</v>
      </c>
      <c r="BL15" s="40" t="n">
        <f aca="false">SUM(P58:P61)/AVERAGE(AG58:AG61)</f>
        <v>0.0202003886367712</v>
      </c>
      <c r="BM15" s="40" t="n">
        <f aca="false">SUM(D58:D61)/AVERAGE(AG58:AG61)</f>
        <v>0.0955251765876113</v>
      </c>
      <c r="BN15" s="40" t="n">
        <f aca="false">(SUM(H58:H61)+SUM(J58:J61))/AVERAGE(AG58:AG61)</f>
        <v>0.00574654042817091</v>
      </c>
      <c r="BO15" s="69" t="n">
        <f aca="false">AL15-BN15</f>
        <v>-0.0566099465661331</v>
      </c>
      <c r="BP15" s="32" t="n">
        <f aca="false">BN15+BM15</f>
        <v>0.101271717015782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104862163.835878</v>
      </c>
      <c r="E16" s="9"/>
      <c r="F16" s="82" t="n">
        <f aca="false">'High pensions'!I16</f>
        <v>19059939.5541995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2940705.35015561</v>
      </c>
      <c r="M16" s="67"/>
      <c r="N16" s="82" t="n">
        <f aca="false">'High pensions'!L16</f>
        <v>778721.224501777</v>
      </c>
      <c r="O16" s="9"/>
      <c r="P16" s="82" t="n">
        <f aca="false">'High pensions'!X16</f>
        <v>19543628.4587851</v>
      </c>
      <c r="Q16" s="67"/>
      <c r="R16" s="82" t="n">
        <f aca="false">'High SIPA income'!G11</f>
        <v>20070066.8181692</v>
      </c>
      <c r="S16" s="67"/>
      <c r="T16" s="82" t="n">
        <f aca="false">'High SIPA income'!J11</f>
        <v>76739639.9860803</v>
      </c>
      <c r="U16" s="9"/>
      <c r="V16" s="82" t="n">
        <f aca="false">'High SIPA income'!F11</f>
        <v>144779.140644521</v>
      </c>
      <c r="W16" s="67"/>
      <c r="X16" s="82" t="n">
        <f aca="false">'High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-0.0515483081027805</v>
      </c>
      <c r="AM16" s="9" t="n">
        <f aca="false">'Central scenario'!AM16</f>
        <v>12139889.4651339</v>
      </c>
      <c r="AN16" s="69" t="n">
        <f aca="false">AM16/AVERAGE(AG62:AG65)</f>
        <v>0.0018839247730072</v>
      </c>
      <c r="AO16" s="69" t="n">
        <f aca="false">'GDP evolution by scenario'!M61</f>
        <v>0.0407399493425804</v>
      </c>
      <c r="AP16" s="69"/>
      <c r="AQ16" s="9" t="n">
        <f aca="false">AQ15*(1+AO16)</f>
        <v>531739194.909726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384398499.893329</v>
      </c>
      <c r="AS16" s="70" t="n">
        <f aca="false">AQ16/AG65</f>
        <v>0.0813748528355333</v>
      </c>
      <c r="AT16" s="70" t="n">
        <f aca="false">AR16/AG65</f>
        <v>0.0588265293558619</v>
      </c>
      <c r="AU16" s="7"/>
      <c r="AV16" s="7"/>
      <c r="AW16" s="7" t="n">
        <f aca="false">workers_and_wage_high!C4</f>
        <v>10968377</v>
      </c>
      <c r="AX16" s="7"/>
      <c r="AY16" s="40" t="n">
        <f aca="false">(AW16-AW15)/AW15</f>
        <v>-0.00455097335196136</v>
      </c>
      <c r="AZ16" s="12" t="n">
        <f aca="false">workers_and_wage_high!B4</f>
        <v>7078.05085021381</v>
      </c>
      <c r="BA16" s="40" t="n">
        <f aca="false">(AZ16-AZ15)/AZ15</f>
        <v>0.0476016329523619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0.0657411430186469</v>
      </c>
      <c r="BL16" s="40" t="n">
        <f aca="false">SUM(P62:P65)/AVERAGE(AG62:AG65)</f>
        <v>0.0204662946799252</v>
      </c>
      <c r="BM16" s="40" t="n">
        <f aca="false">SUM(D62:D65)/AVERAGE(AG62:AG65)</f>
        <v>0.0968231564415021</v>
      </c>
      <c r="BN16" s="40" t="n">
        <f aca="false">(SUM(H62:H65)+SUM(J62:J65))/AVERAGE(AG62:AG65)</f>
        <v>0.00707160623586458</v>
      </c>
      <c r="BO16" s="69" t="n">
        <f aca="false">AL16-BN16</f>
        <v>-0.058619914338645</v>
      </c>
      <c r="BP16" s="32" t="n">
        <f aca="false">BN16+BM16</f>
        <v>0.103894762677367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113250891.25059</v>
      </c>
      <c r="E17" s="9"/>
      <c r="F17" s="82" t="n">
        <f aca="false">'High pensions'!I17</f>
        <v>20584690.0610774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2780472.86787377</v>
      </c>
      <c r="M17" s="67"/>
      <c r="N17" s="82" t="n">
        <f aca="false">'High pensions'!L17</f>
        <v>843617.405788835</v>
      </c>
      <c r="O17" s="9"/>
      <c r="P17" s="82" t="n">
        <f aca="false">'High pensions'!X17</f>
        <v>19069220.9884838</v>
      </c>
      <c r="Q17" s="67"/>
      <c r="R17" s="82" t="n">
        <f aca="false">'High SIPA income'!G12</f>
        <v>23427193.1552167</v>
      </c>
      <c r="S17" s="67"/>
      <c r="T17" s="82" t="n">
        <f aca="false">'High SIPA income'!J12</f>
        <v>89575903.5036279</v>
      </c>
      <c r="U17" s="9"/>
      <c r="V17" s="82" t="n">
        <f aca="false">'High SIPA income'!F12</f>
        <v>144644.835798782</v>
      </c>
      <c r="W17" s="67"/>
      <c r="X17" s="82" t="n">
        <f aca="false">'High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-0.052145920506597</v>
      </c>
      <c r="AM17" s="9" t="n">
        <f aca="false">'Central scenario'!AM17</f>
        <v>11273018.6820578</v>
      </c>
      <c r="AN17" s="69" t="n">
        <f aca="false">AM17/AVERAGE(AG66:AG69)</f>
        <v>0.00169143322731022</v>
      </c>
      <c r="AO17" s="69" t="n">
        <f aca="false">'GDP evolution by scenario'!M65</f>
        <v>0.0342706327594331</v>
      </c>
      <c r="AP17" s="69"/>
      <c r="AQ17" s="9" t="n">
        <f aca="false">AQ16*(1+AO17)</f>
        <v>549962233.582274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386123068.80679</v>
      </c>
      <c r="AS17" s="70" t="n">
        <f aca="false">AQ17/AG69</f>
        <v>0.0813985526943742</v>
      </c>
      <c r="AT17" s="70" t="n">
        <f aca="false">AR17/AG69</f>
        <v>0.0571491223280173</v>
      </c>
      <c r="AU17" s="7"/>
      <c r="AV17" s="7"/>
      <c r="AW17" s="7" t="n">
        <f aca="false">workers_and_wage_high!C5</f>
        <v>11042140</v>
      </c>
      <c r="AX17" s="7"/>
      <c r="AY17" s="40" t="n">
        <f aca="false">(AW17-AW16)/AW16</f>
        <v>0.00672506059921172</v>
      </c>
      <c r="AZ17" s="12" t="n">
        <f aca="false">workers_and_wage_high!B5</f>
        <v>7058.01967748783</v>
      </c>
      <c r="BA17" s="40" t="n">
        <f aca="false">(AZ17-AZ16)/AZ16</f>
        <v>-0.00283004080500148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0.0663971010758186</v>
      </c>
      <c r="BL17" s="40" t="n">
        <f aca="false">SUM(P66:P69)/AVERAGE(AG66:AG69)</f>
        <v>0.020749289977651</v>
      </c>
      <c r="BM17" s="40" t="n">
        <f aca="false">SUM(D66:D69)/AVERAGE(AG66:AG69)</f>
        <v>0.0977937316047646</v>
      </c>
      <c r="BN17" s="40" t="n">
        <f aca="false">(SUM(H66:H69)+SUM(J66:J69))/AVERAGE(AG66:AG69)</f>
        <v>0.00829578254380853</v>
      </c>
      <c r="BO17" s="69" t="n">
        <f aca="false">AL17-BN17</f>
        <v>-0.0604417030504056</v>
      </c>
      <c r="BP17" s="32" t="n">
        <f aca="false">BN17+BM17</f>
        <v>0.106089514148573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99241409.5622087</v>
      </c>
      <c r="E18" s="6"/>
      <c r="F18" s="81" t="n">
        <f aca="false">'High pensions'!I18</f>
        <v>18038300.930827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2805850.32186679</v>
      </c>
      <c r="M18" s="8"/>
      <c r="N18" s="81" t="n">
        <f aca="false">'High pensions'!L18</f>
        <v>737109.912471727</v>
      </c>
      <c r="O18" s="6"/>
      <c r="P18" s="81" t="n">
        <f aca="false">'High pensions'!X18</f>
        <v>18614931.9144532</v>
      </c>
      <c r="Q18" s="8"/>
      <c r="R18" s="81" t="n">
        <f aca="false">'High SIPA income'!G13</f>
        <v>19055760.1198978</v>
      </c>
      <c r="S18" s="8"/>
      <c r="T18" s="81" t="n">
        <f aca="false">'High SIPA income'!J13</f>
        <v>72861350.4135536</v>
      </c>
      <c r="U18" s="6"/>
      <c r="V18" s="81" t="n">
        <f aca="false">'High SIPA income'!F13</f>
        <v>139315.632882832</v>
      </c>
      <c r="W18" s="8"/>
      <c r="X18" s="81" t="n">
        <f aca="false">'High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-0.00864436463707198</v>
      </c>
      <c r="AK18" s="62" t="n">
        <f aca="false">AK17+1</f>
        <v>2029</v>
      </c>
      <c r="AL18" s="63" t="n">
        <f aca="false">SUM(AB70:AB73)/AVERAGE(AG70:AG73)</f>
        <v>-0.0515793734672081</v>
      </c>
      <c r="AM18" s="6" t="n">
        <f aca="false">'Central scenario'!AM18</f>
        <v>10452476.7322336</v>
      </c>
      <c r="AN18" s="63" t="n">
        <f aca="false">AM18/AVERAGE(AG70:AG73)</f>
        <v>0.00151224361919464</v>
      </c>
      <c r="AO18" s="63" t="n">
        <f aca="false">'GDP evolution by scenario'!M69</f>
        <v>0.0370795721620039</v>
      </c>
      <c r="AP18" s="63"/>
      <c r="AQ18" s="6" t="n">
        <f aca="false">AQ17*(1+AO18)</f>
        <v>570354597.908765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389811400.202184</v>
      </c>
      <c r="AS18" s="64" t="n">
        <f aca="false">AQ18/AG73</f>
        <v>0.0815438845592345</v>
      </c>
      <c r="AT18" s="64" t="n">
        <f aca="false">AR18/AG73</f>
        <v>0.0557315325141731</v>
      </c>
      <c r="AU18" s="5"/>
      <c r="AV18" s="5"/>
      <c r="AW18" s="5" t="n">
        <f aca="false">workers_and_wage_high!C6</f>
        <v>11050536</v>
      </c>
      <c r="AX18" s="5"/>
      <c r="AY18" s="61" t="n">
        <f aca="false">(AW18-AW17)/AW17</f>
        <v>0.000760359857781191</v>
      </c>
      <c r="AZ18" s="11" t="n">
        <f aca="false">workers_and_wage_high!B6</f>
        <v>6667.33976723902</v>
      </c>
      <c r="BA18" s="61" t="n">
        <f aca="false">(AZ18-AZ17)/AZ17</f>
        <v>-0.0553526241213121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0.0670915896738798</v>
      </c>
      <c r="BL18" s="61" t="n">
        <f aca="false">SUM(P70:P73)/AVERAGE(AG70:AG73)</f>
        <v>0.0206433414898722</v>
      </c>
      <c r="BM18" s="61" t="n">
        <f aca="false">SUM(D70:D73)/AVERAGE(AG70:AG73)</f>
        <v>0.0980276216512158</v>
      </c>
      <c r="BN18" s="61" t="n">
        <f aca="false">(SUM(H70:H73)+SUM(J70:J73))/AVERAGE(AG70:AG73)</f>
        <v>0.00939956662444591</v>
      </c>
      <c r="BO18" s="63" t="n">
        <f aca="false">AL18-BN18</f>
        <v>-0.060978940091654</v>
      </c>
      <c r="BP18" s="32" t="n">
        <f aca="false">BN18+BM18</f>
        <v>0.107427188275662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102480083.371224</v>
      </c>
      <c r="E19" s="9"/>
      <c r="F19" s="82" t="n">
        <f aca="false">'High pensions'!I19</f>
        <v>18626968.2325262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2806275.73960396</v>
      </c>
      <c r="M19" s="67"/>
      <c r="N19" s="82" t="n">
        <f aca="false">'High pensions'!L19</f>
        <v>762861.373951677</v>
      </c>
      <c r="O19" s="9"/>
      <c r="P19" s="82" t="n">
        <f aca="false">'High pensions'!X19</f>
        <v>18758816.3522669</v>
      </c>
      <c r="Q19" s="67"/>
      <c r="R19" s="82" t="n">
        <f aca="false">'High SIPA income'!G14</f>
        <v>21762421.3442765</v>
      </c>
      <c r="S19" s="67"/>
      <c r="T19" s="82" t="n">
        <f aca="false">'High SIPA income'!J14</f>
        <v>83210504.1958952</v>
      </c>
      <c r="U19" s="9"/>
      <c r="V19" s="82" t="n">
        <f aca="false">'High SIPA income'!F14</f>
        <v>135417.02832844</v>
      </c>
      <c r="W19" s="67"/>
      <c r="X19" s="82" t="n">
        <f aca="false">'High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-0.0521003256221106</v>
      </c>
      <c r="AM19" s="9" t="n">
        <f aca="false">'Central scenario'!AM19</f>
        <v>9649081.86791266</v>
      </c>
      <c r="AN19" s="69" t="n">
        <f aca="false">AM19/AVERAGE(AG74:AG77)</f>
        <v>0.00135395599710834</v>
      </c>
      <c r="AO19" s="69" t="n">
        <f aca="false">'GDP evolution by scenario'!M73</f>
        <v>0.0310601270289039</v>
      </c>
      <c r="AP19" s="69"/>
      <c r="AQ19" s="9" t="n">
        <f aca="false">AQ18*(1+AO19)</f>
        <v>588069884.17133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392133305.269553</v>
      </c>
      <c r="AS19" s="70" t="n">
        <f aca="false">AQ19/AG77</f>
        <v>0.0817974749378883</v>
      </c>
      <c r="AT19" s="70" t="n">
        <f aca="false">AR19/AG77</f>
        <v>0.0545437116802815</v>
      </c>
      <c r="AU19" s="7"/>
      <c r="AV19" s="7"/>
      <c r="AW19" s="7" t="n">
        <f aca="false">workers_and_wage_high!C7</f>
        <v>11069250</v>
      </c>
      <c r="AX19" s="7"/>
      <c r="AY19" s="40" t="n">
        <f aca="false">(AW19-AW18)/AW18</f>
        <v>0.00169349251475223</v>
      </c>
      <c r="AZ19" s="12" t="n">
        <f aca="false">workers_and_wage_high!B7</f>
        <v>6491.33335148956</v>
      </c>
      <c r="BA19" s="40" t="n">
        <f aca="false">(AZ19-AZ18)/AZ18</f>
        <v>-0.026398297056091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0.0675717779063125</v>
      </c>
      <c r="BL19" s="40" t="n">
        <f aca="false">SUM(P74:P77)/AVERAGE(AG74:AG77)</f>
        <v>0.020757149097737</v>
      </c>
      <c r="BM19" s="40" t="n">
        <f aca="false">SUM(D74:D77)/AVERAGE(AG74:AG77)</f>
        <v>0.0989149544306861</v>
      </c>
      <c r="BN19" s="40" t="n">
        <f aca="false">(SUM(H74:H77)+SUM(J74:J77))/AVERAGE(AG74:AG77)</f>
        <v>0.0101641711910109</v>
      </c>
      <c r="BO19" s="69" t="n">
        <f aca="false">AL19-BN19</f>
        <v>-0.0622644968131215</v>
      </c>
      <c r="BP19" s="32" t="n">
        <f aca="false">BN19+BM19</f>
        <v>0.109079125621697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98021013.4156225</v>
      </c>
      <c r="E20" s="9"/>
      <c r="F20" s="82" t="n">
        <f aca="false">'High pensions'!I20</f>
        <v>17816479.4850812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2465377.23771734</v>
      </c>
      <c r="M20" s="67"/>
      <c r="N20" s="82" t="n">
        <f aca="false">'High pensions'!L20</f>
        <v>732017.552874163</v>
      </c>
      <c r="O20" s="9"/>
      <c r="P20" s="82" t="n">
        <f aca="false">'High pensions'!X20</f>
        <v>16820198.8022439</v>
      </c>
      <c r="Q20" s="67"/>
      <c r="R20" s="82" t="n">
        <f aca="false">'High SIPA income'!G15</f>
        <v>19114622.6675472</v>
      </c>
      <c r="S20" s="67"/>
      <c r="T20" s="82" t="n">
        <f aca="false">'High SIPA income'!J15</f>
        <v>73086416.466208</v>
      </c>
      <c r="U20" s="9"/>
      <c r="V20" s="82" t="n">
        <f aca="false">'High SIPA income'!F15</f>
        <v>143638.968946757</v>
      </c>
      <c r="W20" s="67"/>
      <c r="X20" s="82" t="n">
        <f aca="false">'High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-0.0523027458405164</v>
      </c>
      <c r="AM20" s="9" t="n">
        <f aca="false">'Central scenario'!AM20</f>
        <v>8873587.4679367</v>
      </c>
      <c r="AN20" s="69" t="n">
        <f aca="false">AM20/AVERAGE(AG78:AG81)</f>
        <v>0.00121340131871544</v>
      </c>
      <c r="AO20" s="69" t="n">
        <f aca="false">'GDP evolution by scenario'!M77</f>
        <v>0.0261558632901531</v>
      </c>
      <c r="AP20" s="69"/>
      <c r="AQ20" s="9" t="n">
        <f aca="false">AQ19*(1+AO20)</f>
        <v>603451359.666772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393410421.349925</v>
      </c>
      <c r="AS20" s="70" t="n">
        <f aca="false">AQ20/AG81</f>
        <v>0.0815248363478724</v>
      </c>
      <c r="AT20" s="70" t="n">
        <f aca="false">AR20/AG81</f>
        <v>0.053148807611952</v>
      </c>
      <c r="AU20" s="7"/>
      <c r="AV20" s="7"/>
      <c r="AW20" s="7" t="n">
        <f aca="false">workers_and_wage_high!C8</f>
        <v>11180372</v>
      </c>
      <c r="AX20" s="7"/>
      <c r="AY20" s="40" t="n">
        <f aca="false">(AW20-AW19)/AW19</f>
        <v>0.0100388011834587</v>
      </c>
      <c r="AZ20" s="12" t="n">
        <f aca="false">workers_and_wage_high!B8</f>
        <v>6555.04048268191</v>
      </c>
      <c r="BA20" s="40" t="n">
        <f aca="false">(AZ20-AZ19)/AZ19</f>
        <v>0.00981418265597698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0.0680493138648282</v>
      </c>
      <c r="BL20" s="40" t="n">
        <f aca="false">SUM(P78:P81)/AVERAGE(AG78:AG81)</f>
        <v>0.0206609833162463</v>
      </c>
      <c r="BM20" s="40" t="n">
        <f aca="false">SUM(D78:D81)/AVERAGE(AG78:AG81)</f>
        <v>0.0996910763890983</v>
      </c>
      <c r="BN20" s="40" t="n">
        <f aca="false">(SUM(H78:H81)+SUM(J78:J81))/AVERAGE(AG78:AG81)</f>
        <v>0.0114359279814221</v>
      </c>
      <c r="BO20" s="69" t="n">
        <f aca="false">AL20-BN20</f>
        <v>-0.0637386738219385</v>
      </c>
      <c r="BP20" s="32" t="n">
        <f aca="false">BN20+BM20</f>
        <v>0.111127004370521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106853739.098329</v>
      </c>
      <c r="E21" s="9"/>
      <c r="F21" s="82" t="n">
        <f aca="false">'High pensions'!I21</f>
        <v>19421931.9328745</v>
      </c>
      <c r="G21" s="82" t="n">
        <f aca="false">'High pensions'!K21</f>
        <v>26222.2563016816</v>
      </c>
      <c r="H21" s="82" t="n">
        <f aca="false">'High pensions'!V21</f>
        <v>144267.117355442</v>
      </c>
      <c r="I21" s="83" t="n">
        <f aca="false">'High pensions'!M21</f>
        <v>810.997617577777</v>
      </c>
      <c r="J21" s="82" t="n">
        <f aca="false">'High pensions'!W21</f>
        <v>4461.86960893116</v>
      </c>
      <c r="K21" s="9"/>
      <c r="L21" s="82" t="n">
        <f aca="false">'High pensions'!N21</f>
        <v>3850141.96622837</v>
      </c>
      <c r="M21" s="67"/>
      <c r="N21" s="82" t="n">
        <f aca="false">'High pensions'!L21</f>
        <v>799966.509301379</v>
      </c>
      <c r="O21" s="9"/>
      <c r="P21" s="82" t="n">
        <f aca="false">'High pensions'!X21</f>
        <v>24379584.6714615</v>
      </c>
      <c r="Q21" s="67"/>
      <c r="R21" s="82" t="n">
        <f aca="false">'High SIPA income'!G16</f>
        <v>22483835.7552593</v>
      </c>
      <c r="S21" s="67"/>
      <c r="T21" s="82" t="n">
        <f aca="false">'High SIPA income'!J16</f>
        <v>85968894.7225016</v>
      </c>
      <c r="U21" s="9"/>
      <c r="V21" s="82" t="n">
        <f aca="false">'High SIPA income'!F16</f>
        <v>144531.021624542</v>
      </c>
      <c r="W21" s="67"/>
      <c r="X21" s="82" t="n">
        <f aca="false">'High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-0.00875939782011934</v>
      </c>
      <c r="AK21" s="68" t="n">
        <f aca="false">AK20+1</f>
        <v>2032</v>
      </c>
      <c r="AL21" s="69" t="n">
        <f aca="false">SUM(AB82:AB85)/AVERAGE(AG82:AG85)</f>
        <v>-0.0514982368555749</v>
      </c>
      <c r="AM21" s="9" t="n">
        <f aca="false">'Central scenario'!AM21</f>
        <v>8126011.66426731</v>
      </c>
      <c r="AN21" s="69" t="n">
        <f aca="false">AM21/AVERAGE(AG82:AG85)</f>
        <v>0.00108073353038457</v>
      </c>
      <c r="AO21" s="69" t="n">
        <f aca="false">'GDP evolution by scenario'!M81</f>
        <v>0.0281679063992541</v>
      </c>
      <c r="AP21" s="69"/>
      <c r="AQ21" s="9" t="n">
        <f aca="false">AQ20*(1+AO21)</f>
        <v>620449321.082368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396261574.611524</v>
      </c>
      <c r="AS21" s="70" t="n">
        <f aca="false">AQ21/AG85</f>
        <v>0.0819522780276279</v>
      </c>
      <c r="AT21" s="70" t="n">
        <f aca="false">AR21/AG85</f>
        <v>0.0523403566266746</v>
      </c>
      <c r="AW21" s="7" t="n">
        <f aca="false">workers_and_wage_high!C9</f>
        <v>11199265</v>
      </c>
      <c r="AY21" s="40" t="n">
        <f aca="false">(AW21-AW20)/AW20</f>
        <v>0.00168983643835822</v>
      </c>
      <c r="AZ21" s="12" t="n">
        <f aca="false">workers_and_wage_high!B9</f>
        <v>6632.17373407298</v>
      </c>
      <c r="BA21" s="40" t="n">
        <f aca="false">(AZ21-AZ20)/AZ20</f>
        <v>0.0117670137346752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0.0135922822544306</v>
      </c>
      <c r="BJ21" s="7" t="n">
        <f aca="false">BJ20+1</f>
        <v>2032</v>
      </c>
      <c r="BK21" s="40" t="n">
        <f aca="false">SUM(T82:T85)/AVERAGE(AG82:AG85)</f>
        <v>0.0684771421125659</v>
      </c>
      <c r="BL21" s="40" t="n">
        <f aca="false">SUM(P82:P85)/AVERAGE(AG82:AG85)</f>
        <v>0.0204295034882865</v>
      </c>
      <c r="BM21" s="40" t="n">
        <f aca="false">SUM(D82:D85)/AVERAGE(AG82:AG85)</f>
        <v>0.0995458754798542</v>
      </c>
      <c r="BN21" s="40" t="n">
        <f aca="false">(SUM(H82:H85)+SUM(J82:J85))/AVERAGE(AG82:AG85)</f>
        <v>0.012426182268296</v>
      </c>
      <c r="BO21" s="69" t="n">
        <f aca="false">AL21-BN21</f>
        <v>-0.0639244191238709</v>
      </c>
      <c r="BP21" s="32" t="n">
        <f aca="false">BN21+BM21</f>
        <v>0.11197205774815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101933805.465942</v>
      </c>
      <c r="E22" s="6"/>
      <c r="F22" s="81" t="n">
        <f aca="false">'High pensions'!I22</f>
        <v>18527675.7568267</v>
      </c>
      <c r="G22" s="81" t="n">
        <f aca="false">'High pensions'!K22</f>
        <v>58062.5172962223</v>
      </c>
      <c r="H22" s="81" t="n">
        <f aca="false">'High pensions'!V22</f>
        <v>319442.838951631</v>
      </c>
      <c r="I22" s="81" t="n">
        <f aca="false">'High pensions'!M22</f>
        <v>1795.74795761512</v>
      </c>
      <c r="J22" s="81" t="n">
        <f aca="false">'High pensions'!W22</f>
        <v>9879.67543149374</v>
      </c>
      <c r="K22" s="6"/>
      <c r="L22" s="81" t="n">
        <f aca="false">'High pensions'!N22</f>
        <v>4283437.70764497</v>
      </c>
      <c r="M22" s="8"/>
      <c r="N22" s="81" t="n">
        <f aca="false">'High pensions'!L22</f>
        <v>762753.790596038</v>
      </c>
      <c r="O22" s="6"/>
      <c r="P22" s="81" t="n">
        <f aca="false">'High pensions'!X22</f>
        <v>26423224.9346837</v>
      </c>
      <c r="Q22" s="8"/>
      <c r="R22" s="81" t="n">
        <f aca="false">'High SIPA income'!G17</f>
        <v>19448141.128856</v>
      </c>
      <c r="S22" s="8"/>
      <c r="T22" s="81" t="n">
        <f aca="false">'High SIPA income'!J17</f>
        <v>74361653.2096345</v>
      </c>
      <c r="U22" s="6"/>
      <c r="V22" s="81" t="n">
        <f aca="false">'High SIPA income'!F17</f>
        <v>122346.756582245</v>
      </c>
      <c r="W22" s="8"/>
      <c r="X22" s="81" t="n">
        <f aca="false">'High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-0.0512756513839805</v>
      </c>
      <c r="AM22" s="6" t="n">
        <f aca="false">'Central scenario'!AM22</f>
        <v>7406781.38079157</v>
      </c>
      <c r="AN22" s="63" t="n">
        <f aca="false">AM22/AVERAGE(AG86:AG89)</f>
        <v>0.000963717048174514</v>
      </c>
      <c r="AO22" s="63" t="n">
        <f aca="false">'GDP evolution by scenario'!M85</f>
        <v>0.0221653831423243</v>
      </c>
      <c r="AP22" s="63"/>
      <c r="AQ22" s="6" t="n">
        <f aca="false">AQ21*(1+AO22)</f>
        <v>634201818.004554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397563134.223783</v>
      </c>
      <c r="AS22" s="64" t="n">
        <f aca="false">AQ22/AG89</f>
        <v>0.081559121143975</v>
      </c>
      <c r="AT22" s="64" t="n">
        <f aca="false">AR22/AG89</f>
        <v>0.0511271000902477</v>
      </c>
      <c r="AU22" s="5"/>
      <c r="AV22" s="5"/>
      <c r="AW22" s="5" t="n">
        <f aca="false">workers_and_wage_high!C10</f>
        <v>11094069</v>
      </c>
      <c r="AX22" s="5"/>
      <c r="AY22" s="61" t="n">
        <f aca="false">(AW22-AW21)/AW21</f>
        <v>-0.00939311642326528</v>
      </c>
      <c r="AZ22" s="11" t="n">
        <f aca="false">workers_and_wage_high!B10</f>
        <v>6734.70062742595</v>
      </c>
      <c r="BA22" s="61" t="n">
        <f aca="false">(AZ22-AZ21)/AZ21</f>
        <v>0.0154590180329919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0.0689437980526606</v>
      </c>
      <c r="BL22" s="61" t="n">
        <f aca="false">SUM(P86:P89)/AVERAGE(AG86:AG89)</f>
        <v>0.0204318484764077</v>
      </c>
      <c r="BM22" s="61" t="n">
        <f aca="false">SUM(D86:D89)/AVERAGE(AG86:AG89)</f>
        <v>0.0997876009602334</v>
      </c>
      <c r="BN22" s="61" t="n">
        <f aca="false">(SUM(H86:H89)+SUM(J86:J89))/AVERAGE(AG86:AG89)</f>
        <v>0.0136444023794217</v>
      </c>
      <c r="BO22" s="63" t="n">
        <f aca="false">AL22-BN22</f>
        <v>-0.0649200537634022</v>
      </c>
      <c r="BP22" s="32" t="n">
        <f aca="false">BN22+BM22</f>
        <v>0.113432003339655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109074500.619169</v>
      </c>
      <c r="E23" s="9"/>
      <c r="F23" s="82" t="n">
        <f aca="false">'High pensions'!I23</f>
        <v>19825581.626941</v>
      </c>
      <c r="G23" s="82" t="n">
        <f aca="false">'High pensions'!K23</f>
        <v>104343.699773103</v>
      </c>
      <c r="H23" s="82" t="n">
        <f aca="false">'High pensions'!V23</f>
        <v>574068.249782984</v>
      </c>
      <c r="I23" s="82" t="n">
        <f aca="false">'High pensions'!M23</f>
        <v>3227.1247352506</v>
      </c>
      <c r="J23" s="82" t="n">
        <f aca="false">'High pensions'!W23</f>
        <v>17754.6881376181</v>
      </c>
      <c r="K23" s="9"/>
      <c r="L23" s="82" t="n">
        <f aca="false">'High pensions'!N23</f>
        <v>3935455.5931213</v>
      </c>
      <c r="M23" s="67"/>
      <c r="N23" s="82" t="n">
        <f aca="false">'High pensions'!L23</f>
        <v>819071.376297761</v>
      </c>
      <c r="O23" s="9"/>
      <c r="P23" s="82" t="n">
        <f aca="false">'High pensions'!X23</f>
        <v>24927386.8283398</v>
      </c>
      <c r="Q23" s="67"/>
      <c r="R23" s="82" t="n">
        <f aca="false">'High SIPA income'!G18</f>
        <v>23093446.9389812</v>
      </c>
      <c r="S23" s="67"/>
      <c r="T23" s="82" t="n">
        <f aca="false">'High SIPA income'!J18</f>
        <v>88299795.9194998</v>
      </c>
      <c r="U23" s="9"/>
      <c r="V23" s="82" t="n">
        <f aca="false">'High SIPA income'!F18</f>
        <v>129644.505564317</v>
      </c>
      <c r="W23" s="67"/>
      <c r="X23" s="82" t="n">
        <f aca="false">'High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-0.0505624063812843</v>
      </c>
      <c r="AM23" s="9" t="n">
        <f aca="false">'Central scenario'!AM23</f>
        <v>6738583.40306814</v>
      </c>
      <c r="AN23" s="69" t="n">
        <f aca="false">AM23/AVERAGE(AG90:AG93)</f>
        <v>0.000849995757844038</v>
      </c>
      <c r="AO23" s="69" t="n">
        <f aca="false">'GDP evolution by scenario'!M89</f>
        <v>0.0315062536665935</v>
      </c>
      <c r="AP23" s="69"/>
      <c r="AQ23" s="9" t="n">
        <f aca="false">AQ22*(1+AO23)</f>
        <v>654183141.35842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403253513.160575</v>
      </c>
      <c r="AS23" s="70" t="n">
        <f aca="false">AQ23/AG93</f>
        <v>0.0815245499781826</v>
      </c>
      <c r="AT23" s="70" t="n">
        <f aca="false">AR23/AG93</f>
        <v>0.0502536050061937</v>
      </c>
      <c r="AU23" s="7"/>
      <c r="AV23" s="7"/>
      <c r="AW23" s="7" t="n">
        <f aca="false">workers_and_wage_high!C11</f>
        <v>11267029</v>
      </c>
      <c r="AX23" s="7"/>
      <c r="AY23" s="40" t="n">
        <f aca="false">(AW23-AW22)/AW22</f>
        <v>0.015590312265049</v>
      </c>
      <c r="AZ23" s="12" t="n">
        <f aca="false">workers_and_wage_high!B11</f>
        <v>6701.96580105074</v>
      </c>
      <c r="BA23" s="40" t="n">
        <f aca="false">(AZ23-AZ22)/AZ22</f>
        <v>-0.00486062086292303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0.0692325968086515</v>
      </c>
      <c r="BL23" s="40" t="n">
        <f aca="false">SUM(P90:P93)/AVERAGE(AG90:AG93)</f>
        <v>0.0205523144835927</v>
      </c>
      <c r="BM23" s="40" t="n">
        <f aca="false">SUM(D90:D93)/AVERAGE(AG90:AG93)</f>
        <v>0.0992426887063431</v>
      </c>
      <c r="BN23" s="40" t="n">
        <f aca="false">(SUM(H90:H93)+SUM(J90:J93))/AVERAGE(AG90:AG93)</f>
        <v>0.0145350480450383</v>
      </c>
      <c r="BO23" s="69" t="n">
        <f aca="false">AL23-BN23</f>
        <v>-0.0650974544263226</v>
      </c>
      <c r="BP23" s="32" t="n">
        <f aca="false">BN23+BM23</f>
        <v>0.113777736751381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104729156.737732</v>
      </c>
      <c r="E24" s="9"/>
      <c r="F24" s="82" t="n">
        <f aca="false">'High pensions'!I24</f>
        <v>19035763.9396765</v>
      </c>
      <c r="G24" s="82" t="n">
        <f aca="false">'High pensions'!K24</f>
        <v>126373.771711172</v>
      </c>
      <c r="H24" s="82" t="n">
        <f aca="false">'High pensions'!V24</f>
        <v>695271.205664184</v>
      </c>
      <c r="I24" s="82" t="n">
        <f aca="false">'High pensions'!M24</f>
        <v>3908.46716632492</v>
      </c>
      <c r="J24" s="82" t="n">
        <f aca="false">'High pensions'!W24</f>
        <v>21503.2331648717</v>
      </c>
      <c r="K24" s="9"/>
      <c r="L24" s="82" t="n">
        <f aca="false">'High pensions'!N24</f>
        <v>3541186.58305837</v>
      </c>
      <c r="M24" s="67"/>
      <c r="N24" s="82" t="n">
        <f aca="false">'High pensions'!L24</f>
        <v>787472.373751808</v>
      </c>
      <c r="O24" s="9"/>
      <c r="P24" s="82" t="n">
        <f aca="false">'High pensions'!X24</f>
        <v>22707674.6720524</v>
      </c>
      <c r="Q24" s="67"/>
      <c r="R24" s="82" t="n">
        <f aca="false">'High SIPA income'!G19</f>
        <v>20445833.258289</v>
      </c>
      <c r="S24" s="67"/>
      <c r="T24" s="82" t="n">
        <f aca="false">'High SIPA income'!J19</f>
        <v>78176415.5381942</v>
      </c>
      <c r="U24" s="9"/>
      <c r="V24" s="82" t="n">
        <f aca="false">'High SIPA income'!F19</f>
        <v>138597.576903819</v>
      </c>
      <c r="W24" s="67"/>
      <c r="X24" s="82" t="n">
        <f aca="false">'High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-0.00924358561919414</v>
      </c>
      <c r="AK24" s="68" t="n">
        <f aca="false">AK23+1</f>
        <v>2035</v>
      </c>
      <c r="AL24" s="69" t="n">
        <f aca="false">SUM(AB94:AB97)/AVERAGE(AG94:AG97)</f>
        <v>-0.0496118398330717</v>
      </c>
      <c r="AM24" s="9" t="n">
        <f aca="false">'Central scenario'!AM24</f>
        <v>6098422.29766839</v>
      </c>
      <c r="AN24" s="69" t="n">
        <f aca="false">AM24/AVERAGE(AG94:AG97)</f>
        <v>0.00074538836809939</v>
      </c>
      <c r="AO24" s="69" t="n">
        <f aca="false">'GDP evolution by scenario'!M93</f>
        <v>0.0320079282472516</v>
      </c>
      <c r="AP24" s="69"/>
      <c r="AQ24" s="9" t="n">
        <f aca="false">AQ23*(1+AO24)</f>
        <v>675122188.407582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409973443.620429</v>
      </c>
      <c r="AS24" s="70" t="n">
        <f aca="false">AQ24/AG97</f>
        <v>0.081386244760533</v>
      </c>
      <c r="AT24" s="70" t="n">
        <f aca="false">AR24/AG97</f>
        <v>0.0494224595202715</v>
      </c>
      <c r="AU24" s="7"/>
      <c r="AV24" s="7"/>
      <c r="AW24" s="7" t="n">
        <f aca="false">workers_and_wage_high!C12</f>
        <v>11480136</v>
      </c>
      <c r="AX24" s="7"/>
      <c r="AY24" s="40" t="n">
        <f aca="false">(AW24-AW23)/AW23</f>
        <v>0.0189142142085549</v>
      </c>
      <c r="AZ24" s="12" t="n">
        <f aca="false">workers_and_wage_high!B12</f>
        <v>6834.5291797154</v>
      </c>
      <c r="BA24" s="40" t="n">
        <f aca="false">(AZ24-AZ23)/AZ23</f>
        <v>0.0197797754569079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0.069978645919395</v>
      </c>
      <c r="BL24" s="40" t="n">
        <f aca="false">SUM(P94:P97)/AVERAGE(AG94:AG97)</f>
        <v>0.0205277795067876</v>
      </c>
      <c r="BM24" s="40" t="n">
        <f aca="false">SUM(D94:D97)/AVERAGE(AG94:AG97)</f>
        <v>0.0990627062456791</v>
      </c>
      <c r="BN24" s="40" t="n">
        <f aca="false">(SUM(H94:H97)+SUM(J94:J97))/AVERAGE(AG94:AG97)</f>
        <v>0.015631447080949</v>
      </c>
      <c r="BO24" s="69" t="n">
        <f aca="false">AL24-BN24</f>
        <v>-0.0652432869140207</v>
      </c>
      <c r="BP24" s="32" t="n">
        <f aca="false">BN24+BM24</f>
        <v>0.114694153326628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114007081.712307</v>
      </c>
      <c r="E25" s="9"/>
      <c r="F25" s="82" t="n">
        <f aca="false">'High pensions'!I25</f>
        <v>20722136.6286911</v>
      </c>
      <c r="G25" s="82" t="n">
        <f aca="false">'High pensions'!K25</f>
        <v>170128.835009028</v>
      </c>
      <c r="H25" s="82" t="n">
        <f aca="false">'High pensions'!V25</f>
        <v>935998.654098198</v>
      </c>
      <c r="I25" s="82" t="n">
        <f aca="false">'High pensions'!M25</f>
        <v>5261.71654667103</v>
      </c>
      <c r="J25" s="82" t="n">
        <f aca="false">'High pensions'!W25</f>
        <v>28948.4119824189</v>
      </c>
      <c r="K25" s="9"/>
      <c r="L25" s="82" t="n">
        <f aca="false">'High pensions'!N25</f>
        <v>4002808.92783046</v>
      </c>
      <c r="M25" s="67"/>
      <c r="N25" s="82" t="n">
        <f aca="false">'High pensions'!L25</f>
        <v>859761.515001815</v>
      </c>
      <c r="O25" s="9"/>
      <c r="P25" s="82" t="n">
        <f aca="false">'High pensions'!X25</f>
        <v>25500748.7399477</v>
      </c>
      <c r="Q25" s="67"/>
      <c r="R25" s="82" t="n">
        <f aca="false">'High SIPA income'!G20</f>
        <v>24154273.6142832</v>
      </c>
      <c r="S25" s="67"/>
      <c r="T25" s="82" t="n">
        <f aca="false">'High SIPA income'!J20</f>
        <v>92355958.6561681</v>
      </c>
      <c r="U25" s="9"/>
      <c r="V25" s="82" t="n">
        <f aca="false">'High SIPA income'!F20</f>
        <v>140143.065168911</v>
      </c>
      <c r="W25" s="67"/>
      <c r="X25" s="82" t="n">
        <f aca="false">'High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-0.00874685359955173</v>
      </c>
      <c r="AK25" s="68" t="n">
        <f aca="false">AK24+1</f>
        <v>2036</v>
      </c>
      <c r="AL25" s="69" t="n">
        <f aca="false">SUM(AB98:AB101)/AVERAGE(AG98:AG101)</f>
        <v>-0.0490075309652491</v>
      </c>
      <c r="AM25" s="9" t="n">
        <f aca="false">'Central scenario'!AM25</f>
        <v>5493111.4769607</v>
      </c>
      <c r="AN25" s="69" t="n">
        <f aca="false">AM25/AVERAGE(AG98:AG101)</f>
        <v>0.000653287878878268</v>
      </c>
      <c r="AO25" s="69" t="n">
        <f aca="false">'GDP evolution by scenario'!M97</f>
        <v>0.0277297512102941</v>
      </c>
      <c r="AP25" s="69"/>
      <c r="AQ25" s="9" t="n">
        <f aca="false">AQ24*(1+AO25)</f>
        <v>693843158.728673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415779323.987884</v>
      </c>
      <c r="AS25" s="70" t="n">
        <f aca="false">AQ25/AG101</f>
        <v>0.0818537946808</v>
      </c>
      <c r="AT25" s="70" t="n">
        <f aca="false">AR25/AG101</f>
        <v>0.049050156350298</v>
      </c>
      <c r="AU25" s="7"/>
      <c r="AV25" s="7"/>
      <c r="AW25" s="7" t="n">
        <f aca="false">workers_and_wage_high!C13</f>
        <v>11579909</v>
      </c>
      <c r="AX25" s="7"/>
      <c r="AY25" s="40" t="n">
        <f aca="false">(AW25-AW24)/AW24</f>
        <v>0.00869092491587208</v>
      </c>
      <c r="AZ25" s="12" t="n">
        <f aca="false">workers_and_wage_high!B13</f>
        <v>6831.76913075884</v>
      </c>
      <c r="BA25" s="40" t="n">
        <f aca="false">(AZ25-AZ24)/AZ24</f>
        <v>-0.00040383893081554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0.0705849823384784</v>
      </c>
      <c r="BL25" s="40" t="n">
        <f aca="false">SUM(P98:P101)/AVERAGE(AG98:AG101)</f>
        <v>0.0204305818964776</v>
      </c>
      <c r="BM25" s="40" t="n">
        <f aca="false">SUM(D98:D101)/AVERAGE(AG98:AG101)</f>
        <v>0.0991619314072499</v>
      </c>
      <c r="BN25" s="40" t="n">
        <f aca="false">(SUM(H98:H101)+SUM(J98:J101))/AVERAGE(AG98:AG101)</f>
        <v>0.0168394003068979</v>
      </c>
      <c r="BO25" s="69" t="n">
        <f aca="false">AL25-BN25</f>
        <v>-0.065846931272147</v>
      </c>
      <c r="BP25" s="32" t="n">
        <f aca="false">BN25+BM25</f>
        <v>0.116001331714148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81" t="n">
        <f aca="false">'High pensions'!Q26</f>
        <v>106112612.65477</v>
      </c>
      <c r="E26" s="6"/>
      <c r="F26" s="81" t="n">
        <f aca="false">'High pensions'!I26</f>
        <v>19287223.4288772</v>
      </c>
      <c r="G26" s="81" t="n">
        <f aca="false">'High pensions'!K26</f>
        <v>183049.23783698</v>
      </c>
      <c r="H26" s="81" t="n">
        <f aca="false">'High pensions'!V26</f>
        <v>1007082.89832246</v>
      </c>
      <c r="I26" s="81" t="n">
        <f aca="false">'High pensions'!M26</f>
        <v>5661.31663413343</v>
      </c>
      <c r="J26" s="81" t="n">
        <f aca="false">'High pensions'!W26</f>
        <v>31146.8937625503</v>
      </c>
      <c r="K26" s="6"/>
      <c r="L26" s="81" t="n">
        <f aca="false">'High pensions'!N26</f>
        <v>4245386.95990992</v>
      </c>
      <c r="M26" s="8"/>
      <c r="N26" s="81" t="n">
        <f aca="false">'High pensions'!L26</f>
        <v>799994.692332089</v>
      </c>
      <c r="O26" s="6"/>
      <c r="P26" s="81" t="n">
        <f aca="false">'High pensions'!X26</f>
        <v>26430667.8773103</v>
      </c>
      <c r="Q26" s="8"/>
      <c r="R26" s="81" t="n">
        <f aca="false">'High SIPA income'!G21</f>
        <v>19277046.1045286</v>
      </c>
      <c r="S26" s="8"/>
      <c r="T26" s="81" t="n">
        <f aca="false">'High SIPA income'!J21</f>
        <v>73707456.5550218</v>
      </c>
      <c r="U26" s="6"/>
      <c r="V26" s="81" t="n">
        <f aca="false">'High SIPA income'!F21</f>
        <v>123938.240955641</v>
      </c>
      <c r="W26" s="8"/>
      <c r="X26" s="81" t="n">
        <f aca="false">'High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-0.0492738251123159</v>
      </c>
      <c r="AM26" s="6" t="n">
        <f aca="false">'Central scenario'!AM26</f>
        <v>4920541.96276278</v>
      </c>
      <c r="AN26" s="63" t="n">
        <f aca="false">AM26/AVERAGE(AG102:AG105)</f>
        <v>0.000572614491424842</v>
      </c>
      <c r="AO26" s="63" t="n">
        <f aca="false">'GDP evolution by scenario'!M101</f>
        <v>0.0219668128284152</v>
      </c>
      <c r="AP26" s="63"/>
      <c r="AQ26" s="6" t="n">
        <f aca="false">AQ25*(1+AO26)</f>
        <v>709084681.528743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419942782.354537</v>
      </c>
      <c r="AS26" s="64" t="n">
        <f aca="false">AQ26/AG105</f>
        <v>0.0817459070715034</v>
      </c>
      <c r="AT26" s="64" t="n">
        <f aca="false">AR26/AG105</f>
        <v>0.0484125585504008</v>
      </c>
      <c r="AU26" s="61" t="n">
        <f aca="false">AVERAGE(AH26:AH29)</f>
        <v>-0.0157471676160662</v>
      </c>
      <c r="AV26" s="5"/>
      <c r="AW26" s="5" t="n">
        <f aca="false">workers_and_wage_high!C14</f>
        <v>11497914</v>
      </c>
      <c r="AX26" s="5"/>
      <c r="AY26" s="61" t="n">
        <f aca="false">(AW26-AW25)/AW25</f>
        <v>-0.00708079830333727</v>
      </c>
      <c r="AZ26" s="11" t="n">
        <f aca="false">workers_and_wage_high!B14</f>
        <v>6789.76485539962</v>
      </c>
      <c r="BA26" s="61" t="n">
        <f aca="false">(AZ26-AZ25)/AZ25</f>
        <v>-0.00614837453597543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0.0135425265188584</v>
      </c>
      <c r="BJ26" s="5" t="n">
        <f aca="false">BJ25+1</f>
        <v>2037</v>
      </c>
      <c r="BK26" s="61" t="n">
        <f aca="false">SUM(T102:T105)/AVERAGE(AG102:AG105)</f>
        <v>0.0709259938468752</v>
      </c>
      <c r="BL26" s="61" t="n">
        <f aca="false">SUM(P102:P105)/AVERAGE(AG102:AG105)</f>
        <v>0.0205014865258996</v>
      </c>
      <c r="BM26" s="61" t="n">
        <f aca="false">SUM(D102:D105)/AVERAGE(AG102:AG105)</f>
        <v>0.0996983324332915</v>
      </c>
      <c r="BN26" s="61" t="n">
        <f aca="false">(SUM(H102:H105)+SUM(J102:J105))/AVERAGE(AG102:AG105)</f>
        <v>0.0181202390546424</v>
      </c>
      <c r="BO26" s="63" t="n">
        <f aca="false">AL26-BN26</f>
        <v>-0.0673940641669583</v>
      </c>
      <c r="BP26" s="32" t="n">
        <f aca="false">BN26+BM26</f>
        <v>0.117818571487934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82" t="n">
        <f aca="false">'High pensions'!Q27</f>
        <v>106535424.9393</v>
      </c>
      <c r="E27" s="9"/>
      <c r="F27" s="82" t="n">
        <f aca="false">'High pensions'!I27</f>
        <v>19364074.5665146</v>
      </c>
      <c r="G27" s="82" t="n">
        <f aca="false">'High pensions'!K27</f>
        <v>207795.382800816</v>
      </c>
      <c r="H27" s="82" t="n">
        <f aca="false">'High pensions'!V27</f>
        <v>1143228.88662032</v>
      </c>
      <c r="I27" s="82" t="n">
        <f aca="false">'High pensions'!M27</f>
        <v>6426.6613237366</v>
      </c>
      <c r="J27" s="82" t="n">
        <f aca="false">'High pensions'!W27</f>
        <v>35357.5944315565</v>
      </c>
      <c r="K27" s="9"/>
      <c r="L27" s="82" t="n">
        <f aca="false">'High pensions'!N27</f>
        <v>3638783.13527951</v>
      </c>
      <c r="M27" s="67"/>
      <c r="N27" s="82" t="n">
        <f aca="false">'High pensions'!L27</f>
        <v>791925.673946198</v>
      </c>
      <c r="O27" s="9"/>
      <c r="P27" s="82" t="n">
        <f aca="false">'High pensions'!X27</f>
        <v>23238604.389216</v>
      </c>
      <c r="Q27" s="67"/>
      <c r="R27" s="82" t="n">
        <f aca="false">'High SIPA income'!G22</f>
        <v>21901408.3867087</v>
      </c>
      <c r="S27" s="67"/>
      <c r="T27" s="82" t="n">
        <f aca="false">'High SIPA income'!J22</f>
        <v>83741933.1988778</v>
      </c>
      <c r="U27" s="9"/>
      <c r="V27" s="82" t="n">
        <f aca="false">'High SIPA income'!F22</f>
        <v>128194.98488325</v>
      </c>
      <c r="W27" s="67"/>
      <c r="X27" s="82" t="n">
        <f aca="false">'High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-0.00900724076814875</v>
      </c>
      <c r="AK27" s="68" t="n">
        <f aca="false">AK26+1</f>
        <v>2038</v>
      </c>
      <c r="AL27" s="69" t="n">
        <f aca="false">SUM(AB106:AB109)/AVERAGE(AG106:AG109)</f>
        <v>-0.0492854349226342</v>
      </c>
      <c r="AM27" s="9" t="n">
        <f aca="false">'Central scenario'!AM27</f>
        <v>4379286.21321994</v>
      </c>
      <c r="AN27" s="69" t="n">
        <f aca="false">AM27/AVERAGE(AG106:AG109)</f>
        <v>0.000498962803902901</v>
      </c>
      <c r="AO27" s="69" t="n">
        <f aca="false">'GDP evolution by scenario'!M105</f>
        <v>0.0213734236678331</v>
      </c>
      <c r="AP27" s="69"/>
      <c r="AQ27" s="9" t="n">
        <f aca="false">AQ26*(1+AO27)</f>
        <v>724240248.843427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424496374.799097</v>
      </c>
      <c r="AS27" s="70" t="n">
        <f aca="false">AQ27/AG109</f>
        <v>0.0817467305230429</v>
      </c>
      <c r="AT27" s="70" t="n">
        <f aca="false">AR27/AG109</f>
        <v>0.0479139219535593</v>
      </c>
      <c r="AU27" s="7"/>
      <c r="AV27" s="7"/>
      <c r="AW27" s="7" t="n">
        <f aca="false">workers_and_wage_high!C15</f>
        <v>11454626</v>
      </c>
      <c r="AX27" s="7"/>
      <c r="AY27" s="40" t="n">
        <f aca="false">(AW27-AW26)/AW26</f>
        <v>-0.00376485682533371</v>
      </c>
      <c r="AZ27" s="12" t="n">
        <f aca="false">workers_and_wage_high!B15</f>
        <v>6709.64745113228</v>
      </c>
      <c r="BA27" s="40" t="n">
        <f aca="false">(AZ27-AZ26)/AZ26</f>
        <v>-0.0117997317983137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0.0130451069708468</v>
      </c>
      <c r="BJ27" s="7" t="n">
        <f aca="false">BJ26+1</f>
        <v>2038</v>
      </c>
      <c r="BK27" s="40" t="n">
        <f aca="false">SUM(T106:T109)/AVERAGE(AG106:AG109)</f>
        <v>0.0711068815452554</v>
      </c>
      <c r="BL27" s="40" t="n">
        <f aca="false">SUM(P106:P109)/AVERAGE(AG106:AG109)</f>
        <v>0.0204588960908152</v>
      </c>
      <c r="BM27" s="40" t="n">
        <f aca="false">SUM(D106:D109)/AVERAGE(AG106:AG109)</f>
        <v>0.0999334203770743</v>
      </c>
      <c r="BN27" s="40" t="n">
        <f aca="false">(SUM(H106:H109)+SUM(J106:J109))/AVERAGE(AG106:AG109)</f>
        <v>0.0193719199998691</v>
      </c>
      <c r="BO27" s="69" t="n">
        <f aca="false">AL27-BN27</f>
        <v>-0.0686573549225033</v>
      </c>
      <c r="BP27" s="32" t="n">
        <f aca="false">BN27+BM27</f>
        <v>0.119305340376943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82" t="n">
        <f aca="false">'High pensions'!Q28</f>
        <v>99513356.6709483</v>
      </c>
      <c r="E28" s="9"/>
      <c r="F28" s="82" t="n">
        <f aca="false">'High pensions'!I28</f>
        <v>18087730.5369396</v>
      </c>
      <c r="G28" s="82" t="n">
        <f aca="false">'High pensions'!K28</f>
        <v>224136.505682143</v>
      </c>
      <c r="H28" s="82" t="n">
        <f aca="false">'High pensions'!V28</f>
        <v>1233132.92330266</v>
      </c>
      <c r="I28" s="82" t="n">
        <f aca="false">'High pensions'!M28</f>
        <v>6932.05687676731</v>
      </c>
      <c r="J28" s="82" t="n">
        <f aca="false">'High pensions'!W28</f>
        <v>38138.131648536</v>
      </c>
      <c r="K28" s="9"/>
      <c r="L28" s="82" t="n">
        <f aca="false">'High pensions'!N28</f>
        <v>3267878.84085963</v>
      </c>
      <c r="M28" s="67"/>
      <c r="N28" s="82" t="n">
        <f aca="false">'High pensions'!L28</f>
        <v>750574.607033629</v>
      </c>
      <c r="O28" s="9"/>
      <c r="P28" s="82" t="n">
        <f aca="false">'High pensions'!X28</f>
        <v>21086478.8726506</v>
      </c>
      <c r="Q28" s="67"/>
      <c r="R28" s="82" t="n">
        <f aca="false">'High SIPA income'!G23</f>
        <v>18155178.8866792</v>
      </c>
      <c r="S28" s="67"/>
      <c r="T28" s="82" t="n">
        <f aca="false">'High SIPA income'!J23</f>
        <v>69417900.0134358</v>
      </c>
      <c r="U28" s="9"/>
      <c r="V28" s="82" t="n">
        <f aca="false">'High SIPA income'!F23</f>
        <v>114951.911089814</v>
      </c>
      <c r="W28" s="67"/>
      <c r="X28" s="82" t="n">
        <f aca="false">'High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-0.049301208155914</v>
      </c>
      <c r="AM28" s="9" t="n">
        <f aca="false">'Central scenario'!AM28</f>
        <v>3887732.69163583</v>
      </c>
      <c r="AN28" s="69" t="n">
        <f aca="false">AM28/AVERAGE(AG110:AG113)</f>
        <v>0.000432360585368918</v>
      </c>
      <c r="AO28" s="69" t="n">
        <f aca="false">'GDP evolution by scenario'!M109</f>
        <v>0.024507499934685</v>
      </c>
      <c r="AP28" s="69"/>
      <c r="AQ28" s="9" t="n">
        <f aca="false">AQ27*(1+AO28)</f>
        <v>741989566.694654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430968508.526474</v>
      </c>
      <c r="AS28" s="70" t="n">
        <f aca="false">AQ28/AG113</f>
        <v>0.0816643941823592</v>
      </c>
      <c r="AT28" s="70" t="n">
        <f aca="false">AR28/AG113</f>
        <v>0.0474329879290242</v>
      </c>
      <c r="AU28" s="9"/>
      <c r="AV28" s="7"/>
      <c r="AW28" s="7" t="n">
        <f aca="false">workers_and_wage_high!C16</f>
        <v>11584007</v>
      </c>
      <c r="AX28" s="7"/>
      <c r="AY28" s="40" t="n">
        <f aca="false">(AW28-AW27)/AW27</f>
        <v>0.0112950872424818</v>
      </c>
      <c r="AZ28" s="12" t="n">
        <f aca="false">workers_and_wage_high!B16</f>
        <v>6341.72956125173</v>
      </c>
      <c r="BA28" s="40" t="n">
        <f aca="false">(AZ28-AZ27)/AZ27</f>
        <v>-0.0548341611925482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0.0174209855685898</v>
      </c>
      <c r="BJ28" s="7" t="n">
        <f aca="false">BJ27+1</f>
        <v>2039</v>
      </c>
      <c r="BK28" s="40" t="n">
        <f aca="false">SUM(T110:T113)/AVERAGE(AG110:AG113)</f>
        <v>0.0714730573368297</v>
      </c>
      <c r="BL28" s="40" t="n">
        <f aca="false">SUM(P110:P113)/AVERAGE(AG110:AG113)</f>
        <v>0.0204285913671344</v>
      </c>
      <c r="BM28" s="40" t="n">
        <f aca="false">SUM(D110:D113)/AVERAGE(AG110:AG113)</f>
        <v>0.100345674125609</v>
      </c>
      <c r="BN28" s="40" t="n">
        <f aca="false">(SUM(H110:H113)+SUM(J110:J113))/AVERAGE(AG110:AG113)</f>
        <v>0.0209348877051696</v>
      </c>
      <c r="BO28" s="69" t="n">
        <f aca="false">AL28-BN28</f>
        <v>-0.0702360958610836</v>
      </c>
      <c r="BP28" s="32" t="n">
        <f aca="false">BN28+BM28</f>
        <v>0.121280561830779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82" t="n">
        <f aca="false">'High pensions'!Q29</f>
        <v>91115382.4441148</v>
      </c>
      <c r="E29" s="9"/>
      <c r="F29" s="82" t="n">
        <f aca="false">'High pensions'!I29</f>
        <v>16561299.312502</v>
      </c>
      <c r="G29" s="82" t="n">
        <f aca="false">'High pensions'!K29</f>
        <v>224867.318215857</v>
      </c>
      <c r="H29" s="82" t="n">
        <f aca="false">'High pensions'!V29</f>
        <v>1237153.6382386</v>
      </c>
      <c r="I29" s="82" t="n">
        <f aca="false">'High pensions'!M29</f>
        <v>6954.65932626362</v>
      </c>
      <c r="J29" s="82" t="n">
        <f aca="false">'High pensions'!W29</f>
        <v>38262.4836568639</v>
      </c>
      <c r="K29" s="9"/>
      <c r="L29" s="82" t="n">
        <f aca="false">'High pensions'!N29</f>
        <v>2997014.76629459</v>
      </c>
      <c r="M29" s="67"/>
      <c r="N29" s="82" t="n">
        <f aca="false">'High pensions'!L29</f>
        <v>686034.660716327</v>
      </c>
      <c r="O29" s="9"/>
      <c r="P29" s="82" t="n">
        <f aca="false">'High pensions'!X29</f>
        <v>19325884.1598239</v>
      </c>
      <c r="Q29" s="67"/>
      <c r="R29" s="82" t="n">
        <f aca="false">'High SIPA income'!G24</f>
        <v>20001186.5760818</v>
      </c>
      <c r="S29" s="67"/>
      <c r="T29" s="82" t="n">
        <f aca="false">'High SIPA income'!J24</f>
        <v>76476270.4104914</v>
      </c>
      <c r="U29" s="9"/>
      <c r="V29" s="82" t="n">
        <f aca="false">'High SIPA income'!F24</f>
        <v>113858.881260517</v>
      </c>
      <c r="W29" s="67"/>
      <c r="X29" s="82" t="n">
        <f aca="false">'High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-0.0488304803481867</v>
      </c>
      <c r="AM29" s="9" t="n">
        <f aca="false">'Central scenario'!AM29</f>
        <v>3427469.19706586</v>
      </c>
      <c r="AN29" s="69" t="n">
        <f aca="false">AM29/AVERAGE(AG114:AG117)</f>
        <v>0.00037276828645133</v>
      </c>
      <c r="AO29" s="69" t="n">
        <f aca="false">'GDP evolution by scenario'!M113</f>
        <v>0.0225494106193913</v>
      </c>
      <c r="AP29" s="69"/>
      <c r="AQ29" s="9" t="n">
        <f aca="false">AQ28*(1+AO29)</f>
        <v>758720994.109356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437223844.416149</v>
      </c>
      <c r="AS29" s="70" t="n">
        <f aca="false">AQ29/AG117</f>
        <v>0.0822474011643853</v>
      </c>
      <c r="AT29" s="70" t="n">
        <f aca="false">AR29/AG117</f>
        <v>0.0473962434274578</v>
      </c>
      <c r="AV29" s="7"/>
      <c r="AW29" s="7" t="n">
        <f aca="false">workers_and_wage_high!C17</f>
        <v>11550412</v>
      </c>
      <c r="AX29" s="7"/>
      <c r="AY29" s="40" t="n">
        <f aca="false">(AW29-AW28)/AW28</f>
        <v>-0.00290011910386449</v>
      </c>
      <c r="AZ29" s="12" t="n">
        <f aca="false">workers_and_wage_high!B17</f>
        <v>6044.1777289778</v>
      </c>
      <c r="BA29" s="40" t="n">
        <f aca="false">(AZ29-AZ28)/AZ28</f>
        <v>-0.0469196659050208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0.0130972903260351</v>
      </c>
      <c r="BJ29" s="7" t="n">
        <f aca="false">BJ28+1</f>
        <v>2040</v>
      </c>
      <c r="BK29" s="40" t="n">
        <f aca="false">SUM(T114:T117)/AVERAGE(AG114:AG117)</f>
        <v>0.0720214444539201</v>
      </c>
      <c r="BL29" s="40" t="n">
        <f aca="false">SUM(P114:P117)/AVERAGE(AG114:AG117)</f>
        <v>0.0204766664679098</v>
      </c>
      <c r="BM29" s="40" t="n">
        <f aca="false">SUM(D114:D117)/AVERAGE(AG114:AG117)</f>
        <v>0.100375258334197</v>
      </c>
      <c r="BN29" s="40" t="n">
        <f aca="false">(SUM(H114:H117)+SUM(J114:J117))/AVERAGE(AG114:AG117)</f>
        <v>0.0220626041050741</v>
      </c>
      <c r="BO29" s="69" t="n">
        <f aca="false">AL29-BN29</f>
        <v>-0.0708930844532609</v>
      </c>
      <c r="BP29" s="32" t="n">
        <f aca="false">BN29+BM29</f>
        <v>0.122437862439271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90494049.7984785</v>
      </c>
      <c r="E30" s="6"/>
      <c r="F30" s="81" t="n">
        <f aca="false">'High pensions'!I30</f>
        <v>16448364.7493033</v>
      </c>
      <c r="G30" s="81" t="n">
        <f aca="false">'High pensions'!K30</f>
        <v>175346.654802382</v>
      </c>
      <c r="H30" s="81" t="n">
        <f aca="false">'High pensions'!V30</f>
        <v>964705.559095501</v>
      </c>
      <c r="I30" s="81" t="n">
        <f aca="false">'High pensions'!M30</f>
        <v>5423.09241656851</v>
      </c>
      <c r="J30" s="81" t="n">
        <f aca="false">'High pensions'!W30</f>
        <v>29836.2544050156</v>
      </c>
      <c r="K30" s="6"/>
      <c r="L30" s="81" t="n">
        <f aca="false">'High pensions'!N30</f>
        <v>3514113.18561026</v>
      </c>
      <c r="M30" s="8"/>
      <c r="N30" s="81" t="n">
        <f aca="false">'High pensions'!L30</f>
        <v>681523.578224169</v>
      </c>
      <c r="O30" s="6"/>
      <c r="P30" s="81" t="n">
        <f aca="false">'High pensions'!X30</f>
        <v>21984291.670948</v>
      </c>
      <c r="Q30" s="8"/>
      <c r="R30" s="81" t="n">
        <f aca="false">'High SIPA income'!G25</f>
        <v>15862738.8132122</v>
      </c>
      <c r="S30" s="8"/>
      <c r="T30" s="81" t="n">
        <f aca="false">'High SIPA income'!J25</f>
        <v>60652556.7028565</v>
      </c>
      <c r="U30" s="6"/>
      <c r="V30" s="81" t="n">
        <f aca="false">'High SIPA income'!F25</f>
        <v>109595.017329619</v>
      </c>
      <c r="W30" s="8"/>
      <c r="X30" s="81" t="n">
        <f aca="false">'High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-0.24704274701274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11444480</v>
      </c>
      <c r="AX30" s="5"/>
      <c r="AY30" s="61" t="n">
        <f aca="false">(AW30-AW29)/AW29</f>
        <v>-0.00917127458310578</v>
      </c>
      <c r="AZ30" s="11" t="n">
        <f aca="false">workers_and_wage_high!B18</f>
        <v>6009.71845284106</v>
      </c>
      <c r="BA30" s="61" t="n">
        <f aca="false">(AZ30-AZ29)/AZ29</f>
        <v>-0.00570123475547884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0.0152655036163281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91674495.8027361</v>
      </c>
      <c r="E31" s="9"/>
      <c r="F31" s="82" t="n">
        <f aca="false">'High pensions'!I31</f>
        <v>16662924.783782</v>
      </c>
      <c r="G31" s="82" t="n">
        <f aca="false">'High pensions'!K31</f>
        <v>180975.053057989</v>
      </c>
      <c r="H31" s="82" t="n">
        <f aca="false">'High pensions'!V31</f>
        <v>995671.345651895</v>
      </c>
      <c r="I31" s="82" t="n">
        <f aca="false">'High pensions'!M31</f>
        <v>5597.16658942236</v>
      </c>
      <c r="J31" s="82" t="n">
        <f aca="false">'High pensions'!W31</f>
        <v>30793.9591438731</v>
      </c>
      <c r="K31" s="9"/>
      <c r="L31" s="82" t="n">
        <f aca="false">'High pensions'!N31</f>
        <v>3220351.57066625</v>
      </c>
      <c r="M31" s="67"/>
      <c r="N31" s="82" t="n">
        <f aca="false">'High pensions'!L31</f>
        <v>692237.280121459</v>
      </c>
      <c r="O31" s="9"/>
      <c r="P31" s="82" t="n">
        <f aca="false">'High pensions'!X31</f>
        <v>20518904.8813054</v>
      </c>
      <c r="Q31" s="67"/>
      <c r="R31" s="82" t="n">
        <f aca="false">'High SIPA income'!G26</f>
        <v>18767862.8028863</v>
      </c>
      <c r="S31" s="67"/>
      <c r="T31" s="82" t="n">
        <f aca="false">'High SIPA income'!J26</f>
        <v>71760550.0694104</v>
      </c>
      <c r="U31" s="9"/>
      <c r="V31" s="82" t="n">
        <f aca="false">'High SIPA income'!F26</f>
        <v>107810.670661791</v>
      </c>
      <c r="W31" s="67"/>
      <c r="X31" s="82" t="n">
        <f aca="false">'High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-0.00801842879939619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11554378</v>
      </c>
      <c r="AX31" s="7"/>
      <c r="AY31" s="40" t="n">
        <f aca="false">(AW31-AW30)/AW30</f>
        <v>0.00960270803042165</v>
      </c>
      <c r="AZ31" s="12" t="n">
        <f aca="false">workers_and_wage_high!B19</f>
        <v>5955.74185556688</v>
      </c>
      <c r="BA31" s="40" t="n">
        <f aca="false">(AZ31-AZ30)/AZ30</f>
        <v>-0.00898155174784707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0.013330508362081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82" t="n">
        <f aca="false">'High pensions'!Q32</f>
        <v>94028095.0676853</v>
      </c>
      <c r="E32" s="9"/>
      <c r="F32" s="82" t="n">
        <f aca="false">'High pensions'!I32</f>
        <v>17090719.3102707</v>
      </c>
      <c r="G32" s="82" t="n">
        <f aca="false">'High pensions'!K32</f>
        <v>193766.820082053</v>
      </c>
      <c r="H32" s="82" t="n">
        <f aca="false">'High pensions'!V32</f>
        <v>1066047.87363685</v>
      </c>
      <c r="I32" s="82" t="n">
        <f aca="false">'High pensions'!M32</f>
        <v>5992.7882499604</v>
      </c>
      <c r="J32" s="82" t="n">
        <f aca="false">'High pensions'!W32</f>
        <v>32970.5527928924</v>
      </c>
      <c r="K32" s="9"/>
      <c r="L32" s="82" t="n">
        <f aca="false">'High pensions'!N32</f>
        <v>3151590.38644392</v>
      </c>
      <c r="M32" s="67"/>
      <c r="N32" s="82" t="n">
        <f aca="false">'High pensions'!L32</f>
        <v>711952.073699757</v>
      </c>
      <c r="O32" s="9"/>
      <c r="P32" s="82" t="n">
        <f aca="false">'High pensions'!X32</f>
        <v>20270567.7469621</v>
      </c>
      <c r="Q32" s="67"/>
      <c r="R32" s="82" t="n">
        <f aca="false">'High SIPA income'!G27</f>
        <v>15709287.9702997</v>
      </c>
      <c r="S32" s="67"/>
      <c r="T32" s="82" t="n">
        <f aca="false">'High SIPA income'!J27</f>
        <v>60065824.1051349</v>
      </c>
      <c r="U32" s="9"/>
      <c r="V32" s="82" t="n">
        <f aca="false">'High SIPA income'!F27</f>
        <v>110759.347632462</v>
      </c>
      <c r="W32" s="67"/>
      <c r="X32" s="82" t="n">
        <f aca="false">'High SIPA income'!M27</f>
        <v>278195.548446746</v>
      </c>
      <c r="Y32" s="9"/>
      <c r="Z32" s="9" t="n">
        <f aca="false">R32+V32-N32-L32-F32</f>
        <v>-5134214.45248221</v>
      </c>
      <c r="AA32" s="9"/>
      <c r="AB32" s="9" t="n">
        <f aca="false">T32-P32-D32</f>
        <v>-54232838.7095125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-0.010668131255479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11614513</v>
      </c>
      <c r="AX32" s="7"/>
      <c r="AY32" s="40" t="n">
        <f aca="false">(AW32-AW31)/AW31</f>
        <v>0.00520452074529672</v>
      </c>
      <c r="AZ32" s="12" t="n">
        <f aca="false">workers_and_wage_high!B20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0.0156877966325582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92236659.5410422</v>
      </c>
      <c r="E33" s="9"/>
      <c r="F33" s="82" t="n">
        <f aca="false">'High pensions'!I33</f>
        <v>16765104.6976778</v>
      </c>
      <c r="G33" s="82" t="n">
        <f aca="false">'High pensions'!K33</f>
        <v>203620.113530334</v>
      </c>
      <c r="H33" s="82" t="n">
        <f aca="false">'High pensions'!V33</f>
        <v>1120257.78699773</v>
      </c>
      <c r="I33" s="82" t="n">
        <f aca="false">'High pensions'!M33</f>
        <v>6297.5292844433</v>
      </c>
      <c r="J33" s="82" t="n">
        <f aca="false">'High pensions'!W33</f>
        <v>34647.148051476</v>
      </c>
      <c r="K33" s="9"/>
      <c r="L33" s="82" t="n">
        <f aca="false">'High pensions'!N33</f>
        <v>3305970.27675219</v>
      </c>
      <c r="M33" s="67"/>
      <c r="N33" s="82" t="n">
        <f aca="false">'High pensions'!L33</f>
        <v>698121.724870205</v>
      </c>
      <c r="O33" s="9"/>
      <c r="P33" s="82" t="n">
        <f aca="false">'High pensions'!X33</f>
        <v>20995555.2330152</v>
      </c>
      <c r="Q33" s="67"/>
      <c r="R33" s="82" t="n">
        <f aca="false">'High SIPA income'!G28</f>
        <v>17842830.106962</v>
      </c>
      <c r="S33" s="67"/>
      <c r="T33" s="82" t="n">
        <f aca="false">'High SIPA income'!J28</f>
        <v>68223607.3823874</v>
      </c>
      <c r="U33" s="9"/>
      <c r="V33" s="82" t="n">
        <f aca="false">'High SIPA income'!F28</f>
        <v>108218.534622524</v>
      </c>
      <c r="W33" s="67"/>
      <c r="X33" s="82" t="n">
        <f aca="false">'High SIPA income'!M28</f>
        <v>271813.758702501</v>
      </c>
      <c r="Y33" s="9"/>
      <c r="Z33" s="9" t="n">
        <f aca="false">R33+V33-N33-L33-F33</f>
        <v>-2818148.05771569</v>
      </c>
      <c r="AA33" s="9"/>
      <c r="AB33" s="9" t="n">
        <f aca="false">T33-P33-D33</f>
        <v>-45008607.3916699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-0.00893430122746529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11654037</v>
      </c>
      <c r="AX33" s="7"/>
      <c r="AY33" s="40" t="n">
        <f aca="false">(AW33-AW32)/AW32</f>
        <v>0.00340298383582678</v>
      </c>
      <c r="AZ33" s="12" t="n">
        <f aca="false">workers_and_wage_high!B21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0.0135365456875335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105609699.730171</v>
      </c>
      <c r="E34" s="6"/>
      <c r="F34" s="81" t="n">
        <f aca="false">'High pensions'!I34</f>
        <v>19195813.0517379</v>
      </c>
      <c r="G34" s="81" t="n">
        <f aca="false">'High pensions'!K34</f>
        <v>227496.203324326</v>
      </c>
      <c r="H34" s="81" t="n">
        <f aca="false">'High pensions'!V34</f>
        <v>1251616.98845889</v>
      </c>
      <c r="I34" s="81" t="n">
        <f aca="false">'High pensions'!M34</f>
        <v>7035.96505126779</v>
      </c>
      <c r="J34" s="81" t="n">
        <f aca="false">'High pensions'!W34</f>
        <v>38709.8037667697</v>
      </c>
      <c r="K34" s="6"/>
      <c r="L34" s="81" t="n">
        <f aca="false">'High pensions'!N34</f>
        <v>3800149.86655555</v>
      </c>
      <c r="M34" s="8"/>
      <c r="N34" s="81" t="n">
        <f aca="false">'High pensions'!L34</f>
        <v>713117.939359076</v>
      </c>
      <c r="O34" s="6"/>
      <c r="P34" s="81" t="n">
        <f aca="false">'High pensions'!X34</f>
        <v>23642360.221255</v>
      </c>
      <c r="Q34" s="8"/>
      <c r="R34" s="81" t="n">
        <f aca="false">'High SIPA income'!G29</f>
        <v>16354855.2154784</v>
      </c>
      <c r="S34" s="8"/>
      <c r="T34" s="81" t="n">
        <f aca="false">'High SIPA income'!J29</f>
        <v>62534206.4194864</v>
      </c>
      <c r="U34" s="6"/>
      <c r="V34" s="81" t="n">
        <f aca="false">'High SIPA income'!F29</f>
        <v>114223.960654247</v>
      </c>
      <c r="W34" s="8"/>
      <c r="X34" s="81" t="n">
        <f aca="false">'High SIPA income'!M29</f>
        <v>286897.657481821</v>
      </c>
      <c r="Y34" s="6"/>
      <c r="Z34" s="6" t="n">
        <f aca="false">R34+V34-N34-L34-F34</f>
        <v>-7240001.68151992</v>
      </c>
      <c r="AA34" s="6"/>
      <c r="AB34" s="6" t="n">
        <f aca="false">T34-P34-D34</f>
        <v>-66717853.5319401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-0.0139178473034599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11459125</v>
      </c>
      <c r="AX34" s="5"/>
      <c r="AY34" s="61" t="n">
        <f aca="false">(AW34-AW33)/AW33</f>
        <v>-0.0167248482221225</v>
      </c>
      <c r="AZ34" s="11" t="n">
        <f aca="false">workers_and_wage_high!B22</f>
        <v>5987.4537603861</v>
      </c>
      <c r="BA34" s="61" t="n">
        <f aca="false">(AZ34-AZ33)/AZ33</f>
        <v>0.0542873610183224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0.0160007511069781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97603882.0905387</v>
      </c>
      <c r="E35" s="9"/>
      <c r="F35" s="82" t="n">
        <f aca="false">'High pensions'!I35</f>
        <v>17740660.9290699</v>
      </c>
      <c r="G35" s="82" t="n">
        <f aca="false">'High pensions'!K35</f>
        <v>279307.043137103</v>
      </c>
      <c r="H35" s="82" t="n">
        <f aca="false">'High pensions'!V35</f>
        <v>1536664.94243967</v>
      </c>
      <c r="I35" s="82" t="n">
        <f aca="false">'High pensions'!M35</f>
        <v>8638.3621588794</v>
      </c>
      <c r="J35" s="82" t="n">
        <f aca="false">'High pensions'!W35</f>
        <v>47525.7198692677</v>
      </c>
      <c r="K35" s="9"/>
      <c r="L35" s="82" t="n">
        <f aca="false">'High pensions'!N35</f>
        <v>2945031.41658614</v>
      </c>
      <c r="M35" s="67"/>
      <c r="N35" s="82" t="n">
        <f aca="false">'High pensions'!L35</f>
        <v>730150.448693775</v>
      </c>
      <c r="O35" s="9"/>
      <c r="P35" s="82" t="n">
        <f aca="false">'High pensions'!X35</f>
        <v>19298854.3602584</v>
      </c>
      <c r="Q35" s="67"/>
      <c r="R35" s="82" t="n">
        <f aca="false">'High SIPA income'!G30</f>
        <v>18315651.8432535</v>
      </c>
      <c r="S35" s="67"/>
      <c r="T35" s="82" t="n">
        <f aca="false">'High SIPA income'!J30</f>
        <v>70031482.2713616</v>
      </c>
      <c r="U35" s="9"/>
      <c r="V35" s="82" t="n">
        <f aca="false">'High SIPA income'!F30</f>
        <v>83215.8664771378</v>
      </c>
      <c r="W35" s="67"/>
      <c r="X35" s="82" t="n">
        <f aca="false">'High SIPA income'!M30</f>
        <v>209014.264790538</v>
      </c>
      <c r="Y35" s="9"/>
      <c r="Z35" s="9" t="n">
        <f aca="false">R35+V35-N35-L35-F35</f>
        <v>-3016975.08461915</v>
      </c>
      <c r="AA35" s="9"/>
      <c r="AB35" s="9" t="n">
        <f aca="false">T35-P35-D35</f>
        <v>-46871254.1794356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-0.0116596624283586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9344932</v>
      </c>
      <c r="AX35" s="7"/>
      <c r="AY35" s="40" t="n">
        <f aca="false">(AW35-AW34)/AW34</f>
        <v>-0.184498641912013</v>
      </c>
      <c r="AZ35" s="12" t="n">
        <f aca="false">workers_and_wage_high!B23</f>
        <v>6406.02398035156</v>
      </c>
      <c r="BA35" s="40" t="n">
        <f aca="false">(AZ35-AZ34)/AZ34</f>
        <v>0.0699078835038002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0.0139738204398818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96927125.3368824</v>
      </c>
      <c r="E36" s="9"/>
      <c r="F36" s="82" t="n">
        <f aca="false">'High pensions'!I36</f>
        <v>17617652.3781708</v>
      </c>
      <c r="G36" s="82" t="n">
        <f aca="false">'High pensions'!K36</f>
        <v>300207.929015087</v>
      </c>
      <c r="H36" s="82" t="n">
        <f aca="false">'High pensions'!V36</f>
        <v>1651655.44978203</v>
      </c>
      <c r="I36" s="82" t="n">
        <f aca="false">'High pensions'!M36</f>
        <v>9284.78130974498</v>
      </c>
      <c r="J36" s="82" t="n">
        <f aca="false">'High pensions'!W36</f>
        <v>51082.1273128465</v>
      </c>
      <c r="K36" s="9"/>
      <c r="L36" s="82" t="n">
        <f aca="false">'High pensions'!N36</f>
        <v>2909983.19696201</v>
      </c>
      <c r="M36" s="67"/>
      <c r="N36" s="82" t="n">
        <f aca="false">'High pensions'!L36</f>
        <v>726858.269524425</v>
      </c>
      <c r="O36" s="9"/>
      <c r="P36" s="82" t="n">
        <f aca="false">'High pensions'!X36</f>
        <v>19098876.3835767</v>
      </c>
      <c r="Q36" s="67"/>
      <c r="R36" s="82" t="n">
        <f aca="false">'High SIPA income'!G31</f>
        <v>15596172.8605948</v>
      </c>
      <c r="S36" s="67"/>
      <c r="T36" s="82" t="n">
        <f aca="false">'High SIPA income'!J31</f>
        <v>59633318.6792997</v>
      </c>
      <c r="U36" s="9"/>
      <c r="V36" s="82" t="n">
        <f aca="false">'High SIPA income'!F31</f>
        <v>84583.9362415246</v>
      </c>
      <c r="W36" s="67"/>
      <c r="X36" s="82" t="n">
        <f aca="false">'High SIPA income'!M31</f>
        <v>212450.46161322</v>
      </c>
      <c r="Y36" s="9"/>
      <c r="Z36" s="9" t="n">
        <f aca="false">R36+V36-N36-L36-F36</f>
        <v>-5573737.04782091</v>
      </c>
      <c r="AA36" s="9"/>
      <c r="AB36" s="9" t="n">
        <f aca="false">T36-P36-D36</f>
        <v>-56392683.0411594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-0.0123855481870159</v>
      </c>
      <c r="AK36" s="7"/>
      <c r="AL36" s="7"/>
      <c r="AU36" s="9"/>
      <c r="AW36" s="7" t="n">
        <f aca="false">workers_and_wage_high!C24</f>
        <v>9833529</v>
      </c>
      <c r="AY36" s="40" t="n">
        <f aca="false">(AW36-AW35)/AW35</f>
        <v>0.0522847036233115</v>
      </c>
      <c r="AZ36" s="12" t="n">
        <f aca="false">workers_and_wage_high!B24</f>
        <v>6098.86892356943</v>
      </c>
      <c r="BA36" s="40" t="n">
        <f aca="false">(AZ36-AZ35)/AZ35</f>
        <v>-0.0479478468585556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0.0165338544025948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94494348.0385625</v>
      </c>
      <c r="E37" s="9"/>
      <c r="F37" s="82" t="n">
        <f aca="false">'High pensions'!I37</f>
        <v>17175466.3068689</v>
      </c>
      <c r="G37" s="82" t="n">
        <f aca="false">'High pensions'!K37</f>
        <v>313115.34061862</v>
      </c>
      <c r="H37" s="82" t="n">
        <f aca="false">'High pensions'!V37</f>
        <v>1722668.22012256</v>
      </c>
      <c r="I37" s="82" t="n">
        <f aca="false">'High pensions'!M37</f>
        <v>9683.97960676154</v>
      </c>
      <c r="J37" s="82" t="n">
        <f aca="false">'High pensions'!W37</f>
        <v>53278.3985604922</v>
      </c>
      <c r="K37" s="9"/>
      <c r="L37" s="82" t="n">
        <f aca="false">'High pensions'!N37</f>
        <v>2897256.63421547</v>
      </c>
      <c r="M37" s="67"/>
      <c r="N37" s="82" t="n">
        <f aca="false">'High pensions'!L37</f>
        <v>710316.193317417</v>
      </c>
      <c r="O37" s="9"/>
      <c r="P37" s="82" t="n">
        <f aca="false">'High pensions'!X37</f>
        <v>18941828.566396</v>
      </c>
      <c r="Q37" s="67"/>
      <c r="R37" s="82" t="n">
        <f aca="false">'High SIPA income'!G32</f>
        <v>18897597.1510541</v>
      </c>
      <c r="S37" s="67"/>
      <c r="T37" s="82" t="n">
        <f aca="false">'High SIPA income'!J32</f>
        <v>72256600.5939262</v>
      </c>
      <c r="U37" s="9"/>
      <c r="V37" s="82" t="n">
        <f aca="false">'High SIPA income'!F32</f>
        <v>91777.0998370785</v>
      </c>
      <c r="W37" s="67"/>
      <c r="X37" s="82" t="n">
        <f aca="false">'High SIPA income'!M32</f>
        <v>230517.614718641</v>
      </c>
      <c r="Y37" s="9"/>
      <c r="Z37" s="9" t="n">
        <f aca="false">R37+V37-N37-L37-F37</f>
        <v>-1793664.88351067</v>
      </c>
      <c r="AA37" s="9"/>
      <c r="AB37" s="9" t="n">
        <f aca="false">T37-P37-D37</f>
        <v>-41179576.0110323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-0.00869992445462639</v>
      </c>
      <c r="AK37" s="7"/>
      <c r="AL37" s="7"/>
      <c r="AW37" s="7" t="n">
        <f aca="false">workers_and_wage_high!C25</f>
        <v>10346870</v>
      </c>
      <c r="AY37" s="40" t="n">
        <f aca="false">(AW37-AW36)/AW36</f>
        <v>0.0522031307377036</v>
      </c>
      <c r="AZ37" s="12" t="n">
        <f aca="false">workers_and_wage_high!B25</f>
        <v>6112.34861323704</v>
      </c>
      <c r="BA37" s="40" t="n">
        <f aca="false">(AZ37-AZ36)/AZ36</f>
        <v>0.00221019501099912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0.0143982393576375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92650953.4545574</v>
      </c>
      <c r="E38" s="6"/>
      <c r="F38" s="81" t="n">
        <f aca="false">'High pensions'!I38</f>
        <v>16840407.5205495</v>
      </c>
      <c r="G38" s="81" t="n">
        <f aca="false">'High pensions'!K38</f>
        <v>309816.28189802</v>
      </c>
      <c r="H38" s="81" t="n">
        <f aca="false">'High pensions'!V38</f>
        <v>1704517.77242151</v>
      </c>
      <c r="I38" s="81" t="n">
        <f aca="false">'High pensions'!M38</f>
        <v>9581.94686282537</v>
      </c>
      <c r="J38" s="81" t="n">
        <f aca="false">'High pensions'!W38</f>
        <v>52717.0445078818</v>
      </c>
      <c r="K38" s="6"/>
      <c r="L38" s="81" t="n">
        <f aca="false">'High pensions'!N38</f>
        <v>3403898.70087483</v>
      </c>
      <c r="M38" s="8"/>
      <c r="N38" s="81" t="n">
        <f aca="false">'High pensions'!L38</f>
        <v>697518.655812044</v>
      </c>
      <c r="O38" s="6"/>
      <c r="P38" s="81" t="n">
        <f aca="false">'High pensions'!X38</f>
        <v>21500388.3832959</v>
      </c>
      <c r="Q38" s="8"/>
      <c r="R38" s="81" t="n">
        <f aca="false">'High SIPA income'!G33</f>
        <v>16861545.2258708</v>
      </c>
      <c r="S38" s="8"/>
      <c r="T38" s="81" t="n">
        <f aca="false">'High SIPA income'!J33</f>
        <v>64471579.5899063</v>
      </c>
      <c r="U38" s="6"/>
      <c r="V38" s="81" t="n">
        <f aca="false">'High SIPA income'!F33</f>
        <v>101838.667596856</v>
      </c>
      <c r="W38" s="8"/>
      <c r="X38" s="81" t="n">
        <f aca="false">'High SIPA income'!M33</f>
        <v>255789.372100726</v>
      </c>
      <c r="Y38" s="6"/>
      <c r="Z38" s="6" t="n">
        <f aca="false">R38+V38-N38-L38-F38</f>
        <v>-3978440.98376874</v>
      </c>
      <c r="AA38" s="6"/>
      <c r="AB38" s="6" t="n">
        <f aca="false">T38-P38-D38</f>
        <v>-49679762.247947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-0.0102720685654821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10800384</v>
      </c>
      <c r="AX38" s="5"/>
      <c r="AY38" s="61" t="n">
        <f aca="false">(AW38-AW37)/AW37</f>
        <v>0.043831032959726</v>
      </c>
      <c r="AZ38" s="11" t="n">
        <f aca="false">workers_and_wage_high!B26</f>
        <v>6116.3195375564</v>
      </c>
      <c r="BA38" s="61" t="n">
        <f aca="false">(AZ38-AZ37)/AZ37</f>
        <v>0.000649656060317084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0.0166489836085561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95608380.2552894</v>
      </c>
      <c r="E39" s="9"/>
      <c r="F39" s="82" t="n">
        <f aca="false">'High pensions'!I39</f>
        <v>17377954.849309</v>
      </c>
      <c r="G39" s="82" t="n">
        <f aca="false">'High pensions'!K39</f>
        <v>353865.864901412</v>
      </c>
      <c r="H39" s="82" t="n">
        <f aca="false">'High pensions'!V39</f>
        <v>1946865.58137802</v>
      </c>
      <c r="I39" s="82" t="n">
        <f aca="false">'High pensions'!M39</f>
        <v>10944.3051000437</v>
      </c>
      <c r="J39" s="82" t="n">
        <f aca="false">'High pensions'!W39</f>
        <v>60212.3375683923</v>
      </c>
      <c r="K39" s="9"/>
      <c r="L39" s="82" t="n">
        <f aca="false">'High pensions'!N39</f>
        <v>2957356.99030279</v>
      </c>
      <c r="M39" s="67"/>
      <c r="N39" s="82" t="n">
        <f aca="false">'High pensions'!L39</f>
        <v>721389.757270757</v>
      </c>
      <c r="O39" s="9"/>
      <c r="P39" s="82" t="n">
        <f aca="false">'High pensions'!X39</f>
        <v>19314613.0814799</v>
      </c>
      <c r="Q39" s="67"/>
      <c r="R39" s="82" t="n">
        <f aca="false">'High SIPA income'!G34</f>
        <v>20175937.5106162</v>
      </c>
      <c r="S39" s="67"/>
      <c r="T39" s="82" t="n">
        <f aca="false">'High SIPA income'!J34</f>
        <v>77144445.7546444</v>
      </c>
      <c r="U39" s="9"/>
      <c r="V39" s="82" t="n">
        <f aca="false">'High SIPA income'!F34</f>
        <v>101509.519734659</v>
      </c>
      <c r="W39" s="67"/>
      <c r="X39" s="82" t="n">
        <f aca="false">'High SIPA income'!M34</f>
        <v>254962.647566847</v>
      </c>
      <c r="Y39" s="9"/>
      <c r="Z39" s="9" t="n">
        <f aca="false">R39+V39-N39-L39-F39</f>
        <v>-779254.566531684</v>
      </c>
      <c r="AA39" s="9"/>
      <c r="AB39" s="9" t="n">
        <f aca="false">T39-P39-D39</f>
        <v>-37778547.5821249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-0.00768249957264249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11107855</v>
      </c>
      <c r="AX39" s="7"/>
      <c r="AY39" s="40" t="n">
        <f aca="false">(AW39-AW38)/AW38</f>
        <v>0.0284685248228211</v>
      </c>
      <c r="AZ39" s="12" t="n">
        <f aca="false">workers_and_wage_high!B27</f>
        <v>6155.96924872954</v>
      </c>
      <c r="BA39" s="40" t="n">
        <f aca="false">(AZ39-AZ38)/AZ38</f>
        <v>0.00648260950554879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0.0144949632458756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99089250.6040656</v>
      </c>
      <c r="E40" s="9"/>
      <c r="F40" s="82" t="n">
        <f aca="false">'High pensions'!I40</f>
        <v>18010644.2390447</v>
      </c>
      <c r="G40" s="82" t="n">
        <f aca="false">'High pensions'!K40</f>
        <v>390384.6971946</v>
      </c>
      <c r="H40" s="82" t="n">
        <f aca="false">'High pensions'!V40</f>
        <v>2147781.42185767</v>
      </c>
      <c r="I40" s="82" t="n">
        <f aca="false">'High pensions'!M40</f>
        <v>12073.7535214825</v>
      </c>
      <c r="J40" s="82" t="n">
        <f aca="false">'High pensions'!W40</f>
        <v>66426.2295419899</v>
      </c>
      <c r="K40" s="9"/>
      <c r="L40" s="82" t="n">
        <f aca="false">'High pensions'!N40</f>
        <v>3060130.27392662</v>
      </c>
      <c r="M40" s="67"/>
      <c r="N40" s="82" t="n">
        <f aca="false">'High pensions'!L40</f>
        <v>748905.900022596</v>
      </c>
      <c r="O40" s="9"/>
      <c r="P40" s="82" t="n">
        <f aca="false">'High pensions'!X40</f>
        <v>19999289.8376135</v>
      </c>
      <c r="Q40" s="67"/>
      <c r="R40" s="82" t="n">
        <f aca="false">'High SIPA income'!G35</f>
        <v>18053543.7002157</v>
      </c>
      <c r="S40" s="67"/>
      <c r="T40" s="82" t="n">
        <f aca="false">'High SIPA income'!J35</f>
        <v>69029289.0690981</v>
      </c>
      <c r="U40" s="9"/>
      <c r="V40" s="82" t="n">
        <f aca="false">'High SIPA income'!F35</f>
        <v>103193.541191364</v>
      </c>
      <c r="W40" s="67"/>
      <c r="X40" s="82" t="n">
        <f aca="false">'High SIPA income'!M35</f>
        <v>259192.423949234</v>
      </c>
      <c r="Y40" s="9"/>
      <c r="Z40" s="9" t="n">
        <f aca="false">R40+V40-N40-L40-F40</f>
        <v>-3662943.17158687</v>
      </c>
      <c r="AA40" s="9"/>
      <c r="AB40" s="9" t="n">
        <f aca="false">T40-P40-D40</f>
        <v>-50059251.372581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-0.00981654819898784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11522352</v>
      </c>
      <c r="AX40" s="7"/>
      <c r="AY40" s="40" t="n">
        <f aca="false">(AW40-AW39)/AW39</f>
        <v>0.0373156653557325</v>
      </c>
      <c r="AZ40" s="12" t="n">
        <f aca="false">workers_and_wage_high!B28</f>
        <v>6185.17829804518</v>
      </c>
      <c r="BA40" s="40" t="n">
        <f aca="false">(AZ40-AZ39)/AZ39</f>
        <v>0.00474483353237586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0.01657298100488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104579024.580632</v>
      </c>
      <c r="E41" s="9"/>
      <c r="F41" s="82" t="n">
        <f aca="false">'High pensions'!I41</f>
        <v>19008475.6429755</v>
      </c>
      <c r="G41" s="82" t="n">
        <f aca="false">'High pensions'!K41</f>
        <v>425590.210740937</v>
      </c>
      <c r="H41" s="82" t="n">
        <f aca="false">'High pensions'!V41</f>
        <v>2341471.77008382</v>
      </c>
      <c r="I41" s="82" t="n">
        <f aca="false">'High pensions'!M41</f>
        <v>13162.5838373487</v>
      </c>
      <c r="J41" s="82" t="n">
        <f aca="false">'High pensions'!W41</f>
        <v>72416.6526830051</v>
      </c>
      <c r="K41" s="9"/>
      <c r="L41" s="82" t="n">
        <f aca="false">'High pensions'!N41</f>
        <v>3283252.00948417</v>
      </c>
      <c r="M41" s="67"/>
      <c r="N41" s="82" t="n">
        <f aca="false">'High pensions'!L41</f>
        <v>792624.976872221</v>
      </c>
      <c r="O41" s="9"/>
      <c r="P41" s="82" t="n">
        <f aca="false">'High pensions'!X41</f>
        <v>21397599.0457114</v>
      </c>
      <c r="Q41" s="67"/>
      <c r="R41" s="82" t="n">
        <f aca="false">'High SIPA income'!G36</f>
        <v>21691339.0995781</v>
      </c>
      <c r="S41" s="67"/>
      <c r="T41" s="82" t="n">
        <f aca="false">'High SIPA income'!J36</f>
        <v>82938715.0724719</v>
      </c>
      <c r="U41" s="9"/>
      <c r="V41" s="82" t="n">
        <f aca="false">'High SIPA income'!F36</f>
        <v>105503.016192845</v>
      </c>
      <c r="W41" s="67"/>
      <c r="X41" s="82" t="n">
        <f aca="false">'High SIPA income'!M36</f>
        <v>264993.159312833</v>
      </c>
      <c r="Y41" s="9"/>
      <c r="Z41" s="9" t="n">
        <f aca="false">R41+V41-N41-L41-F41</f>
        <v>-1287510.51356099</v>
      </c>
      <c r="AA41" s="9"/>
      <c r="AB41" s="9" t="n">
        <f aca="false">T41-P41-D41</f>
        <v>-43037908.5538719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-0.00830298446670718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11635092</v>
      </c>
      <c r="AX41" s="7"/>
      <c r="AY41" s="40" t="n">
        <f aca="false">(AW41-AW40)/AW40</f>
        <v>0.00978446067261268</v>
      </c>
      <c r="AZ41" s="12" t="n">
        <f aca="false">workers_and_wage_high!B29</f>
        <v>6340.81219760896</v>
      </c>
      <c r="BA41" s="40" t="n">
        <f aca="false">(AZ41-AZ40)/AZ40</f>
        <v>0.0251623950134096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0.0145886716682148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109365354.076339</v>
      </c>
      <c r="E42" s="6"/>
      <c r="F42" s="81" t="n">
        <f aca="false">'High pensions'!I42</f>
        <v>19878447.6856795</v>
      </c>
      <c r="G42" s="81" t="n">
        <f aca="false">'High pensions'!K42</f>
        <v>476409.054806074</v>
      </c>
      <c r="H42" s="81" t="n">
        <f aca="false">'High pensions'!V42</f>
        <v>2621062.05614714</v>
      </c>
      <c r="I42" s="81" t="n">
        <f aca="false">'High pensions'!M42</f>
        <v>14734.3006641055</v>
      </c>
      <c r="J42" s="81" t="n">
        <f aca="false">'High pensions'!W42</f>
        <v>81063.7749323861</v>
      </c>
      <c r="K42" s="6"/>
      <c r="L42" s="81" t="n">
        <f aca="false">'High pensions'!N42</f>
        <v>4185495.59673292</v>
      </c>
      <c r="M42" s="8"/>
      <c r="N42" s="81" t="n">
        <f aca="false">'High pensions'!L42</f>
        <v>830455.174321402</v>
      </c>
      <c r="O42" s="6"/>
      <c r="P42" s="81" t="n">
        <f aca="false">'High pensions'!X42</f>
        <v>26287475.8936833</v>
      </c>
      <c r="Q42" s="8"/>
      <c r="R42" s="81" t="n">
        <f aca="false">'High SIPA income'!G37</f>
        <v>19177657.4331637</v>
      </c>
      <c r="S42" s="8"/>
      <c r="T42" s="81" t="n">
        <f aca="false">'High SIPA income'!J37</f>
        <v>73327435.3558732</v>
      </c>
      <c r="U42" s="6"/>
      <c r="V42" s="81" t="n">
        <f aca="false">'High SIPA income'!F37</f>
        <v>109536.574368385</v>
      </c>
      <c r="W42" s="8"/>
      <c r="X42" s="81" t="n">
        <f aca="false">'High SIPA income'!M37</f>
        <v>275124.294542701</v>
      </c>
      <c r="Y42" s="6"/>
      <c r="Z42" s="6" t="n">
        <f aca="false">R42+V42-N42-L42-F42</f>
        <v>-5607204.4492017</v>
      </c>
      <c r="AA42" s="6"/>
      <c r="AB42" s="6" t="n">
        <f aca="false">T42-P42-D42</f>
        <v>-62325394.6141493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-0.0118771898806515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11594281</v>
      </c>
      <c r="AX42" s="5"/>
      <c r="AY42" s="61" t="n">
        <f aca="false">(AW42-AW41)/AW41</f>
        <v>-0.00350757862507662</v>
      </c>
      <c r="AZ42" s="11" t="n">
        <f aca="false">workers_and_wage_high!B30</f>
        <v>6480.01779178676</v>
      </c>
      <c r="BA42" s="61" t="n">
        <f aca="false">(AZ42-AZ41)/AZ41</f>
        <v>0.0219539058782224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0.0168898080845829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112908598.36012</v>
      </c>
      <c r="E43" s="9"/>
      <c r="F43" s="82" t="n">
        <f aca="false">'High pensions'!I43</f>
        <v>20522474.2764365</v>
      </c>
      <c r="G43" s="82" t="n">
        <f aca="false">'High pensions'!K43</f>
        <v>511222.389171263</v>
      </c>
      <c r="H43" s="82" t="n">
        <f aca="false">'High pensions'!V43</f>
        <v>2812594.75023018</v>
      </c>
      <c r="I43" s="82" t="n">
        <f aca="false">'High pensions'!M43</f>
        <v>15811.0017269463</v>
      </c>
      <c r="J43" s="82" t="n">
        <f aca="false">'High pensions'!W43</f>
        <v>86987.4665019645</v>
      </c>
      <c r="K43" s="9"/>
      <c r="L43" s="82" t="n">
        <f aca="false">'High pensions'!N43</f>
        <v>3553745.31711693</v>
      </c>
      <c r="M43" s="67"/>
      <c r="N43" s="82" t="n">
        <f aca="false">'High pensions'!L43</f>
        <v>858953.129843898</v>
      </c>
      <c r="O43" s="9"/>
      <c r="P43" s="82" t="n">
        <f aca="false">'High pensions'!X43</f>
        <v>23166108.03257</v>
      </c>
      <c r="Q43" s="67"/>
      <c r="R43" s="82" t="n">
        <f aca="false">'High SIPA income'!G38</f>
        <v>22965168.5787146</v>
      </c>
      <c r="S43" s="67"/>
      <c r="T43" s="82" t="n">
        <f aca="false">'High SIPA income'!J38</f>
        <v>87809312.4909169</v>
      </c>
      <c r="U43" s="9"/>
      <c r="V43" s="82" t="n">
        <f aca="false">'High SIPA income'!F38</f>
        <v>107248.73121396</v>
      </c>
      <c r="W43" s="67"/>
      <c r="X43" s="82" t="n">
        <f aca="false">'High SIPA income'!M38</f>
        <v>269377.892142268</v>
      </c>
      <c r="Y43" s="9"/>
      <c r="Z43" s="9" t="n">
        <f aca="false">R43+V43-N43-L43-F43</f>
        <v>-1862755.41346874</v>
      </c>
      <c r="AA43" s="9"/>
      <c r="AB43" s="9" t="n">
        <f aca="false">T43-P43-D43</f>
        <v>-48265393.9017731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-0.00908802236139078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11709984</v>
      </c>
      <c r="AX43" s="7"/>
      <c r="AY43" s="40" t="n">
        <f aca="false">(AW43-AW42)/AW42</f>
        <v>0.00997931652682905</v>
      </c>
      <c r="AZ43" s="12" t="n">
        <f aca="false">workers_and_wage_high!B31</f>
        <v>6594.75393080589</v>
      </c>
      <c r="BA43" s="40" t="n">
        <f aca="false">(AZ43-AZ42)/AZ42</f>
        <v>0.0177061456782663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0.0146908586054063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115930265.435409</v>
      </c>
      <c r="E44" s="9"/>
      <c r="F44" s="82" t="n">
        <f aca="false">'High pensions'!I44</f>
        <v>21071698.0355233</v>
      </c>
      <c r="G44" s="82" t="n">
        <f aca="false">'High pensions'!K44</f>
        <v>541008.675838128</v>
      </c>
      <c r="H44" s="82" t="n">
        <f aca="false">'High pensions'!V44</f>
        <v>2976470.11109589</v>
      </c>
      <c r="I44" s="82" t="n">
        <f aca="false">'High pensions'!M44</f>
        <v>16732.2270877771</v>
      </c>
      <c r="J44" s="82" t="n">
        <f aca="false">'High pensions'!W44</f>
        <v>92055.7766318315</v>
      </c>
      <c r="K44" s="9"/>
      <c r="L44" s="82" t="n">
        <f aca="false">'High pensions'!N44</f>
        <v>3653115.88064416</v>
      </c>
      <c r="M44" s="67"/>
      <c r="N44" s="82" t="n">
        <f aca="false">'High pensions'!L44</f>
        <v>884736.131908905</v>
      </c>
      <c r="O44" s="9"/>
      <c r="P44" s="82" t="n">
        <f aca="false">'High pensions'!X44</f>
        <v>23823592.8292468</v>
      </c>
      <c r="Q44" s="67"/>
      <c r="R44" s="82" t="n">
        <f aca="false">'High SIPA income'!G39</f>
        <v>20258927.8069324</v>
      </c>
      <c r="S44" s="67"/>
      <c r="T44" s="82" t="n">
        <f aca="false">'High SIPA income'!J39</f>
        <v>77461766.3455194</v>
      </c>
      <c r="U44" s="9"/>
      <c r="V44" s="82" t="n">
        <f aca="false">'High SIPA income'!F39</f>
        <v>107671.116175703</v>
      </c>
      <c r="W44" s="67"/>
      <c r="X44" s="82" t="n">
        <f aca="false">'High SIPA income'!M39</f>
        <v>270438.801389203</v>
      </c>
      <c r="Y44" s="9"/>
      <c r="Z44" s="9" t="n">
        <f aca="false">R44+V44-N44-L44-F44</f>
        <v>-5242951.12496826</v>
      </c>
      <c r="AA44" s="9"/>
      <c r="AB44" s="9" t="n">
        <f aca="false">T44-P44-D44</f>
        <v>-62292091.9191364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-0.0115785695557091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11758346</v>
      </c>
      <c r="AX44" s="7"/>
      <c r="AY44" s="40" t="n">
        <f aca="false">(AW44-AW43)/AW43</f>
        <v>0.00412998002388389</v>
      </c>
      <c r="AZ44" s="12" t="n">
        <f aca="false">workers_and_wage_high!B32</f>
        <v>6665.77933161297</v>
      </c>
      <c r="BA44" s="40" t="n">
        <f aca="false">(AZ44-AZ43)/AZ43</f>
        <v>0.0107699849838671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0.016992195792527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119515621.851514</v>
      </c>
      <c r="E45" s="9"/>
      <c r="F45" s="82" t="n">
        <f aca="false">'High pensions'!I45</f>
        <v>21723379.0048212</v>
      </c>
      <c r="G45" s="82" t="n">
        <f aca="false">'High pensions'!K45</f>
        <v>566591.108148814</v>
      </c>
      <c r="H45" s="82" t="n">
        <f aca="false">'High pensions'!V45</f>
        <v>3117217.10563148</v>
      </c>
      <c r="I45" s="82" t="n">
        <f aca="false">'High pensions'!M45</f>
        <v>17523.4363344994</v>
      </c>
      <c r="J45" s="82" t="n">
        <f aca="false">'High pensions'!W45</f>
        <v>96408.7764628291</v>
      </c>
      <c r="K45" s="9"/>
      <c r="L45" s="82" t="n">
        <f aca="false">'High pensions'!N45</f>
        <v>3797566.18745311</v>
      </c>
      <c r="M45" s="67"/>
      <c r="N45" s="82" t="n">
        <f aca="false">'High pensions'!L45</f>
        <v>915267.854032833</v>
      </c>
      <c r="O45" s="9"/>
      <c r="P45" s="82" t="n">
        <f aca="false">'High pensions'!X45</f>
        <v>24741122.6847777</v>
      </c>
      <c r="Q45" s="67"/>
      <c r="R45" s="82" t="n">
        <f aca="false">'High SIPA income'!G40</f>
        <v>23604098.7924469</v>
      </c>
      <c r="S45" s="67" t="n">
        <f aca="false">SUM(T42:T45)/AVERAGE(AG42:AG45)</f>
        <v>0.0615848478247111</v>
      </c>
      <c r="T45" s="82" t="n">
        <f aca="false">'High SIPA income'!J40</f>
        <v>90252317.54029</v>
      </c>
      <c r="U45" s="9"/>
      <c r="V45" s="82" t="n">
        <f aca="false">'High SIPA income'!F40</f>
        <v>109362.032796122</v>
      </c>
      <c r="W45" s="67"/>
      <c r="X45" s="82" t="n">
        <f aca="false">'High SIPA income'!M40</f>
        <v>274685.896434907</v>
      </c>
      <c r="Y45" s="9"/>
      <c r="Z45" s="9" t="n">
        <f aca="false">R45+V45-N45-L45-F45</f>
        <v>-2722752.22106409</v>
      </c>
      <c r="AA45" s="9"/>
      <c r="AB45" s="9" t="n">
        <f aca="false">T45-P45-D45</f>
        <v>-54004426.9960022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-0.00996227957741387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11806460</v>
      </c>
      <c r="AX45" s="7"/>
      <c r="AY45" s="40" t="n">
        <f aca="false">(AW45-AW44)/AW44</f>
        <v>0.00409190204132452</v>
      </c>
      <c r="AZ45" s="12" t="n">
        <f aca="false">workers_and_wage_high!B33</f>
        <v>6726.64610533839</v>
      </c>
      <c r="BA45" s="40" t="n">
        <f aca="false">(AZ45-AZ44)/AZ44</f>
        <v>0.00913123142807216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0.0147242736178386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121776353.004298</v>
      </c>
      <c r="E46" s="6"/>
      <c r="F46" s="81" t="n">
        <f aca="false">'High pensions'!I46</f>
        <v>22134293.6526229</v>
      </c>
      <c r="G46" s="81" t="n">
        <f aca="false">'High pensions'!K46</f>
        <v>599314.650940758</v>
      </c>
      <c r="H46" s="81" t="n">
        <f aca="false">'High pensions'!V46</f>
        <v>3297252.38306671</v>
      </c>
      <c r="I46" s="81" t="n">
        <f aca="false">'High pensions'!M46</f>
        <v>18535.5046682708</v>
      </c>
      <c r="J46" s="81" t="n">
        <f aca="false">'High pensions'!W46</f>
        <v>101976.877826805</v>
      </c>
      <c r="K46" s="6"/>
      <c r="L46" s="81" t="n">
        <f aca="false">'High pensions'!N46</f>
        <v>4640661.35697546</v>
      </c>
      <c r="M46" s="8"/>
      <c r="N46" s="81" t="n">
        <f aca="false">'High pensions'!L46</f>
        <v>934115.674559191</v>
      </c>
      <c r="O46" s="6"/>
      <c r="P46" s="81" t="n">
        <f aca="false">'High pensions'!X46</f>
        <v>29219642.674865</v>
      </c>
      <c r="Q46" s="8"/>
      <c r="R46" s="81" t="n">
        <f aca="false">'High SIPA income'!G41</f>
        <v>20788052.60659</v>
      </c>
      <c r="S46" s="8"/>
      <c r="T46" s="81" t="n">
        <f aca="false">'High SIPA income'!J41</f>
        <v>79484920.8771558</v>
      </c>
      <c r="U46" s="6"/>
      <c r="V46" s="81" t="n">
        <f aca="false">'High SIPA income'!F41</f>
        <v>111145.083826987</v>
      </c>
      <c r="W46" s="8"/>
      <c r="X46" s="81" t="n">
        <f aca="false">'High SIPA income'!M41</f>
        <v>279164.406556562</v>
      </c>
      <c r="Y46" s="6"/>
      <c r="Z46" s="6" t="n">
        <f aca="false">R46+V46-N46-L46-F46</f>
        <v>-6809872.9937406</v>
      </c>
      <c r="AA46" s="6"/>
      <c r="AB46" s="6" t="n">
        <f aca="false">T46-P46-D46</f>
        <v>-71511074.802007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-0.0130408433384508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11881755</v>
      </c>
      <c r="AX46" s="5"/>
      <c r="AY46" s="61" t="n">
        <f aca="false">(AW46-AW45)/AW45</f>
        <v>0.00637744082476881</v>
      </c>
      <c r="AZ46" s="11" t="n">
        <f aca="false">workers_and_wage_high!B34</f>
        <v>6742.69789638389</v>
      </c>
      <c r="BA46" s="61" t="n">
        <f aca="false">(AZ46-AZ45)/AZ45</f>
        <v>0.00238629932274356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0.0170178108062475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124269076.997127</v>
      </c>
      <c r="E47" s="9"/>
      <c r="F47" s="82" t="n">
        <f aca="false">'High pensions'!I47</f>
        <v>22587375.7452544</v>
      </c>
      <c r="G47" s="82" t="n">
        <f aca="false">'High pensions'!K47</f>
        <v>617761.648072626</v>
      </c>
      <c r="H47" s="82" t="n">
        <f aca="false">'High pensions'!V47</f>
        <v>3398742.31854218</v>
      </c>
      <c r="I47" s="82" t="n">
        <f aca="false">'High pensions'!M47</f>
        <v>19106.0303527617</v>
      </c>
      <c r="J47" s="82" t="n">
        <f aca="false">'High pensions'!W47</f>
        <v>105115.741810583</v>
      </c>
      <c r="K47" s="9"/>
      <c r="L47" s="82" t="n">
        <f aca="false">'High pensions'!N47</f>
        <v>3974337.48975949</v>
      </c>
      <c r="M47" s="67"/>
      <c r="N47" s="82" t="n">
        <f aca="false">'High pensions'!L47</f>
        <v>953845.848288655</v>
      </c>
      <c r="O47" s="9"/>
      <c r="P47" s="82" t="n">
        <f aca="false">'High pensions'!X47</f>
        <v>25870634.5548281</v>
      </c>
      <c r="Q47" s="67"/>
      <c r="R47" s="82" t="n">
        <f aca="false">'High SIPA income'!G42</f>
        <v>24170490.3181941</v>
      </c>
      <c r="S47" s="67"/>
      <c r="T47" s="82" t="n">
        <f aca="false">'High SIPA income'!J42</f>
        <v>92417964.6291009</v>
      </c>
      <c r="U47" s="9"/>
      <c r="V47" s="82" t="n">
        <f aca="false">'High SIPA income'!F42</f>
        <v>114976.56079362</v>
      </c>
      <c r="W47" s="67"/>
      <c r="X47" s="82" t="n">
        <f aca="false">'High SIPA income'!M42</f>
        <v>288787.972051284</v>
      </c>
      <c r="Y47" s="9"/>
      <c r="Z47" s="9" t="n">
        <f aca="false">R47+V47-N47-L47-F47</f>
        <v>-3230092.20431482</v>
      </c>
      <c r="AA47" s="9"/>
      <c r="AB47" s="9" t="n">
        <f aca="false">T47-P47-D47</f>
        <v>-57721746.9228542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-0.0103510331477234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11957253</v>
      </c>
      <c r="AX47" s="7"/>
      <c r="AY47" s="40" t="n">
        <f aca="false">(AW47-AW46)/AW46</f>
        <v>0.00635411182943934</v>
      </c>
      <c r="AZ47" s="12" t="n">
        <f aca="false">workers_and_wage_high!B35</f>
        <v>6763.07541127426</v>
      </c>
      <c r="BA47" s="40" t="n">
        <f aca="false">(AZ47-AZ46)/AZ46</f>
        <v>0.00302216044727477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0.0148082651369642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126140233.961522</v>
      </c>
      <c r="E48" s="9"/>
      <c r="F48" s="82" t="n">
        <f aca="false">'High pensions'!I48</f>
        <v>22927480.6728391</v>
      </c>
      <c r="G48" s="82" t="n">
        <f aca="false">'High pensions'!K48</f>
        <v>637990.916776476</v>
      </c>
      <c r="H48" s="82" t="n">
        <f aca="false">'High pensions'!V48</f>
        <v>3510037.78635156</v>
      </c>
      <c r="I48" s="82" t="n">
        <f aca="false">'High pensions'!M48</f>
        <v>19731.6778384477</v>
      </c>
      <c r="J48" s="82" t="n">
        <f aca="false">'High pensions'!W48</f>
        <v>108557.869680976</v>
      </c>
      <c r="K48" s="9"/>
      <c r="L48" s="82" t="n">
        <f aca="false">'High pensions'!N48</f>
        <v>3955059.15380088</v>
      </c>
      <c r="M48" s="67"/>
      <c r="N48" s="82" t="n">
        <f aca="false">'High pensions'!L48</f>
        <v>970077.431703564</v>
      </c>
      <c r="O48" s="9"/>
      <c r="P48" s="82" t="n">
        <f aca="false">'High pensions'!X48</f>
        <v>25859900.5607509</v>
      </c>
      <c r="Q48" s="67"/>
      <c r="R48" s="82" t="n">
        <f aca="false">'High SIPA income'!G43</f>
        <v>21347949.0329056</v>
      </c>
      <c r="S48" s="67"/>
      <c r="T48" s="82" t="n">
        <f aca="false">'High SIPA income'!J43</f>
        <v>81625733.3903489</v>
      </c>
      <c r="U48" s="9"/>
      <c r="V48" s="82" t="n">
        <f aca="false">'High SIPA income'!F43</f>
        <v>114960.0485129</v>
      </c>
      <c r="W48" s="67"/>
      <c r="X48" s="82" t="n">
        <f aca="false">'High SIPA income'!M43</f>
        <v>288746.497962738</v>
      </c>
      <c r="Y48" s="9"/>
      <c r="Z48" s="9" t="n">
        <f aca="false">R48+V48-N48-L48-F48</f>
        <v>-6389708.17692505</v>
      </c>
      <c r="AA48" s="9"/>
      <c r="AB48" s="9" t="n">
        <f aca="false">T48-P48-D48</f>
        <v>-70374401.1319237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-0.0125777618076785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11978510</v>
      </c>
      <c r="AX48" s="7"/>
      <c r="AY48" s="40" t="n">
        <f aca="false">(AW48-AW47)/AW47</f>
        <v>0.00177774945466153</v>
      </c>
      <c r="AZ48" s="12" t="n">
        <f aca="false">workers_and_wage_high!B36</f>
        <v>6808.53439412725</v>
      </c>
      <c r="BA48" s="40" t="n">
        <f aca="false">(AZ48-AZ47)/AZ47</f>
        <v>0.00672164364413387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0.0171923942169099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127839171.76924</v>
      </c>
      <c r="E49" s="9"/>
      <c r="F49" s="82" t="n">
        <f aca="false">'High pensions'!I49</f>
        <v>23236282.7301011</v>
      </c>
      <c r="G49" s="82" t="n">
        <f aca="false">'High pensions'!K49</f>
        <v>673944.46999912</v>
      </c>
      <c r="H49" s="82" t="n">
        <f aca="false">'High pensions'!V49</f>
        <v>3707843.62816935</v>
      </c>
      <c r="I49" s="82" t="n">
        <f aca="false">'High pensions'!M49</f>
        <v>20843.6434020348</v>
      </c>
      <c r="J49" s="82" t="n">
        <f aca="false">'High pensions'!W49</f>
        <v>114675.57612895</v>
      </c>
      <c r="K49" s="9"/>
      <c r="L49" s="82" t="n">
        <f aca="false">'High pensions'!N49</f>
        <v>4070467.16947267</v>
      </c>
      <c r="M49" s="67"/>
      <c r="N49" s="82" t="n">
        <f aca="false">'High pensions'!L49</f>
        <v>984366.260611307</v>
      </c>
      <c r="O49" s="9"/>
      <c r="P49" s="82" t="n">
        <f aca="false">'High pensions'!X49</f>
        <v>26537366.2234628</v>
      </c>
      <c r="Q49" s="67"/>
      <c r="R49" s="82" t="n">
        <f aca="false">'High SIPA income'!G44</f>
        <v>25024601.9195596</v>
      </c>
      <c r="S49" s="67"/>
      <c r="T49" s="82" t="n">
        <f aca="false">'High SIPA income'!J44</f>
        <v>95683734.3642262</v>
      </c>
      <c r="U49" s="9"/>
      <c r="V49" s="82" t="n">
        <f aca="false">'High SIPA income'!F44</f>
        <v>114438.988678083</v>
      </c>
      <c r="W49" s="67"/>
      <c r="X49" s="82" t="n">
        <f aca="false">'High SIPA income'!M44</f>
        <v>287437.745883397</v>
      </c>
      <c r="Y49" s="9"/>
      <c r="Z49" s="9" t="n">
        <f aca="false">R49+V49-N49-L49-F49</f>
        <v>-3152075.2519474</v>
      </c>
      <c r="AA49" s="9"/>
      <c r="AB49" s="9" t="n">
        <f aca="false">T49-P49-D49</f>
        <v>-58692803.6284766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-0.0103602790570192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12059093</v>
      </c>
      <c r="AX49" s="7"/>
      <c r="AY49" s="40" t="n">
        <f aca="false">(AW49-AW48)/AW48</f>
        <v>0.00672729746854993</v>
      </c>
      <c r="AZ49" s="12" t="n">
        <f aca="false">workers_and_wage_high!B37</f>
        <v>6853.5293569148</v>
      </c>
      <c r="BA49" s="40" t="n">
        <f aca="false">(AZ49-AZ48)/AZ48</f>
        <v>0.00660861210106514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0.0150686154611689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129370670.759849</v>
      </c>
      <c r="E50" s="6"/>
      <c r="F50" s="81" t="n">
        <f aca="false">'High pensions'!I50</f>
        <v>23514650.8003424</v>
      </c>
      <c r="G50" s="81" t="n">
        <f aca="false">'High pensions'!K50</f>
        <v>720101.339643474</v>
      </c>
      <c r="H50" s="81" t="n">
        <f aca="false">'High pensions'!V50</f>
        <v>3961785.10647437</v>
      </c>
      <c r="I50" s="81" t="n">
        <f aca="false">'High pensions'!M50</f>
        <v>22271.1754528909</v>
      </c>
      <c r="J50" s="81" t="n">
        <f aca="false">'High pensions'!W50</f>
        <v>122529.436282712</v>
      </c>
      <c r="K50" s="6"/>
      <c r="L50" s="81" t="n">
        <f aca="false">'High pensions'!N50</f>
        <v>4966352.63621031</v>
      </c>
      <c r="M50" s="8"/>
      <c r="N50" s="81" t="n">
        <f aca="false">'High pensions'!L50</f>
        <v>997608.690403055</v>
      </c>
      <c r="O50" s="6"/>
      <c r="P50" s="81" t="n">
        <f aca="false">'High pensions'!X50</f>
        <v>31258976.1107905</v>
      </c>
      <c r="Q50" s="8"/>
      <c r="R50" s="81" t="n">
        <f aca="false">'High SIPA income'!G45</f>
        <v>22017102.1809664</v>
      </c>
      <c r="S50" s="8"/>
      <c r="T50" s="81" t="n">
        <f aca="false">'High SIPA income'!J45</f>
        <v>84184298.4486002</v>
      </c>
      <c r="U50" s="6"/>
      <c r="V50" s="81" t="n">
        <f aca="false">'High SIPA income'!F45</f>
        <v>112587.375392976</v>
      </c>
      <c r="W50" s="8"/>
      <c r="X50" s="81" t="n">
        <f aca="false">'High SIPA income'!M45</f>
        <v>282787.02714613</v>
      </c>
      <c r="Y50" s="6"/>
      <c r="Z50" s="6" t="n">
        <f aca="false">R50+V50-N50-L50-F50</f>
        <v>-7348922.5705964</v>
      </c>
      <c r="AA50" s="6"/>
      <c r="AB50" s="6" t="n">
        <f aca="false">T50-P50-D50</f>
        <v>-76445348.4220394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-0.0133403476111985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12125108</v>
      </c>
      <c r="AX50" s="5"/>
      <c r="AY50" s="61" t="n">
        <f aca="false">(AW50-AW49)/AW49</f>
        <v>0.00547429230374125</v>
      </c>
      <c r="AZ50" s="11" t="n">
        <f aca="false">workers_and_wage_high!B38</f>
        <v>6889.54502921853</v>
      </c>
      <c r="BA50" s="61" t="n">
        <f aca="false">(AZ50-AZ49)/AZ49</f>
        <v>0.00525505479412409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0.0172413085991619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131370092.810679</v>
      </c>
      <c r="E51" s="9"/>
      <c r="F51" s="82" t="n">
        <f aca="false">'High pensions'!I51</f>
        <v>23878069.4256894</v>
      </c>
      <c r="G51" s="82" t="n">
        <f aca="false">'High pensions'!K51</f>
        <v>742241.34344022</v>
      </c>
      <c r="H51" s="82" t="n">
        <f aca="false">'High pensions'!V51</f>
        <v>4083592.87500686</v>
      </c>
      <c r="I51" s="82" t="n">
        <f aca="false">'High pensions'!M51</f>
        <v>22955.9178383572</v>
      </c>
      <c r="J51" s="82" t="n">
        <f aca="false">'High pensions'!W51</f>
        <v>126296.686855881</v>
      </c>
      <c r="K51" s="9"/>
      <c r="L51" s="82" t="n">
        <f aca="false">'High pensions'!N51</f>
        <v>4127277.5576259</v>
      </c>
      <c r="M51" s="67"/>
      <c r="N51" s="82" t="n">
        <f aca="false">'High pensions'!L51</f>
        <v>1015031.05462725</v>
      </c>
      <c r="O51" s="9"/>
      <c r="P51" s="82" t="n">
        <f aca="false">'High pensions'!X51</f>
        <v>27000864.2467539</v>
      </c>
      <c r="Q51" s="67"/>
      <c r="R51" s="82" t="n">
        <f aca="false">'High SIPA income'!G46</f>
        <v>25649250.6326442</v>
      </c>
      <c r="S51" s="67"/>
      <c r="T51" s="82" t="n">
        <f aca="false">'High SIPA income'!J46</f>
        <v>98072132.8580712</v>
      </c>
      <c r="U51" s="9"/>
      <c r="V51" s="82" t="n">
        <f aca="false">'High SIPA income'!F46</f>
        <v>111203.93015123</v>
      </c>
      <c r="W51" s="67"/>
      <c r="X51" s="82" t="n">
        <f aca="false">'High SIPA income'!M46</f>
        <v>279312.211557195</v>
      </c>
      <c r="Y51" s="9"/>
      <c r="Z51" s="9" t="n">
        <f aca="false">R51+V51-N51-L51-F51</f>
        <v>-3259923.47514716</v>
      </c>
      <c r="AA51" s="9"/>
      <c r="AB51" s="9" t="n">
        <f aca="false">T51-P51-D51</f>
        <v>-60298824.1993616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-0.0104475083491609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12172593</v>
      </c>
      <c r="AX51" s="7"/>
      <c r="AY51" s="40" t="n">
        <f aca="false">(AW51-AW50)/AW50</f>
        <v>0.00391625377687357</v>
      </c>
      <c r="AZ51" s="12" t="n">
        <f aca="false">workers_and_wage_high!B39</f>
        <v>6893.40348164665</v>
      </c>
      <c r="BA51" s="40" t="n">
        <f aca="false">(AZ51-AZ50)/AZ50</f>
        <v>0.000560044591008349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0.0149956746147107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133301255.2951</v>
      </c>
      <c r="E52" s="9"/>
      <c r="F52" s="82" t="n">
        <f aca="false">'High pensions'!I52</f>
        <v>24229081.0668379</v>
      </c>
      <c r="G52" s="82" t="n">
        <f aca="false">'High pensions'!K52</f>
        <v>766975.779921005</v>
      </c>
      <c r="H52" s="82" t="n">
        <f aca="false">'High pensions'!V52</f>
        <v>4219674.44668555</v>
      </c>
      <c r="I52" s="82" t="n">
        <f aca="false">'High pensions'!M52</f>
        <v>23720.9004099278</v>
      </c>
      <c r="J52" s="82" t="n">
        <f aca="false">'High pensions'!W52</f>
        <v>130505.395258315</v>
      </c>
      <c r="K52" s="9"/>
      <c r="L52" s="82" t="n">
        <f aca="false">'High pensions'!N52</f>
        <v>4183387.39886697</v>
      </c>
      <c r="M52" s="67"/>
      <c r="N52" s="82" t="n">
        <f aca="false">'High pensions'!L52</f>
        <v>1031602.59419756</v>
      </c>
      <c r="O52" s="9"/>
      <c r="P52" s="82" t="n">
        <f aca="false">'High pensions'!X52</f>
        <v>27383190.20101</v>
      </c>
      <c r="Q52" s="67"/>
      <c r="R52" s="82" t="n">
        <f aca="false">'High SIPA income'!G47</f>
        <v>22408233.7230217</v>
      </c>
      <c r="S52" s="67"/>
      <c r="T52" s="82" t="n">
        <f aca="false">'High SIPA income'!J47</f>
        <v>85679823.7996843</v>
      </c>
      <c r="U52" s="9"/>
      <c r="V52" s="82" t="n">
        <f aca="false">'High SIPA income'!F47</f>
        <v>113308.867157869</v>
      </c>
      <c r="W52" s="67"/>
      <c r="X52" s="82" t="n">
        <f aca="false">'High SIPA income'!M47</f>
        <v>284599.206447695</v>
      </c>
      <c r="Y52" s="9"/>
      <c r="Z52" s="9" t="n">
        <f aca="false">R52+V52-N52-L52-F52</f>
        <v>-6922528.46972288</v>
      </c>
      <c r="AA52" s="9"/>
      <c r="AB52" s="9" t="n">
        <f aca="false">T52-P52-D52</f>
        <v>-75004621.6964261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-0.0128897157286722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12209066</v>
      </c>
      <c r="AX52" s="7"/>
      <c r="AY52" s="40" t="n">
        <f aca="false">(AW52-AW51)/AW51</f>
        <v>0.00299632132611351</v>
      </c>
      <c r="AZ52" s="12" t="n">
        <f aca="false">workers_and_wage_high!B40</f>
        <v>6918.75929294471</v>
      </c>
      <c r="BA52" s="40" t="n">
        <f aca="false">(AZ52-AZ51)/AZ51</f>
        <v>0.00367827175147482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0.0172973561759441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135076252.248478</v>
      </c>
      <c r="E53" s="9"/>
      <c r="F53" s="82" t="n">
        <f aca="false">'High pensions'!I53</f>
        <v>24551707.7741526</v>
      </c>
      <c r="G53" s="82" t="n">
        <f aca="false">'High pensions'!K53</f>
        <v>861989.132726772</v>
      </c>
      <c r="H53" s="82" t="n">
        <f aca="false">'High pensions'!V53</f>
        <v>4742409.88035166</v>
      </c>
      <c r="I53" s="82" t="n">
        <f aca="false">'High pensions'!M53</f>
        <v>26659.4577131991</v>
      </c>
      <c r="J53" s="82" t="n">
        <f aca="false">'High pensions'!W53</f>
        <v>146672.47052634</v>
      </c>
      <c r="K53" s="9"/>
      <c r="L53" s="82" t="n">
        <f aca="false">'High pensions'!N53</f>
        <v>4297772.06653658</v>
      </c>
      <c r="M53" s="67"/>
      <c r="N53" s="82" t="n">
        <f aca="false">'High pensions'!L53</f>
        <v>1047655.27205277</v>
      </c>
      <c r="O53" s="9"/>
      <c r="P53" s="82" t="n">
        <f aca="false">'High pensions'!X53</f>
        <v>28065049.8825631</v>
      </c>
      <c r="Q53" s="67"/>
      <c r="R53" s="82" t="n">
        <f aca="false">'High SIPA income'!G48</f>
        <v>26224891.1533089</v>
      </c>
      <c r="S53" s="67"/>
      <c r="T53" s="82" t="n">
        <f aca="false">'High SIPA income'!J48</f>
        <v>100273144.280575</v>
      </c>
      <c r="U53" s="9"/>
      <c r="V53" s="82" t="n">
        <f aca="false">'High SIPA income'!F48</f>
        <v>112204.999434599</v>
      </c>
      <c r="W53" s="67"/>
      <c r="X53" s="82" t="n">
        <f aca="false">'High SIPA income'!M48</f>
        <v>281826.608980736</v>
      </c>
      <c r="Y53" s="9"/>
      <c r="Z53" s="9" t="n">
        <f aca="false">R53+V53-N53-L53-F53</f>
        <v>-3560038.95999853</v>
      </c>
      <c r="AA53" s="9"/>
      <c r="AB53" s="9" t="n">
        <f aca="false">T53-P53-D53</f>
        <v>-62868157.8504661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-0.0106696406471797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12222737</v>
      </c>
      <c r="AX53" s="7"/>
      <c r="AY53" s="40" t="n">
        <f aca="false">(AW53-AW52)/AW52</f>
        <v>0.00111974167393312</v>
      </c>
      <c r="AZ53" s="12" t="n">
        <f aca="false">workers_and_wage_high!B41</f>
        <v>6978.18325657802</v>
      </c>
      <c r="BA53" s="40" t="n">
        <f aca="false">(AZ53-AZ52)/AZ52</f>
        <v>0.00858881789599274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0.0150651436995986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136167287.398394</v>
      </c>
      <c r="E54" s="6"/>
      <c r="F54" s="81" t="n">
        <f aca="false">'High pensions'!I54</f>
        <v>24750016.3274785</v>
      </c>
      <c r="G54" s="81" t="n">
        <f aca="false">'High pensions'!K54</f>
        <v>946191.321261808</v>
      </c>
      <c r="H54" s="81" t="n">
        <f aca="false">'High pensions'!V54</f>
        <v>5205665.47800937</v>
      </c>
      <c r="I54" s="81" t="n">
        <f aca="false">'High pensions'!M54</f>
        <v>29263.6491111902</v>
      </c>
      <c r="J54" s="81" t="n">
        <f aca="false">'High pensions'!W54</f>
        <v>160999.963237405</v>
      </c>
      <c r="K54" s="6"/>
      <c r="L54" s="81" t="n">
        <f aca="false">'High pensions'!N54</f>
        <v>5223186.45068483</v>
      </c>
      <c r="M54" s="8"/>
      <c r="N54" s="81" t="n">
        <f aca="false">'High pensions'!L54</f>
        <v>1057243.86319185</v>
      </c>
      <c r="O54" s="6"/>
      <c r="P54" s="81" t="n">
        <f aca="false">'High pensions'!X54</f>
        <v>32919783.1204987</v>
      </c>
      <c r="Q54" s="8"/>
      <c r="R54" s="81" t="n">
        <f aca="false">'High SIPA income'!G49</f>
        <v>22969815.7023797</v>
      </c>
      <c r="S54" s="8"/>
      <c r="T54" s="81" t="n">
        <f aca="false">'High SIPA income'!J49</f>
        <v>87827081.1710246</v>
      </c>
      <c r="U54" s="6"/>
      <c r="V54" s="81" t="n">
        <f aca="false">'High SIPA income'!F49</f>
        <v>118390.491430023</v>
      </c>
      <c r="W54" s="8"/>
      <c r="X54" s="81" t="n">
        <f aca="false">'High SIPA income'!M49</f>
        <v>297362.781546414</v>
      </c>
      <c r="Y54" s="6"/>
      <c r="Z54" s="6" t="n">
        <f aca="false">R54+V54-N54-L54-F54</f>
        <v>-7942240.4475454</v>
      </c>
      <c r="AA54" s="6"/>
      <c r="AB54" s="6" t="n">
        <f aca="false">T54-P54-D54</f>
        <v>-81259989.3478684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-0.0137010071523032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12302223</v>
      </c>
      <c r="AX54" s="5"/>
      <c r="AY54" s="61" t="n">
        <f aca="false">(AW54-AW53)/AW53</f>
        <v>0.00650312610015253</v>
      </c>
      <c r="AZ54" s="11" t="n">
        <f aca="false">workers_and_wage_high!B42</f>
        <v>6999.1047551924</v>
      </c>
      <c r="BA54" s="61" t="n">
        <f aca="false">(AZ54-AZ53)/AZ53</f>
        <v>0.00299812972017581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0.0174774563661734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137618787.694678</v>
      </c>
      <c r="E55" s="9"/>
      <c r="F55" s="82" t="n">
        <f aca="false">'High pensions'!I55</f>
        <v>25013843.6880637</v>
      </c>
      <c r="G55" s="82" t="n">
        <f aca="false">'High pensions'!K55</f>
        <v>1040152.85703644</v>
      </c>
      <c r="H55" s="82" t="n">
        <f aca="false">'High pensions'!V55</f>
        <v>5722614.12470636</v>
      </c>
      <c r="I55" s="82" t="n">
        <f aca="false">'High pensions'!M55</f>
        <v>32169.6759908176</v>
      </c>
      <c r="J55" s="82" t="n">
        <f aca="false">'High pensions'!W55</f>
        <v>176988.065712568</v>
      </c>
      <c r="K55" s="9"/>
      <c r="L55" s="82" t="n">
        <f aca="false">'High pensions'!N55</f>
        <v>4363310.16770551</v>
      </c>
      <c r="M55" s="67"/>
      <c r="N55" s="82" t="n">
        <f aca="false">'High pensions'!L55</f>
        <v>1072327.90167097</v>
      </c>
      <c r="O55" s="9"/>
      <c r="P55" s="82" t="n">
        <f aca="false">'High pensions'!X55</f>
        <v>28540868.9296404</v>
      </c>
      <c r="Q55" s="67"/>
      <c r="R55" s="82" t="n">
        <f aca="false">'High SIPA income'!G50</f>
        <v>26859745.1916151</v>
      </c>
      <c r="S55" s="67"/>
      <c r="T55" s="82" t="n">
        <f aca="false">'High SIPA income'!J50</f>
        <v>102700563.719918</v>
      </c>
      <c r="U55" s="9"/>
      <c r="V55" s="82" t="n">
        <f aca="false">'High SIPA income'!F50</f>
        <v>119955.444652594</v>
      </c>
      <c r="W55" s="67"/>
      <c r="X55" s="82" t="n">
        <f aca="false">'High SIPA income'!M50</f>
        <v>301293.49285298</v>
      </c>
      <c r="Y55" s="9"/>
      <c r="Z55" s="9" t="n">
        <f aca="false">R55+V55-N55-L55-F55</f>
        <v>-3469781.12117252</v>
      </c>
      <c r="AA55" s="9"/>
      <c r="AB55" s="9" t="n">
        <f aca="false">T55-P55-D55</f>
        <v>-63459092.904401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-0.0106232497889238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12419489</v>
      </c>
      <c r="AX55" s="7"/>
      <c r="AY55" s="40" t="n">
        <f aca="false">(AW55-AW54)/AW54</f>
        <v>0.0095320983857958</v>
      </c>
      <c r="AZ55" s="12" t="n">
        <f aca="false">workers_and_wage_high!B43</f>
        <v>7027.60946378695</v>
      </c>
      <c r="BA55" s="40" t="n">
        <f aca="false">(AZ55-AZ54)/AZ54</f>
        <v>0.00407262208404601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0.0152210321530328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139060885.155629</v>
      </c>
      <c r="E56" s="9"/>
      <c r="F56" s="82" t="n">
        <f aca="false">'High pensions'!I56</f>
        <v>25275961.9720236</v>
      </c>
      <c r="G56" s="82" t="n">
        <f aca="false">'High pensions'!K56</f>
        <v>1152712.40999841</v>
      </c>
      <c r="H56" s="82" t="n">
        <f aca="false">'High pensions'!V56</f>
        <v>6341883.5746659</v>
      </c>
      <c r="I56" s="82" t="n">
        <f aca="false">'High pensions'!M56</f>
        <v>35650.8992783013</v>
      </c>
      <c r="J56" s="82" t="n">
        <f aca="false">'High pensions'!W56</f>
        <v>196140.729113379</v>
      </c>
      <c r="K56" s="9"/>
      <c r="L56" s="82" t="n">
        <f aca="false">'High pensions'!N56</f>
        <v>4343885.22282716</v>
      </c>
      <c r="M56" s="67"/>
      <c r="N56" s="82" t="n">
        <f aca="false">'High pensions'!L56</f>
        <v>1085694.88564765</v>
      </c>
      <c r="O56" s="9"/>
      <c r="P56" s="82" t="n">
        <f aca="false">'High pensions'!X56</f>
        <v>28513614.0002662</v>
      </c>
      <c r="Q56" s="67"/>
      <c r="R56" s="82" t="n">
        <f aca="false">'High SIPA income'!G51</f>
        <v>23734902.1898493</v>
      </c>
      <c r="S56" s="67"/>
      <c r="T56" s="82" t="n">
        <f aca="false">'High SIPA income'!J51</f>
        <v>90752455.6672111</v>
      </c>
      <c r="U56" s="9"/>
      <c r="V56" s="82" t="n">
        <f aca="false">'High SIPA income'!F51</f>
        <v>118051.172688378</v>
      </c>
      <c r="W56" s="67"/>
      <c r="X56" s="82" t="n">
        <f aca="false">'High SIPA income'!M51</f>
        <v>296510.51069571</v>
      </c>
      <c r="Y56" s="9"/>
      <c r="Z56" s="9" t="n">
        <f aca="false">R56+V56-N56-L56-F56</f>
        <v>-6852588.71796069</v>
      </c>
      <c r="AA56" s="9"/>
      <c r="AB56" s="9" t="n">
        <f aca="false">T56-P56-D56</f>
        <v>-76822043.4886838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-0.0127555978927677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12488602</v>
      </c>
      <c r="AX56" s="7"/>
      <c r="AY56" s="40" t="n">
        <f aca="false">(AW56-AW55)/AW55</f>
        <v>0.005564882741955</v>
      </c>
      <c r="AZ56" s="12" t="n">
        <f aca="false">workers_and_wage_high!B44</f>
        <v>7079.24093803688</v>
      </c>
      <c r="BA56" s="40" t="n">
        <f aca="false">(AZ56-AZ55)/AZ55</f>
        <v>0.0073469469975513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0.0175348503630178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140256268.098812</v>
      </c>
      <c r="E57" s="9"/>
      <c r="F57" s="82" t="n">
        <f aca="false">'High pensions'!I57</f>
        <v>25493236.971964</v>
      </c>
      <c r="G57" s="82" t="n">
        <f aca="false">'High pensions'!K57</f>
        <v>1239916.80497971</v>
      </c>
      <c r="H57" s="82" t="n">
        <f aca="false">'High pensions'!V57</f>
        <v>6821656.42639686</v>
      </c>
      <c r="I57" s="82" t="n">
        <f aca="false">'High pensions'!M57</f>
        <v>38347.9424220528</v>
      </c>
      <c r="J57" s="82" t="n">
        <f aca="false">'High pensions'!W57</f>
        <v>210979.064733923</v>
      </c>
      <c r="K57" s="9"/>
      <c r="L57" s="82" t="n">
        <f aca="false">'High pensions'!N57</f>
        <v>4342050.92058031</v>
      </c>
      <c r="M57" s="67"/>
      <c r="N57" s="82" t="n">
        <f aca="false">'High pensions'!L57</f>
        <v>1098304.79480054</v>
      </c>
      <c r="O57" s="9"/>
      <c r="P57" s="82" t="n">
        <f aca="false">'High pensions'!X57</f>
        <v>28573471.7968218</v>
      </c>
      <c r="Q57" s="67"/>
      <c r="R57" s="82" t="n">
        <f aca="false">'High SIPA income'!G52</f>
        <v>27499232.8407602</v>
      </c>
      <c r="S57" s="67"/>
      <c r="T57" s="82" t="n">
        <f aca="false">'High SIPA income'!J52</f>
        <v>105145700.171906</v>
      </c>
      <c r="U57" s="9"/>
      <c r="V57" s="82" t="n">
        <f aca="false">'High SIPA income'!F52</f>
        <v>116471.724734964</v>
      </c>
      <c r="W57" s="67"/>
      <c r="X57" s="82" t="n">
        <f aca="false">'High SIPA income'!M52</f>
        <v>292543.392804214</v>
      </c>
      <c r="Y57" s="9"/>
      <c r="Z57" s="9" t="n">
        <f aca="false">R57+V57-N57-L57-F57</f>
        <v>-3317888.12184966</v>
      </c>
      <c r="AA57" s="9"/>
      <c r="AB57" s="9" t="n">
        <f aca="false">T57-P57-D57</f>
        <v>-63684039.7237279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-0.0104426161024458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12546651</v>
      </c>
      <c r="AX57" s="7"/>
      <c r="AY57" s="40" t="n">
        <f aca="false">(AW57-AW56)/AW56</f>
        <v>0.00464815837673424</v>
      </c>
      <c r="AZ57" s="12" t="n">
        <f aca="false">workers_and_wage_high!B45</f>
        <v>7087.75661548594</v>
      </c>
      <c r="BA57" s="40" t="n">
        <f aca="false">(AZ57-AZ56)/AZ56</f>
        <v>0.00120290826708685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0.0153220051222158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143393787.690602</v>
      </c>
      <c r="E58" s="6"/>
      <c r="F58" s="81" t="n">
        <f aca="false">'High pensions'!I58</f>
        <v>26063518.2972972</v>
      </c>
      <c r="G58" s="81" t="n">
        <f aca="false">'High pensions'!K58</f>
        <v>1427108.46884659</v>
      </c>
      <c r="H58" s="81" t="n">
        <f aca="false">'High pensions'!V58</f>
        <v>7851529.73052255</v>
      </c>
      <c r="I58" s="81" t="n">
        <f aca="false">'High pensions'!M58</f>
        <v>44137.3753251522</v>
      </c>
      <c r="J58" s="81" t="n">
        <f aca="false">'High pensions'!W58</f>
        <v>242830.816407914</v>
      </c>
      <c r="K58" s="6"/>
      <c r="L58" s="81" t="n">
        <f aca="false">'High pensions'!N58</f>
        <v>5305734.05788053</v>
      </c>
      <c r="M58" s="8"/>
      <c r="N58" s="81" t="n">
        <f aca="false">'High pensions'!L58</f>
        <v>1124975.40911169</v>
      </c>
      <c r="O58" s="6"/>
      <c r="P58" s="81" t="n">
        <f aca="false">'High pensions'!X58</f>
        <v>33720762.0282661</v>
      </c>
      <c r="Q58" s="8"/>
      <c r="R58" s="81" t="n">
        <f aca="false">'High SIPA income'!G53</f>
        <v>23998621.1950103</v>
      </c>
      <c r="S58" s="8"/>
      <c r="T58" s="81" t="n">
        <f aca="false">'High SIPA income'!J53</f>
        <v>91760808.1404187</v>
      </c>
      <c r="U58" s="6"/>
      <c r="V58" s="81" t="n">
        <f aca="false">'High SIPA income'!F53</f>
        <v>118165.321445896</v>
      </c>
      <c r="W58" s="8"/>
      <c r="X58" s="81" t="n">
        <f aca="false">'High SIPA income'!M53</f>
        <v>296797.219464595</v>
      </c>
      <c r="Y58" s="6"/>
      <c r="Z58" s="6" t="n">
        <f aca="false">R58+V58-N58-L58-F58</f>
        <v>-8377441.24783316</v>
      </c>
      <c r="AA58" s="6"/>
      <c r="AB58" s="6" t="n">
        <f aca="false">T58-P58-D58</f>
        <v>-85353741.578449</v>
      </c>
      <c r="AC58" s="50"/>
      <c r="AD58" s="6"/>
      <c r="AE58" s="6"/>
      <c r="AF58" s="6"/>
      <c r="AG58" s="6" t="n">
        <f aca="false">BF58/100*$AG$57</f>
        <v>6119151721.95067</v>
      </c>
      <c r="AH58" s="61" t="n">
        <f aca="false">(AG58-AG57)/AG57</f>
        <v>0.0033903719387071</v>
      </c>
      <c r="AI58" s="61"/>
      <c r="AJ58" s="61" t="n">
        <f aca="false">AB58/AG58</f>
        <v>-0.0139486231845286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0.0068429712127892</v>
      </c>
      <c r="AV58" s="5"/>
      <c r="AW58" s="5" t="n">
        <f aca="false">workers_and_wage_high!C46</f>
        <v>12584338</v>
      </c>
      <c r="AX58" s="5"/>
      <c r="AY58" s="61" t="n">
        <f aca="false">(AW58-AW57)/AW57</f>
        <v>0.00300374976557489</v>
      </c>
      <c r="AZ58" s="11" t="n">
        <f aca="false">workers_and_wage_high!B46</f>
        <v>7090.48869287444</v>
      </c>
      <c r="BA58" s="61" t="n">
        <f aca="false">(AZ58-AZ57)/AZ57</f>
        <v>0.000385464334727213</v>
      </c>
      <c r="BB58" s="66"/>
      <c r="BC58" s="66"/>
      <c r="BD58" s="66"/>
      <c r="BE58" s="66"/>
      <c r="BF58" s="5" t="n">
        <f aca="false">BF57*(1+AY58)*(1+BA58)*(1-BE58)</f>
        <v>100.339037193871</v>
      </c>
      <c r="BG58" s="5"/>
      <c r="BH58" s="5"/>
      <c r="BI58" s="61" t="n">
        <f aca="false">T65/AG65</f>
        <v>0.0176423110960194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147450957.907933</v>
      </c>
      <c r="E59" s="9"/>
      <c r="F59" s="82" t="n">
        <f aca="false">'High pensions'!I59</f>
        <v>26800957.0099339</v>
      </c>
      <c r="G59" s="82" t="n">
        <f aca="false">'High pensions'!K59</f>
        <v>1526028.06102644</v>
      </c>
      <c r="H59" s="82" t="n">
        <f aca="false">'High pensions'!V59</f>
        <v>8395756.14069794</v>
      </c>
      <c r="I59" s="82" t="n">
        <f aca="false">'High pensions'!M59</f>
        <v>47196.744155457</v>
      </c>
      <c r="J59" s="82" t="n">
        <f aca="false">'High pensions'!W59</f>
        <v>259662.561052514</v>
      </c>
      <c r="K59" s="9"/>
      <c r="L59" s="82" t="n">
        <f aca="false">'High pensions'!N59</f>
        <v>4598537.4311701</v>
      </c>
      <c r="M59" s="67"/>
      <c r="N59" s="82" t="n">
        <f aca="false">'High pensions'!L59</f>
        <v>1157235.59188376</v>
      </c>
      <c r="O59" s="9"/>
      <c r="P59" s="82" t="n">
        <f aca="false">'High pensions'!X59</f>
        <v>30228601.3777136</v>
      </c>
      <c r="Q59" s="67"/>
      <c r="R59" s="82" t="n">
        <f aca="false">'High SIPA income'!G54</f>
        <v>27965023.8488491</v>
      </c>
      <c r="S59" s="67"/>
      <c r="T59" s="82" t="n">
        <f aca="false">'High SIPA income'!J54</f>
        <v>106926692.462232</v>
      </c>
      <c r="U59" s="9"/>
      <c r="V59" s="82" t="n">
        <f aca="false">'High SIPA income'!F54</f>
        <v>116469.788660954</v>
      </c>
      <c r="W59" s="67"/>
      <c r="X59" s="82" t="n">
        <f aca="false">'High SIPA income'!M54</f>
        <v>292538.529944487</v>
      </c>
      <c r="Y59" s="9"/>
      <c r="Z59" s="9" t="n">
        <f aca="false">R59+V59-N59-L59-F59</f>
        <v>-4475236.39547773</v>
      </c>
      <c r="AA59" s="9"/>
      <c r="AB59" s="9" t="n">
        <f aca="false">T59-P59-D59</f>
        <v>-70752866.8234144</v>
      </c>
      <c r="AC59" s="50"/>
      <c r="AD59" s="9"/>
      <c r="AE59" s="9"/>
      <c r="AF59" s="9"/>
      <c r="AG59" s="9" t="n">
        <f aca="false">BF59/100*$AG$57</f>
        <v>6181678366.02324</v>
      </c>
      <c r="AH59" s="40" t="n">
        <f aca="false">(AG59-AG58)/AG58</f>
        <v>0.0102181882250576</v>
      </c>
      <c r="AI59" s="40"/>
      <c r="AJ59" s="40" t="n">
        <f aca="false">AB59/AG59</f>
        <v>-0.011445575559592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12632258</v>
      </c>
      <c r="AX59" s="7"/>
      <c r="AY59" s="40" t="n">
        <f aca="false">(AW59-AW58)/AW58</f>
        <v>0.00380790789312874</v>
      </c>
      <c r="AZ59" s="12" t="n">
        <f aca="false">workers_and_wage_high!B47</f>
        <v>7135.76829254117</v>
      </c>
      <c r="BA59" s="40" t="n">
        <f aca="false">(AZ59-AZ58)/AZ58</f>
        <v>0.00638596317235972</v>
      </c>
      <c r="BB59" s="39"/>
      <c r="BC59" s="39"/>
      <c r="BD59" s="39"/>
      <c r="BE59" s="39"/>
      <c r="BF59" s="7" t="n">
        <f aca="false">BF58*(1+AY59)*(1+BA59)*(1-BE59)</f>
        <v>101.364320362239</v>
      </c>
      <c r="BG59" s="7"/>
      <c r="BH59" s="7"/>
      <c r="BI59" s="40" t="n">
        <f aca="false">T66/AG66</f>
        <v>0.0153802840786585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149461306.429692</v>
      </c>
      <c r="E60" s="9"/>
      <c r="F60" s="82" t="n">
        <f aca="false">'High pensions'!I60</f>
        <v>27166361.6507115</v>
      </c>
      <c r="G60" s="82" t="n">
        <f aca="false">'High pensions'!K60</f>
        <v>1628802.51693923</v>
      </c>
      <c r="H60" s="82" t="n">
        <f aca="false">'High pensions'!V60</f>
        <v>8961190.87376329</v>
      </c>
      <c r="I60" s="82" t="n">
        <f aca="false">'High pensions'!M60</f>
        <v>50375.3355754402</v>
      </c>
      <c r="J60" s="82" t="n">
        <f aca="false">'High pensions'!W60</f>
        <v>277150.233209174</v>
      </c>
      <c r="K60" s="9"/>
      <c r="L60" s="82" t="n">
        <f aca="false">'High pensions'!N60</f>
        <v>4645986.07734802</v>
      </c>
      <c r="M60" s="67"/>
      <c r="N60" s="82" t="n">
        <f aca="false">'High pensions'!L60</f>
        <v>1175269.02484244</v>
      </c>
      <c r="O60" s="9"/>
      <c r="P60" s="82" t="n">
        <f aca="false">'High pensions'!X60</f>
        <v>30574027.2557079</v>
      </c>
      <c r="Q60" s="67"/>
      <c r="R60" s="82" t="n">
        <f aca="false">'High SIPA income'!G55</f>
        <v>24424274.0130642</v>
      </c>
      <c r="S60" s="67"/>
      <c r="T60" s="82" t="n">
        <f aca="false">'High SIPA income'!J55</f>
        <v>93388328.5823011</v>
      </c>
      <c r="U60" s="9"/>
      <c r="V60" s="82" t="n">
        <f aca="false">'High SIPA income'!F55</f>
        <v>117815.164837724</v>
      </c>
      <c r="W60" s="67"/>
      <c r="X60" s="82" t="n">
        <f aca="false">'High SIPA income'!M55</f>
        <v>295917.727017818</v>
      </c>
      <c r="Y60" s="9"/>
      <c r="Z60" s="9" t="n">
        <f aca="false">R60+V60-N60-L60-F60</f>
        <v>-8445527.57500003</v>
      </c>
      <c r="AA60" s="9"/>
      <c r="AB60" s="9" t="n">
        <f aca="false">T60-P60-D60</f>
        <v>-86647005.1030993</v>
      </c>
      <c r="AC60" s="50"/>
      <c r="AD60" s="9"/>
      <c r="AE60" s="9"/>
      <c r="AF60" s="9"/>
      <c r="AG60" s="9" t="n">
        <f aca="false">BF60/100*$AG$57</f>
        <v>6198966995.89988</v>
      </c>
      <c r="AH60" s="40" t="n">
        <f aca="false">(AG60-AG59)/AG59</f>
        <v>0.00279675338200462</v>
      </c>
      <c r="AI60" s="40"/>
      <c r="AJ60" s="40" t="n">
        <f aca="false">AB60/AG60</f>
        <v>-0.0139776522701943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12652821</v>
      </c>
      <c r="AX60" s="7"/>
      <c r="AY60" s="40" t="n">
        <f aca="false">(AW60-AW59)/AW59</f>
        <v>0.00162781665795616</v>
      </c>
      <c r="AZ60" s="12" t="n">
        <f aca="false">workers_and_wage_high!B48</f>
        <v>7144.09599817466</v>
      </c>
      <c r="BA60" s="40" t="n">
        <f aca="false">(AZ60-AZ59)/AZ59</f>
        <v>0.00116703700177613</v>
      </c>
      <c r="BB60" s="39"/>
      <c r="BC60" s="39"/>
      <c r="BD60" s="39"/>
      <c r="BE60" s="39"/>
      <c r="BF60" s="7" t="n">
        <f aca="false">BF59*(1+AY60)*(1+BA60)*(1-BE60)</f>
        <v>101.647811368026</v>
      </c>
      <c r="BG60" s="7"/>
      <c r="BH60" s="7"/>
      <c r="BI60" s="40" t="n">
        <f aca="false">T67/AG67</f>
        <v>0.0177243811216789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151155882.160039</v>
      </c>
      <c r="E61" s="9"/>
      <c r="F61" s="82" t="n">
        <f aca="false">'High pensions'!I61</f>
        <v>27474370.8487762</v>
      </c>
      <c r="G61" s="82" t="n">
        <f aca="false">'High pensions'!K61</f>
        <v>1691271.36346752</v>
      </c>
      <c r="H61" s="82" t="n">
        <f aca="false">'High pensions'!V61</f>
        <v>9304876.03607245</v>
      </c>
      <c r="I61" s="82" t="n">
        <f aca="false">'High pensions'!M61</f>
        <v>52307.3617567276</v>
      </c>
      <c r="J61" s="82" t="n">
        <f aca="false">'High pensions'!W61</f>
        <v>287779.671218736</v>
      </c>
      <c r="K61" s="9"/>
      <c r="L61" s="82" t="n">
        <f aca="false">'High pensions'!N61</f>
        <v>4626948.57662174</v>
      </c>
      <c r="M61" s="67"/>
      <c r="N61" s="82" t="n">
        <f aca="false">'High pensions'!L61</f>
        <v>1189053.62860959</v>
      </c>
      <c r="O61" s="9"/>
      <c r="P61" s="82" t="n">
        <f aca="false">'High pensions'!X61</f>
        <v>30551080.39675</v>
      </c>
      <c r="Q61" s="67"/>
      <c r="R61" s="82" t="n">
        <f aca="false">'High SIPA income'!G56</f>
        <v>28645961.7056494</v>
      </c>
      <c r="S61" s="67"/>
      <c r="T61" s="82" t="n">
        <f aca="false">'High SIPA income'!J56</f>
        <v>109530317.37575</v>
      </c>
      <c r="U61" s="9"/>
      <c r="V61" s="82" t="n">
        <f aca="false">'High SIPA income'!F56</f>
        <v>115578.320060943</v>
      </c>
      <c r="W61" s="67"/>
      <c r="X61" s="82" t="n">
        <f aca="false">'High SIPA income'!M56</f>
        <v>290299.417838788</v>
      </c>
      <c r="Y61" s="9"/>
      <c r="Z61" s="9" t="n">
        <f aca="false">R61+V61-N61-L61-F61</f>
        <v>-4528833.02829722</v>
      </c>
      <c r="AA61" s="9"/>
      <c r="AB61" s="9" t="n">
        <f aca="false">T61-P61-D61</f>
        <v>-72176645.1810393</v>
      </c>
      <c r="AC61" s="50"/>
      <c r="AD61" s="9"/>
      <c r="AE61" s="9"/>
      <c r="AF61" s="9"/>
      <c r="AG61" s="9" t="n">
        <f aca="false">BF61/100*$AG$57</f>
        <v>6266948409.48016</v>
      </c>
      <c r="AH61" s="40" t="n">
        <f aca="false">(AG61-AG60)/AG60</f>
        <v>0.0109665713053874</v>
      </c>
      <c r="AI61" s="40" t="n">
        <f aca="false">(AG61-AG57)/AG57</f>
        <v>0.0276253933943046</v>
      </c>
      <c r="AJ61" s="40" t="n">
        <f aca="false">AB61/AG61</f>
        <v>-0.0115170319691568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12698996</v>
      </c>
      <c r="AX61" s="7"/>
      <c r="AY61" s="40" t="n">
        <f aca="false">(AW61-AW60)/AW60</f>
        <v>0.00364938380144633</v>
      </c>
      <c r="AZ61" s="12" t="n">
        <f aca="false">workers_and_wage_high!B49</f>
        <v>7196.18061139567</v>
      </c>
      <c r="BA61" s="40" t="n">
        <f aca="false">(AZ61-AZ60)/AZ60</f>
        <v>0.00729058137437052</v>
      </c>
      <c r="BB61" s="39"/>
      <c r="BC61" s="39"/>
      <c r="BD61" s="39"/>
      <c r="BE61" s="39"/>
      <c r="BF61" s="7" t="n">
        <f aca="false">BF60*(1+AY61)*(1+BA61)*(1-BE61)</f>
        <v>102.76253933943</v>
      </c>
      <c r="BG61" s="7"/>
      <c r="BH61" s="7"/>
      <c r="BI61" s="40" t="n">
        <f aca="false">T68/AG68</f>
        <v>0.0154720581765281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153072844.881097</v>
      </c>
      <c r="E62" s="6"/>
      <c r="F62" s="81" t="n">
        <f aca="false">'High pensions'!I62</f>
        <v>27822801.5148475</v>
      </c>
      <c r="G62" s="81" t="n">
        <f aca="false">'High pensions'!K62</f>
        <v>1813316.25704745</v>
      </c>
      <c r="H62" s="81" t="n">
        <f aca="false">'High pensions'!V62</f>
        <v>9976331.03148406</v>
      </c>
      <c r="I62" s="81" t="n">
        <f aca="false">'High pensions'!M62</f>
        <v>56081.946094251</v>
      </c>
      <c r="J62" s="81" t="n">
        <f aca="false">'High pensions'!W62</f>
        <v>308546.320561362</v>
      </c>
      <c r="K62" s="6"/>
      <c r="L62" s="81" t="n">
        <f aca="false">'High pensions'!N62</f>
        <v>5605702.96412573</v>
      </c>
      <c r="M62" s="8"/>
      <c r="N62" s="81" t="n">
        <f aca="false">'High pensions'!L62</f>
        <v>1206400.82169695</v>
      </c>
      <c r="O62" s="6"/>
      <c r="P62" s="81" t="n">
        <f aca="false">'High pensions'!X62</f>
        <v>35725280.7044281</v>
      </c>
      <c r="Q62" s="8"/>
      <c r="R62" s="81" t="n">
        <f aca="false">'High SIPA income'!G57</f>
        <v>25328488.4960921</v>
      </c>
      <c r="S62" s="8"/>
      <c r="T62" s="81" t="n">
        <f aca="false">'High SIPA income'!J57</f>
        <v>96845671.0279645</v>
      </c>
      <c r="U62" s="6"/>
      <c r="V62" s="81" t="n">
        <f aca="false">'High SIPA income'!F57</f>
        <v>117991.662023561</v>
      </c>
      <c r="W62" s="8"/>
      <c r="X62" s="81" t="n">
        <f aca="false">'High SIPA income'!M57</f>
        <v>296361.03706309</v>
      </c>
      <c r="Y62" s="6"/>
      <c r="Z62" s="6" t="n">
        <f aca="false">R62+V62-N62-L62-F62</f>
        <v>-9188425.14255457</v>
      </c>
      <c r="AA62" s="6"/>
      <c r="AB62" s="6" t="n">
        <f aca="false">T62-P62-D62</f>
        <v>-91952454.5575602</v>
      </c>
      <c r="AC62" s="50"/>
      <c r="AD62" s="6"/>
      <c r="AE62" s="6"/>
      <c r="AF62" s="6"/>
      <c r="AG62" s="6" t="n">
        <f aca="false">BF62/100*$AG$57</f>
        <v>6362621802.14028</v>
      </c>
      <c r="AH62" s="61" t="n">
        <f aca="false">(AG62-AG61)/AG61</f>
        <v>0.0152663443846745</v>
      </c>
      <c r="AI62" s="61"/>
      <c r="AJ62" s="61" t="n">
        <f aca="false">AB62/AG62</f>
        <v>-0.0144519755247167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0.0105086551727571</v>
      </c>
      <c r="AV62" s="5"/>
      <c r="AW62" s="5" t="n">
        <f aca="false">workers_and_wage_high!C50</f>
        <v>12775942</v>
      </c>
      <c r="AX62" s="5"/>
      <c r="AY62" s="61" t="n">
        <f aca="false">(AW62-AW61)/AW61</f>
        <v>0.00605921916976744</v>
      </c>
      <c r="AZ62" s="11" t="n">
        <f aca="false">workers_and_wage_high!B50</f>
        <v>7262.03770479111</v>
      </c>
      <c r="BA62" s="61" t="n">
        <f aca="false">(AZ62-AZ61)/AZ61</f>
        <v>0.00915167322109028</v>
      </c>
      <c r="BB62" s="66"/>
      <c r="BC62" s="66"/>
      <c r="BD62" s="66"/>
      <c r="BE62" s="66"/>
      <c r="BF62" s="5" t="n">
        <f aca="false">BF61*(1+AY62)*(1+BA62)*(1-BE62)</f>
        <v>104.33134765483</v>
      </c>
      <c r="BG62" s="5"/>
      <c r="BH62" s="5"/>
      <c r="BI62" s="61" t="n">
        <f aca="false">T69/AG69</f>
        <v>0.0177946924714331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155039686.025144</v>
      </c>
      <c r="E63" s="9"/>
      <c r="F63" s="82" t="n">
        <f aca="false">'High pensions'!I63</f>
        <v>28180298.1747193</v>
      </c>
      <c r="G63" s="82" t="n">
        <f aca="false">'High pensions'!K63</f>
        <v>1960894.42062561</v>
      </c>
      <c r="H63" s="82" t="n">
        <f aca="false">'High pensions'!V63</f>
        <v>10788262.5448933</v>
      </c>
      <c r="I63" s="82" t="n">
        <f aca="false">'High pensions'!M63</f>
        <v>60646.2191946069</v>
      </c>
      <c r="J63" s="82" t="n">
        <f aca="false">'High pensions'!W63</f>
        <v>333657.60448124</v>
      </c>
      <c r="K63" s="9"/>
      <c r="L63" s="82" t="n">
        <f aca="false">'High pensions'!N63</f>
        <v>4839696.17161269</v>
      </c>
      <c r="M63" s="67"/>
      <c r="N63" s="82" t="n">
        <f aca="false">'High pensions'!L63</f>
        <v>1223394.39097665</v>
      </c>
      <c r="O63" s="9"/>
      <c r="P63" s="82" t="n">
        <f aca="false">'High pensions'!X63</f>
        <v>31843961.4208981</v>
      </c>
      <c r="Q63" s="67"/>
      <c r="R63" s="82" t="n">
        <f aca="false">'High SIPA income'!G58</f>
        <v>29379162.3558736</v>
      </c>
      <c r="S63" s="67"/>
      <c r="T63" s="82" t="n">
        <f aca="false">'High SIPA income'!J58</f>
        <v>112333773.609629</v>
      </c>
      <c r="U63" s="9"/>
      <c r="V63" s="82" t="n">
        <f aca="false">'High SIPA income'!F58</f>
        <v>119318.101817415</v>
      </c>
      <c r="W63" s="67"/>
      <c r="X63" s="82" t="n">
        <f aca="false">'High SIPA income'!M58</f>
        <v>299692.671402047</v>
      </c>
      <c r="Y63" s="9"/>
      <c r="Z63" s="9" t="n">
        <f aca="false">R63+V63-N63-L63-F63</f>
        <v>-4744908.27961766</v>
      </c>
      <c r="AA63" s="9"/>
      <c r="AB63" s="9" t="n">
        <f aca="false">T63-P63-D63</f>
        <v>-74549873.8364135</v>
      </c>
      <c r="AC63" s="50"/>
      <c r="AD63" s="9"/>
      <c r="AE63" s="9"/>
      <c r="AF63" s="9"/>
      <c r="AG63" s="9" t="n">
        <f aca="false">BF63/100*$AG$57</f>
        <v>6406314926.21964</v>
      </c>
      <c r="AH63" s="40" t="n">
        <f aca="false">(AG63-AG62)/AG62</f>
        <v>0.00686715719370029</v>
      </c>
      <c r="AI63" s="40"/>
      <c r="AJ63" s="40" t="n">
        <f aca="false">AB63/AG63</f>
        <v>-0.0116369355386038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12818622</v>
      </c>
      <c r="AX63" s="7"/>
      <c r="AY63" s="40" t="n">
        <f aca="false">(AW63-AW62)/AW62</f>
        <v>0.00334065386333156</v>
      </c>
      <c r="AZ63" s="12" t="n">
        <f aca="false">workers_and_wage_high!B51</f>
        <v>7287.56203698337</v>
      </c>
      <c r="BA63" s="40" t="n">
        <f aca="false">(AZ63-AZ62)/AZ62</f>
        <v>0.00351476172802314</v>
      </c>
      <c r="BB63" s="39"/>
      <c r="BC63" s="39"/>
      <c r="BD63" s="39"/>
      <c r="BE63" s="39"/>
      <c r="BF63" s="7" t="n">
        <f aca="false">BF62*(1+AY63)*(1+BA63)*(1-BE63)</f>
        <v>105.047807419406</v>
      </c>
      <c r="BG63" s="7"/>
      <c r="BH63" s="7"/>
      <c r="BI63" s="40" t="n">
        <f aca="false">T70/AG70</f>
        <v>0.0155954383788777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157008989.906029</v>
      </c>
      <c r="E64" s="9"/>
      <c r="F64" s="82" t="n">
        <f aca="false">'High pensions'!I64</f>
        <v>28538242.4661633</v>
      </c>
      <c r="G64" s="82" t="n">
        <f aca="false">'High pensions'!K64</f>
        <v>2073870.05755181</v>
      </c>
      <c r="H64" s="82" t="n">
        <f aca="false">'High pensions'!V64</f>
        <v>11409821.1660595</v>
      </c>
      <c r="I64" s="82" t="n">
        <f aca="false">'High pensions'!M64</f>
        <v>64140.3110583036</v>
      </c>
      <c r="J64" s="82" t="n">
        <f aca="false">'High pensions'!W64</f>
        <v>352881.066991531</v>
      </c>
      <c r="K64" s="9"/>
      <c r="L64" s="82" t="n">
        <f aca="false">'High pensions'!N64</f>
        <v>4890689.31319892</v>
      </c>
      <c r="M64" s="67"/>
      <c r="N64" s="82" t="n">
        <f aca="false">'High pensions'!L64</f>
        <v>1241079.18826746</v>
      </c>
      <c r="O64" s="9"/>
      <c r="P64" s="82" t="n">
        <f aca="false">'High pensions'!X64</f>
        <v>32205861.6118356</v>
      </c>
      <c r="Q64" s="67"/>
      <c r="R64" s="82" t="n">
        <f aca="false">'High SIPA income'!G59</f>
        <v>25936272.6190156</v>
      </c>
      <c r="S64" s="67"/>
      <c r="T64" s="82" t="n">
        <f aca="false">'High SIPA income'!J59</f>
        <v>99169586.2996458</v>
      </c>
      <c r="U64" s="9"/>
      <c r="V64" s="82" t="n">
        <f aca="false">'High SIPA income'!F59</f>
        <v>116450.779850972</v>
      </c>
      <c r="W64" s="67"/>
      <c r="X64" s="82" t="n">
        <f aca="false">'High SIPA income'!M59</f>
        <v>292490.785294205</v>
      </c>
      <c r="Y64" s="9"/>
      <c r="Z64" s="9" t="n">
        <f aca="false">R64+V64-N64-L64-F64</f>
        <v>-8617287.5687631</v>
      </c>
      <c r="AA64" s="9"/>
      <c r="AB64" s="9" t="n">
        <f aca="false">T64-P64-D64</f>
        <v>-90045265.2182186</v>
      </c>
      <c r="AC64" s="50"/>
      <c r="AD64" s="9"/>
      <c r="AE64" s="9"/>
      <c r="AF64" s="9"/>
      <c r="AG64" s="9" t="n">
        <f aca="false">BF64/100*$AG$57</f>
        <v>6472363473.88093</v>
      </c>
      <c r="AH64" s="40" t="n">
        <f aca="false">(AG64-AG63)/AG63</f>
        <v>0.0103099127067531</v>
      </c>
      <c r="AI64" s="40"/>
      <c r="AJ64" s="40" t="n">
        <f aca="false">AB64/AG64</f>
        <v>-0.0139122695413498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12860688</v>
      </c>
      <c r="AX64" s="7"/>
      <c r="AY64" s="40" t="n">
        <f aca="false">(AW64-AW63)/AW63</f>
        <v>0.00328163198821215</v>
      </c>
      <c r="AZ64" s="12" t="n">
        <f aca="false">workers_and_wage_high!B52</f>
        <v>7338.61353649921</v>
      </c>
      <c r="BA64" s="40" t="n">
        <f aca="false">(AZ64-AZ63)/AZ63</f>
        <v>0.00700529192846173</v>
      </c>
      <c r="BB64" s="39"/>
      <c r="BC64" s="39"/>
      <c r="BD64" s="39"/>
      <c r="BE64" s="39"/>
      <c r="BF64" s="7" t="n">
        <f aca="false">BF63*(1+AY64)*(1+BA64)*(1-BE64)</f>
        <v>106.130841143936</v>
      </c>
      <c r="BG64" s="7"/>
      <c r="BH64" s="7"/>
      <c r="BI64" s="40" t="n">
        <f aca="false">T71/AG71</f>
        <v>0.0179214283005372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158800640.893234</v>
      </c>
      <c r="E65" s="9"/>
      <c r="F65" s="82" t="n">
        <f aca="false">'High pensions'!I65</f>
        <v>28863896.2412637</v>
      </c>
      <c r="G65" s="82" t="n">
        <f aca="false">'High pensions'!K65</f>
        <v>2186138.59707958</v>
      </c>
      <c r="H65" s="82" t="n">
        <f aca="false">'High pensions'!V65</f>
        <v>12027489.5459669</v>
      </c>
      <c r="I65" s="82" t="n">
        <f aca="false">'High pensions'!M65</f>
        <v>67612.5339302965</v>
      </c>
      <c r="J65" s="82" t="n">
        <f aca="false">'High pensions'!W65</f>
        <v>371984.212761864</v>
      </c>
      <c r="K65" s="9"/>
      <c r="L65" s="82" t="n">
        <f aca="false">'High pensions'!N65</f>
        <v>4854102.30386335</v>
      </c>
      <c r="M65" s="67"/>
      <c r="N65" s="82" t="n">
        <f aca="false">'High pensions'!L65</f>
        <v>1257867.59207554</v>
      </c>
      <c r="O65" s="9"/>
      <c r="P65" s="82" t="n">
        <f aca="false">'High pensions'!X65</f>
        <v>32108376.2908381</v>
      </c>
      <c r="Q65" s="67"/>
      <c r="R65" s="82" t="n">
        <f aca="false">'High SIPA income'!G60</f>
        <v>30150394.1802194</v>
      </c>
      <c r="S65" s="67"/>
      <c r="T65" s="82" t="n">
        <f aca="false">'High SIPA income'!J60</f>
        <v>115282645.333988</v>
      </c>
      <c r="U65" s="9"/>
      <c r="V65" s="82" t="n">
        <f aca="false">'High SIPA income'!F60</f>
        <v>116350.200816853</v>
      </c>
      <c r="W65" s="67"/>
      <c r="X65" s="82" t="n">
        <f aca="false">'High SIPA income'!M60</f>
        <v>292238.159758238</v>
      </c>
      <c r="Y65" s="9"/>
      <c r="Z65" s="9" t="n">
        <f aca="false">R65+V65-N65-L65-F65</f>
        <v>-4709121.75616635</v>
      </c>
      <c r="AA65" s="9"/>
      <c r="AB65" s="9" t="n">
        <f aca="false">T65-P65-D65</f>
        <v>-75626371.8500839</v>
      </c>
      <c r="AC65" s="50"/>
      <c r="AD65" s="9"/>
      <c r="AE65" s="9"/>
      <c r="AF65" s="9"/>
      <c r="AG65" s="9" t="n">
        <f aca="false">BF65/100*$AG$57</f>
        <v>6534441247.89293</v>
      </c>
      <c r="AH65" s="40" t="n">
        <f aca="false">(AG65-AG64)/AG64</f>
        <v>0.00959120640590046</v>
      </c>
      <c r="AI65" s="40" t="n">
        <f aca="false">(AG65-AG61)/AG61</f>
        <v>0.0426831084181463</v>
      </c>
      <c r="AJ65" s="40" t="n">
        <f aca="false">AB65/AG65</f>
        <v>-0.0115735024589088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12954080</v>
      </c>
      <c r="AX65" s="7"/>
      <c r="AY65" s="40" t="n">
        <f aca="false">(AW65-AW64)/AW64</f>
        <v>0.00726181989641612</v>
      </c>
      <c r="AZ65" s="12" t="n">
        <f aca="false">workers_and_wage_high!B53</f>
        <v>7355.58476188727</v>
      </c>
      <c r="BA65" s="40" t="n">
        <f aca="false">(AZ65-AZ64)/AZ64</f>
        <v>0.00231259287652152</v>
      </c>
      <c r="BB65" s="39"/>
      <c r="BC65" s="39"/>
      <c r="BD65" s="39"/>
      <c r="BE65" s="39"/>
      <c r="BF65" s="7" t="n">
        <f aca="false">BF64*(1+AY65)*(1+BA65)*(1-BE65)</f>
        <v>107.148763947379</v>
      </c>
      <c r="BG65" s="7"/>
      <c r="BH65" s="7"/>
      <c r="BI65" s="40" t="n">
        <f aca="false">T72/AG72</f>
        <v>0.015603569081442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160743142.29577</v>
      </c>
      <c r="E66" s="6"/>
      <c r="F66" s="81" t="n">
        <f aca="false">'High pensions'!I66</f>
        <v>29216968.8650007</v>
      </c>
      <c r="G66" s="81" t="n">
        <f aca="false">'High pensions'!K66</f>
        <v>2268984.65636987</v>
      </c>
      <c r="H66" s="81" t="n">
        <f aca="false">'High pensions'!V66</f>
        <v>12483284.1206428</v>
      </c>
      <c r="I66" s="81" t="n">
        <f aca="false">'High pensions'!M66</f>
        <v>70174.7831866974</v>
      </c>
      <c r="J66" s="81" t="n">
        <f aca="false">'High pensions'!W66</f>
        <v>386080.952184832</v>
      </c>
      <c r="K66" s="6"/>
      <c r="L66" s="81" t="n">
        <f aca="false">'High pensions'!N66</f>
        <v>5938030.67052957</v>
      </c>
      <c r="M66" s="8"/>
      <c r="N66" s="81" t="n">
        <f aca="false">'High pensions'!L66</f>
        <v>1274893.23822084</v>
      </c>
      <c r="O66" s="6"/>
      <c r="P66" s="81" t="n">
        <f aca="false">'High pensions'!X66</f>
        <v>37826555.8199615</v>
      </c>
      <c r="Q66" s="8"/>
      <c r="R66" s="81" t="n">
        <f aca="false">'High SIPA income'!G61</f>
        <v>26421239.4568566</v>
      </c>
      <c r="S66" s="8"/>
      <c r="T66" s="81" t="n">
        <f aca="false">'High SIPA income'!J61</f>
        <v>101023899.037031</v>
      </c>
      <c r="U66" s="6"/>
      <c r="V66" s="81" t="n">
        <f aca="false">'High SIPA income'!F61</f>
        <v>119246.403178242</v>
      </c>
      <c r="W66" s="8"/>
      <c r="X66" s="81" t="n">
        <f aca="false">'High SIPA income'!M61</f>
        <v>299512.585091737</v>
      </c>
      <c r="Y66" s="6"/>
      <c r="Z66" s="6" t="n">
        <f aca="false">R66+V66-N66-L66-F66</f>
        <v>-9889406.91371628</v>
      </c>
      <c r="AA66" s="6"/>
      <c r="AB66" s="6" t="n">
        <f aca="false">T66-P66-D66</f>
        <v>-97545799.0786998</v>
      </c>
      <c r="AC66" s="50"/>
      <c r="AD66" s="6"/>
      <c r="AE66" s="6"/>
      <c r="AF66" s="6"/>
      <c r="AG66" s="6" t="n">
        <f aca="false">BF66/100*$AG$57</f>
        <v>6568402671.91233</v>
      </c>
      <c r="AH66" s="61" t="n">
        <f aca="false">(AG66-AG65)/AG65</f>
        <v>0.00519729579485421</v>
      </c>
      <c r="AI66" s="61"/>
      <c r="AJ66" s="61" t="n">
        <f aca="false">AB66/AG66</f>
        <v>-0.0148507641737348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0.00838887110406259</v>
      </c>
      <c r="AV66" s="5"/>
      <c r="AW66" s="5" t="n">
        <f aca="false">workers_and_wage_high!C54</f>
        <v>12982022</v>
      </c>
      <c r="AX66" s="5"/>
      <c r="AY66" s="61" t="n">
        <f aca="false">(AW66-AW65)/AW65</f>
        <v>0.00215700381655818</v>
      </c>
      <c r="AZ66" s="11" t="n">
        <f aca="false">workers_and_wage_high!B54</f>
        <v>7377.89975371198</v>
      </c>
      <c r="BA66" s="61" t="n">
        <f aca="false">(AZ66-AZ65)/AZ65</f>
        <v>0.00303374817191074</v>
      </c>
      <c r="BB66" s="66"/>
      <c r="BC66" s="66"/>
      <c r="BD66" s="66"/>
      <c r="BE66" s="66"/>
      <c r="BF66" s="5" t="n">
        <f aca="false">BF65*(1+AY66)*(1+BA66)*(1-BE66)</f>
        <v>107.705647767667</v>
      </c>
      <c r="BG66" s="5"/>
      <c r="BH66" s="5"/>
      <c r="BI66" s="61" t="n">
        <f aca="false">T73/AG73</f>
        <v>0.0179519960941319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161856793.013336</v>
      </c>
      <c r="E67" s="9"/>
      <c r="F67" s="82" t="n">
        <f aca="false">'High pensions'!I67</f>
        <v>29419388.0654526</v>
      </c>
      <c r="G67" s="82" t="n">
        <f aca="false">'High pensions'!K67</f>
        <v>2363771.62004128</v>
      </c>
      <c r="H67" s="82" t="n">
        <f aca="false">'High pensions'!V67</f>
        <v>13004774.0280873</v>
      </c>
      <c r="I67" s="82" t="n">
        <f aca="false">'High pensions'!M67</f>
        <v>73106.3387641632</v>
      </c>
      <c r="J67" s="82" t="n">
        <f aca="false">'High pensions'!W67</f>
        <v>402209.506023318</v>
      </c>
      <c r="K67" s="9"/>
      <c r="L67" s="82" t="n">
        <f aca="false">'High pensions'!N67</f>
        <v>5066841.19752051</v>
      </c>
      <c r="M67" s="67"/>
      <c r="N67" s="82" t="n">
        <f aca="false">'High pensions'!L67</f>
        <v>1285187.84070837</v>
      </c>
      <c r="O67" s="9"/>
      <c r="P67" s="82" t="n">
        <f aca="false">'High pensions'!X67</f>
        <v>33362587.3685446</v>
      </c>
      <c r="Q67" s="67"/>
      <c r="R67" s="82" t="n">
        <f aca="false">'High SIPA income'!G62</f>
        <v>30790865.885372</v>
      </c>
      <c r="S67" s="67"/>
      <c r="T67" s="82" t="n">
        <f aca="false">'High SIPA income'!J62</f>
        <v>117731544.409411</v>
      </c>
      <c r="U67" s="9"/>
      <c r="V67" s="82" t="n">
        <f aca="false">'High SIPA income'!F62</f>
        <v>117197.166543099</v>
      </c>
      <c r="W67" s="67"/>
      <c r="X67" s="82" t="n">
        <f aca="false">'High SIPA income'!M62</f>
        <v>294365.493475574</v>
      </c>
      <c r="Y67" s="9"/>
      <c r="Z67" s="9" t="n">
        <f aca="false">R67+V67-N67-L67-F67</f>
        <v>-4863354.05176634</v>
      </c>
      <c r="AA67" s="9"/>
      <c r="AB67" s="9" t="n">
        <f aca="false">T67-P67-D67</f>
        <v>-77487835.9724699</v>
      </c>
      <c r="AC67" s="50"/>
      <c r="AD67" s="9"/>
      <c r="AE67" s="9"/>
      <c r="AF67" s="9"/>
      <c r="AG67" s="9" t="n">
        <f aca="false">BF67/100*$AG$57</f>
        <v>6642350082.70115</v>
      </c>
      <c r="AH67" s="40" t="n">
        <f aca="false">(AG67-AG66)/AG66</f>
        <v>0.011258050774663</v>
      </c>
      <c r="AI67" s="40"/>
      <c r="AJ67" s="40" t="n">
        <f aca="false">AB67/AG67</f>
        <v>-0.0116657259866916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13053356</v>
      </c>
      <c r="AX67" s="7"/>
      <c r="AY67" s="40" t="n">
        <f aca="false">(AW67-AW66)/AW66</f>
        <v>0.00549482969602116</v>
      </c>
      <c r="AZ67" s="12" t="n">
        <f aca="false">workers_and_wage_high!B55</f>
        <v>7420.18785517298</v>
      </c>
      <c r="BA67" s="40" t="n">
        <f aca="false">(AZ67-AZ66)/AZ66</f>
        <v>0.00573172621920321</v>
      </c>
      <c r="BB67" s="39"/>
      <c r="BC67" s="39"/>
      <c r="BD67" s="39"/>
      <c r="BE67" s="39"/>
      <c r="BF67" s="7" t="n">
        <f aca="false">BF66*(1+AY67)*(1+BA67)*(1-BE67)</f>
        <v>108.918203418953</v>
      </c>
      <c r="BG67" s="7"/>
      <c r="BH67" s="7"/>
      <c r="BI67" s="40" t="n">
        <f aca="false">T74/AG74</f>
        <v>0.0156877186301132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163589033.342019</v>
      </c>
      <c r="E68" s="9"/>
      <c r="F68" s="82" t="n">
        <f aca="false">'High pensions'!I68</f>
        <v>29734243.2501093</v>
      </c>
      <c r="G68" s="82" t="n">
        <f aca="false">'High pensions'!K68</f>
        <v>2490643.63713196</v>
      </c>
      <c r="H68" s="82" t="n">
        <f aca="false">'High pensions'!V68</f>
        <v>13702786.4328234</v>
      </c>
      <c r="I68" s="82" t="n">
        <f aca="false">'High pensions'!M68</f>
        <v>77030.2155814008</v>
      </c>
      <c r="J68" s="82" t="n">
        <f aca="false">'High pensions'!W68</f>
        <v>423797.518540929</v>
      </c>
      <c r="K68" s="9"/>
      <c r="L68" s="82" t="n">
        <f aca="false">'High pensions'!N68</f>
        <v>5071336.97667768</v>
      </c>
      <c r="M68" s="67"/>
      <c r="N68" s="82" t="n">
        <f aca="false">'High pensions'!L68</f>
        <v>1301187.02511005</v>
      </c>
      <c r="O68" s="9"/>
      <c r="P68" s="82" t="n">
        <f aca="false">'High pensions'!X68</f>
        <v>33473938.7800186</v>
      </c>
      <c r="Q68" s="67"/>
      <c r="R68" s="82" t="n">
        <f aca="false">'High SIPA income'!G63</f>
        <v>27078732.2758953</v>
      </c>
      <c r="S68" s="67"/>
      <c r="T68" s="82" t="n">
        <f aca="false">'High SIPA income'!J63</f>
        <v>103537879.816646</v>
      </c>
      <c r="U68" s="9"/>
      <c r="V68" s="82" t="n">
        <f aca="false">'High SIPA income'!F63</f>
        <v>118851.721390843</v>
      </c>
      <c r="W68" s="67"/>
      <c r="X68" s="82" t="n">
        <f aca="false">'High SIPA income'!M63</f>
        <v>298521.258231706</v>
      </c>
      <c r="Y68" s="9"/>
      <c r="Z68" s="9" t="n">
        <f aca="false">R68+V68-N68-L68-F68</f>
        <v>-8909183.25461088</v>
      </c>
      <c r="AA68" s="9"/>
      <c r="AB68" s="9" t="n">
        <f aca="false">T68-P68-D68</f>
        <v>-93525092.3053919</v>
      </c>
      <c r="AC68" s="50"/>
      <c r="AD68" s="9"/>
      <c r="AE68" s="9"/>
      <c r="AF68" s="9"/>
      <c r="AG68" s="9" t="n">
        <f aca="false">BF68/100*$AG$57</f>
        <v>6691926738.8561</v>
      </c>
      <c r="AH68" s="40" t="n">
        <f aca="false">(AG68-AG67)/AG67</f>
        <v>0.00746372225758745</v>
      </c>
      <c r="AI68" s="40"/>
      <c r="AJ68" s="40" t="n">
        <f aca="false">AB68/AG68</f>
        <v>-0.013975809352835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13063594</v>
      </c>
      <c r="AX68" s="7"/>
      <c r="AY68" s="40" t="n">
        <f aca="false">(AW68-AW67)/AW67</f>
        <v>0.000784319373500577</v>
      </c>
      <c r="AZ68" s="12" t="n">
        <f aca="false">workers_and_wage_high!B56</f>
        <v>7469.7114370286</v>
      </c>
      <c r="BA68" s="40" t="n">
        <f aca="false">(AZ68-AZ67)/AZ67</f>
        <v>0.00667416820466202</v>
      </c>
      <c r="BB68" s="39"/>
      <c r="BC68" s="39"/>
      <c r="BD68" s="39"/>
      <c r="BE68" s="39"/>
      <c r="BF68" s="7" t="n">
        <f aca="false">BF67*(1+AY68)*(1+BA68)*(1-BE68)</f>
        <v>109.731138638068</v>
      </c>
      <c r="BG68" s="7"/>
      <c r="BH68" s="7"/>
      <c r="BI68" s="40" t="n">
        <f aca="false">T75/AG75</f>
        <v>0.0179947096939656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165584063.573025</v>
      </c>
      <c r="E69" s="9"/>
      <c r="F69" s="82" t="n">
        <f aca="false">'High pensions'!I69</f>
        <v>30096863.6102163</v>
      </c>
      <c r="G69" s="82" t="n">
        <f aca="false">'High pensions'!K69</f>
        <v>2624637.03052033</v>
      </c>
      <c r="H69" s="82" t="n">
        <f aca="false">'High pensions'!V69</f>
        <v>14439978.5488037</v>
      </c>
      <c r="I69" s="82" t="n">
        <f aca="false">'High pensions'!M69</f>
        <v>81174.3411501129</v>
      </c>
      <c r="J69" s="82" t="n">
        <f aca="false">'High pensions'!W69</f>
        <v>446597.274705266</v>
      </c>
      <c r="K69" s="9"/>
      <c r="L69" s="82" t="n">
        <f aca="false">'High pensions'!N69</f>
        <v>5081497.8041713</v>
      </c>
      <c r="M69" s="67"/>
      <c r="N69" s="82" t="n">
        <f aca="false">'High pensions'!L69</f>
        <v>1319284.04381894</v>
      </c>
      <c r="O69" s="9"/>
      <c r="P69" s="82" t="n">
        <f aca="false">'High pensions'!X69</f>
        <v>33626227.8196382</v>
      </c>
      <c r="Q69" s="67"/>
      <c r="R69" s="82" t="n">
        <f aca="false">'High SIPA income'!G64</f>
        <v>31443851.1667892</v>
      </c>
      <c r="S69" s="67"/>
      <c r="T69" s="82" t="n">
        <f aca="false">'High SIPA income'!J64</f>
        <v>120228290.228254</v>
      </c>
      <c r="U69" s="9"/>
      <c r="V69" s="82" t="n">
        <f aca="false">'High SIPA income'!F64</f>
        <v>119162.669699216</v>
      </c>
      <c r="W69" s="67"/>
      <c r="X69" s="82" t="n">
        <f aca="false">'High SIPA income'!M64</f>
        <v>299302.270733454</v>
      </c>
      <c r="Y69" s="9"/>
      <c r="Z69" s="9" t="n">
        <f aca="false">R69+V69-N69-L69-F69</f>
        <v>-4934631.6217182</v>
      </c>
      <c r="AA69" s="9"/>
      <c r="AB69" s="9" t="n">
        <f aca="false">T69-P69-D69</f>
        <v>-78982001.1644095</v>
      </c>
      <c r="AC69" s="50"/>
      <c r="AD69" s="9"/>
      <c r="AE69" s="9"/>
      <c r="AF69" s="9"/>
      <c r="AG69" s="9" t="n">
        <f aca="false">BF69/100*$AG$57</f>
        <v>6756412926.00383</v>
      </c>
      <c r="AH69" s="40" t="n">
        <f aca="false">(AG69-AG68)/AG68</f>
        <v>0.00963641558914568</v>
      </c>
      <c r="AI69" s="40" t="n">
        <f aca="false">(AG69-AG65)/AG65</f>
        <v>0.0339694963486696</v>
      </c>
      <c r="AJ69" s="40" t="n">
        <f aca="false">AB69/AG69</f>
        <v>-0.0116899310372856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13125195</v>
      </c>
      <c r="AX69" s="7"/>
      <c r="AY69" s="40" t="n">
        <f aca="false">(AW69-AW68)/AW68</f>
        <v>0.00471547110236279</v>
      </c>
      <c r="AZ69" s="12" t="n">
        <f aca="false">workers_and_wage_high!B57</f>
        <v>7506.29695439261</v>
      </c>
      <c r="BA69" s="40" t="n">
        <f aca="false">(AZ69-AZ68)/AZ68</f>
        <v>0.00489784882219811</v>
      </c>
      <c r="BB69" s="39"/>
      <c r="BC69" s="39"/>
      <c r="BD69" s="39"/>
      <c r="BE69" s="39"/>
      <c r="BF69" s="7" t="n">
        <f aca="false">BF68*(1+AY69)*(1+BA69)*(1-BE69)</f>
        <v>110.788553493054</v>
      </c>
      <c r="BG69" s="7"/>
      <c r="BH69" s="7"/>
      <c r="BI69" s="40" t="n">
        <f aca="false">T76/AG76</f>
        <v>0.015776838353804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167327792.794132</v>
      </c>
      <c r="E70" s="6"/>
      <c r="F70" s="81" t="n">
        <f aca="false">'High pensions'!I70</f>
        <v>30413807.0370676</v>
      </c>
      <c r="G70" s="81" t="n">
        <f aca="false">'High pensions'!K70</f>
        <v>2708468.29937953</v>
      </c>
      <c r="H70" s="81" t="n">
        <f aca="false">'High pensions'!V70</f>
        <v>14901193.4558439</v>
      </c>
      <c r="I70" s="81" t="n">
        <f aca="false">'High pensions'!M70</f>
        <v>83767.0608055531</v>
      </c>
      <c r="J70" s="81" t="n">
        <f aca="false">'High pensions'!W70</f>
        <v>460861.653273527</v>
      </c>
      <c r="K70" s="6"/>
      <c r="L70" s="81" t="n">
        <f aca="false">'High pensions'!N70</f>
        <v>6199149.1864068</v>
      </c>
      <c r="M70" s="8"/>
      <c r="N70" s="81" t="n">
        <f aca="false">'High pensions'!L70</f>
        <v>1333949.55740603</v>
      </c>
      <c r="O70" s="6"/>
      <c r="P70" s="81" t="n">
        <f aca="false">'High pensions'!X70</f>
        <v>39506411.4838795</v>
      </c>
      <c r="Q70" s="8"/>
      <c r="R70" s="81" t="n">
        <f aca="false">'High SIPA income'!G65</f>
        <v>27909236.7010312</v>
      </c>
      <c r="S70" s="8"/>
      <c r="T70" s="81" t="n">
        <f aca="false">'High SIPA income'!J65</f>
        <v>106713385.467383</v>
      </c>
      <c r="U70" s="6"/>
      <c r="V70" s="81" t="n">
        <f aca="false">'High SIPA income'!F65</f>
        <v>118109.982048522</v>
      </c>
      <c r="W70" s="8"/>
      <c r="X70" s="81" t="n">
        <f aca="false">'High SIPA income'!M65</f>
        <v>296658.222853183</v>
      </c>
      <c r="Y70" s="6"/>
      <c r="Z70" s="6" t="n">
        <f aca="false">R70+V70-N70-L70-F70</f>
        <v>-9919559.0978008</v>
      </c>
      <c r="AA70" s="6"/>
      <c r="AB70" s="6" t="n">
        <f aca="false">T70-P70-D70</f>
        <v>-100120818.810628</v>
      </c>
      <c r="AC70" s="50"/>
      <c r="AD70" s="6"/>
      <c r="AE70" s="6"/>
      <c r="AF70" s="6"/>
      <c r="AG70" s="6" t="n">
        <f aca="false">BF70/100*$AG$57</f>
        <v>6842602488.93772</v>
      </c>
      <c r="AH70" s="61" t="n">
        <f aca="false">(AG70-AG69)/AG69</f>
        <v>0.0127567044640166</v>
      </c>
      <c r="AI70" s="61"/>
      <c r="AJ70" s="61" t="n">
        <f aca="false">AB70/AG70</f>
        <v>-0.0146319794219365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0.00869778688777989</v>
      </c>
      <c r="AV70" s="5"/>
      <c r="AW70" s="5" t="n">
        <f aca="false">workers_and_wage_high!C58</f>
        <v>13244405</v>
      </c>
      <c r="AX70" s="5"/>
      <c r="AY70" s="61" t="n">
        <f aca="false">(AW70-AW69)/AW69</f>
        <v>0.00908253172619531</v>
      </c>
      <c r="AZ70" s="11" t="n">
        <f aca="false">workers_and_wage_high!B58</f>
        <v>7533.62814957705</v>
      </c>
      <c r="BA70" s="61" t="n">
        <f aca="false">(AZ70-AZ69)/AZ69</f>
        <v>0.00364110231056721</v>
      </c>
      <c r="BB70" s="66"/>
      <c r="BC70" s="66"/>
      <c r="BD70" s="66"/>
      <c r="BE70" s="66"/>
      <c r="BF70" s="5" t="n">
        <f aca="false">BF69*(1+AY70)*(1+BA70)*(1-BE70)</f>
        <v>112.201850327961</v>
      </c>
      <c r="BG70" s="5"/>
      <c r="BH70" s="5"/>
      <c r="BI70" s="61" t="n">
        <f aca="false">T77/AG77</f>
        <v>0.0180967550633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168180935.176494</v>
      </c>
      <c r="E71" s="9"/>
      <c r="F71" s="82" t="n">
        <f aca="false">'High pensions'!I71</f>
        <v>30568875.7639003</v>
      </c>
      <c r="G71" s="82" t="n">
        <f aca="false">'High pensions'!K71</f>
        <v>2801587.08320579</v>
      </c>
      <c r="H71" s="82" t="n">
        <f aca="false">'High pensions'!V71</f>
        <v>15413505.529973</v>
      </c>
      <c r="I71" s="82" t="n">
        <f aca="false">'High pensions'!M71</f>
        <v>86647.0231919317</v>
      </c>
      <c r="J71" s="82" t="n">
        <f aca="false">'High pensions'!W71</f>
        <v>476706.356597103</v>
      </c>
      <c r="K71" s="9"/>
      <c r="L71" s="82" t="n">
        <f aca="false">'High pensions'!N71</f>
        <v>5162972.78854499</v>
      </c>
      <c r="M71" s="67"/>
      <c r="N71" s="82" t="n">
        <f aca="false">'High pensions'!L71</f>
        <v>1341032.40694601</v>
      </c>
      <c r="O71" s="9"/>
      <c r="P71" s="82" t="n">
        <f aca="false">'High pensions'!X71</f>
        <v>34168654.9779897</v>
      </c>
      <c r="Q71" s="67"/>
      <c r="R71" s="82" t="n">
        <f aca="false">'High SIPA income'!G66</f>
        <v>32271186.7417538</v>
      </c>
      <c r="S71" s="67"/>
      <c r="T71" s="82" t="n">
        <f aca="false">'High SIPA income'!J66</f>
        <v>123391679.505712</v>
      </c>
      <c r="U71" s="9"/>
      <c r="V71" s="82" t="n">
        <f aca="false">'High SIPA income'!F66</f>
        <v>118584.68850288</v>
      </c>
      <c r="W71" s="67"/>
      <c r="X71" s="82" t="n">
        <f aca="false">'High SIPA income'!M66</f>
        <v>297850.548604862</v>
      </c>
      <c r="Y71" s="9"/>
      <c r="Z71" s="9" t="n">
        <f aca="false">R71+V71-N71-L71-F71</f>
        <v>-4683109.52913461</v>
      </c>
      <c r="AA71" s="9"/>
      <c r="AB71" s="9" t="n">
        <f aca="false">T71-P71-D71</f>
        <v>-78957910.6487718</v>
      </c>
      <c r="AC71" s="50"/>
      <c r="AD71" s="9"/>
      <c r="AE71" s="9"/>
      <c r="AF71" s="9"/>
      <c r="AG71" s="9" t="n">
        <f aca="false">BF71/100*$AG$57</f>
        <v>6885147625.31583</v>
      </c>
      <c r="AH71" s="40" t="n">
        <f aca="false">(AG71-AG70)/AG70</f>
        <v>0.00621768346866342</v>
      </c>
      <c r="AI71" s="40"/>
      <c r="AJ71" s="40" t="n">
        <f aca="false">AB71/AG71</f>
        <v>-0.0114678602327209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13234392</v>
      </c>
      <c r="AX71" s="7"/>
      <c r="AY71" s="40" t="n">
        <f aca="false">(AW71-AW70)/AW70</f>
        <v>-0.000756017352232886</v>
      </c>
      <c r="AZ71" s="12" t="n">
        <f aca="false">workers_and_wage_high!B59</f>
        <v>7586.20516752598</v>
      </c>
      <c r="BA71" s="40" t="n">
        <f aca="false">(AZ71-AZ70)/AZ70</f>
        <v>0.0069789770486459</v>
      </c>
      <c r="BB71" s="39"/>
      <c r="BC71" s="39"/>
      <c r="BD71" s="39"/>
      <c r="BE71" s="39"/>
      <c r="BF71" s="7" t="n">
        <f aca="false">BF70*(1+AY71)*(1+BA71)*(1-BE71)</f>
        <v>112.899485917899</v>
      </c>
      <c r="BG71" s="7"/>
      <c r="BH71" s="7"/>
      <c r="BI71" s="40" t="n">
        <f aca="false">T78/AG78</f>
        <v>0.0157879726188889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170137120.78848</v>
      </c>
      <c r="E72" s="9"/>
      <c r="F72" s="82" t="n">
        <f aca="false">'High pensions'!I72</f>
        <v>30924435.6546881</v>
      </c>
      <c r="G72" s="82" t="n">
        <f aca="false">'High pensions'!K72</f>
        <v>2922735.76514109</v>
      </c>
      <c r="H72" s="82" t="n">
        <f aca="false">'High pensions'!V72</f>
        <v>16080029.833341</v>
      </c>
      <c r="I72" s="82" t="n">
        <f aca="false">'High pensions'!M72</f>
        <v>90393.8896435383</v>
      </c>
      <c r="J72" s="82" t="n">
        <f aca="false">'High pensions'!W72</f>
        <v>497320.510309514</v>
      </c>
      <c r="K72" s="9"/>
      <c r="L72" s="82" t="n">
        <f aca="false">'High pensions'!N72</f>
        <v>5163293.39240028</v>
      </c>
      <c r="M72" s="67"/>
      <c r="N72" s="82" t="n">
        <f aca="false">'High pensions'!L72</f>
        <v>1357874.44795184</v>
      </c>
      <c r="O72" s="9"/>
      <c r="P72" s="82" t="n">
        <f aca="false">'High pensions'!X72</f>
        <v>34262978.5333274</v>
      </c>
      <c r="Q72" s="67"/>
      <c r="R72" s="82" t="n">
        <f aca="false">'High SIPA income'!G67</f>
        <v>28261674.7539875</v>
      </c>
      <c r="S72" s="67"/>
      <c r="T72" s="82" t="n">
        <f aca="false">'High SIPA income'!J67</f>
        <v>108060962.909267</v>
      </c>
      <c r="U72" s="9"/>
      <c r="V72" s="82" t="n">
        <f aca="false">'High SIPA income'!F67</f>
        <v>120738.856245141</v>
      </c>
      <c r="W72" s="67"/>
      <c r="X72" s="82" t="n">
        <f aca="false">'High SIPA income'!M67</f>
        <v>303261.196909627</v>
      </c>
      <c r="Y72" s="9"/>
      <c r="Z72" s="9" t="n">
        <f aca="false">R72+V72-N72-L72-F72</f>
        <v>-9063189.88480762</v>
      </c>
      <c r="AA72" s="9"/>
      <c r="AB72" s="9" t="n">
        <f aca="false">T72-P72-D72</f>
        <v>-96339136.4125409</v>
      </c>
      <c r="AC72" s="50"/>
      <c r="AD72" s="9"/>
      <c r="AE72" s="9"/>
      <c r="AF72" s="9"/>
      <c r="AG72" s="9" t="n">
        <f aca="false">BF72/100*$AG$57</f>
        <v>6925400358.42111</v>
      </c>
      <c r="AH72" s="40" t="n">
        <f aca="false">(AG72-AG71)/AG71</f>
        <v>0.00584631373150014</v>
      </c>
      <c r="AI72" s="40"/>
      <c r="AJ72" s="40" t="n">
        <f aca="false">AB72/AG72</f>
        <v>-0.0139109844090667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13254665</v>
      </c>
      <c r="AX72" s="7"/>
      <c r="AY72" s="40" t="n">
        <f aca="false">(AW72-AW71)/AW71</f>
        <v>0.00153184218814132</v>
      </c>
      <c r="AZ72" s="12" t="n">
        <f aca="false">workers_and_wage_high!B60</f>
        <v>7618.8855726201</v>
      </c>
      <c r="BA72" s="40" t="n">
        <f aca="false">(AZ72-AZ71)/AZ71</f>
        <v>0.00430787256242667</v>
      </c>
      <c r="BB72" s="39"/>
      <c r="BC72" s="39"/>
      <c r="BD72" s="39"/>
      <c r="BE72" s="39"/>
      <c r="BF72" s="7" t="n">
        <f aca="false">BF71*(1+AY72)*(1+BA72)*(1-BE72)</f>
        <v>113.5595317327</v>
      </c>
      <c r="BG72" s="7"/>
      <c r="BH72" s="7"/>
      <c r="BI72" s="40" t="n">
        <f aca="false">T79/AG79</f>
        <v>0.018172842731004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171911273.268104</v>
      </c>
      <c r="E73" s="9"/>
      <c r="F73" s="82" t="n">
        <f aca="false">'High pensions'!I73</f>
        <v>31246908.8689019</v>
      </c>
      <c r="G73" s="82" t="n">
        <f aca="false">'High pensions'!K73</f>
        <v>3021803.29662334</v>
      </c>
      <c r="H73" s="82" t="n">
        <f aca="false">'High pensions'!V73</f>
        <v>16625070.1619091</v>
      </c>
      <c r="I73" s="82" t="n">
        <f aca="false">'High pensions'!M73</f>
        <v>93457.8339161859</v>
      </c>
      <c r="J73" s="82" t="n">
        <f aca="false">'High pensions'!W73</f>
        <v>514177.427687911</v>
      </c>
      <c r="K73" s="9"/>
      <c r="L73" s="82" t="n">
        <f aca="false">'High pensions'!N73</f>
        <v>5241446.74476781</v>
      </c>
      <c r="M73" s="67"/>
      <c r="N73" s="82" t="n">
        <f aca="false">'High pensions'!L73</f>
        <v>1372079.35860172</v>
      </c>
      <c r="O73" s="9"/>
      <c r="P73" s="82" t="n">
        <f aca="false">'High pensions'!X73</f>
        <v>34746667.8775574</v>
      </c>
      <c r="Q73" s="67"/>
      <c r="R73" s="82" t="n">
        <f aca="false">'High SIPA income'!G68</f>
        <v>32839410.8097141</v>
      </c>
      <c r="S73" s="67"/>
      <c r="T73" s="82" t="n">
        <f aca="false">'High SIPA income'!J68</f>
        <v>125564333.478504</v>
      </c>
      <c r="U73" s="9"/>
      <c r="V73" s="82" t="n">
        <f aca="false">'High SIPA income'!F68</f>
        <v>119981.208427005</v>
      </c>
      <c r="W73" s="67"/>
      <c r="X73" s="82" t="n">
        <f aca="false">'High SIPA income'!M68</f>
        <v>301358.204026398</v>
      </c>
      <c r="Y73" s="9"/>
      <c r="Z73" s="9" t="n">
        <f aca="false">R73+V73-N73-L73-F73</f>
        <v>-4901042.95413032</v>
      </c>
      <c r="AA73" s="9"/>
      <c r="AB73" s="9" t="n">
        <f aca="false">T73-P73-D73</f>
        <v>-81093607.667158</v>
      </c>
      <c r="AC73" s="50"/>
      <c r="AD73" s="9"/>
      <c r="AE73" s="9"/>
      <c r="AF73" s="9"/>
      <c r="AG73" s="9" t="n">
        <f aca="false">BF73/100*$AG$57</f>
        <v>6994449687.94014</v>
      </c>
      <c r="AH73" s="40" t="n">
        <f aca="false">(AG73-AG72)/AG72</f>
        <v>0.00997044588693943</v>
      </c>
      <c r="AI73" s="40" t="n">
        <f aca="false">(AG73-AG69)/AG69</f>
        <v>0.0352312335766464</v>
      </c>
      <c r="AJ73" s="40" t="n">
        <f aca="false">AB73/AG73</f>
        <v>-0.01159399399312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13336211</v>
      </c>
      <c r="AX73" s="7"/>
      <c r="AY73" s="40" t="n">
        <f aca="false">(AW73-AW72)/AW72</f>
        <v>0.00615224903835744</v>
      </c>
      <c r="AZ73" s="12" t="n">
        <f aca="false">workers_and_wage_high!B61</f>
        <v>7647.79810043176</v>
      </c>
      <c r="BA73" s="40" t="n">
        <f aca="false">(AZ73-AZ72)/AZ72</f>
        <v>0.00379484998640241</v>
      </c>
      <c r="BB73" s="39"/>
      <c r="BC73" s="39"/>
      <c r="BD73" s="39"/>
      <c r="BE73" s="39"/>
      <c r="BF73" s="7" t="n">
        <f aca="false">BF72*(1+AY73)*(1+BA73)*(1-BE73)</f>
        <v>114.691770898787</v>
      </c>
      <c r="BG73" s="7"/>
      <c r="BH73" s="7"/>
      <c r="BI73" s="40" t="n">
        <f aca="false">T80/AG80</f>
        <v>0.0158704818868358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174065545.954418</v>
      </c>
      <c r="E74" s="6"/>
      <c r="F74" s="81" t="n">
        <f aca="false">'High pensions'!I74</f>
        <v>31638473.4302499</v>
      </c>
      <c r="G74" s="81" t="n">
        <f aca="false">'High pensions'!K74</f>
        <v>3073619.72057782</v>
      </c>
      <c r="H74" s="81" t="n">
        <f aca="false">'High pensions'!V74</f>
        <v>16910148.8381899</v>
      </c>
      <c r="I74" s="81" t="n">
        <f aca="false">'High pensions'!M74</f>
        <v>95060.4037292111</v>
      </c>
      <c r="J74" s="81" t="n">
        <f aca="false">'High pensions'!W74</f>
        <v>522994.293964638</v>
      </c>
      <c r="K74" s="6"/>
      <c r="L74" s="81" t="n">
        <f aca="false">'High pensions'!N74</f>
        <v>6433811.16232968</v>
      </c>
      <c r="M74" s="8"/>
      <c r="N74" s="81" t="n">
        <f aca="false">'High pensions'!L74</f>
        <v>1391381.27403296</v>
      </c>
      <c r="O74" s="6"/>
      <c r="P74" s="81" t="n">
        <f aca="false">'High pensions'!X74</f>
        <v>41040045.9522648</v>
      </c>
      <c r="Q74" s="8"/>
      <c r="R74" s="81" t="n">
        <f aca="false">'High SIPA income'!G69</f>
        <v>28978691.6335384</v>
      </c>
      <c r="S74" s="8"/>
      <c r="T74" s="81" t="n">
        <f aca="false">'High SIPA income'!J69</f>
        <v>110802539.093302</v>
      </c>
      <c r="U74" s="6"/>
      <c r="V74" s="81" t="n">
        <f aca="false">'High SIPA income'!F69</f>
        <v>117571.785992418</v>
      </c>
      <c r="W74" s="8"/>
      <c r="X74" s="81" t="n">
        <f aca="false">'High SIPA income'!M69</f>
        <v>295306.429526478</v>
      </c>
      <c r="Y74" s="6"/>
      <c r="Z74" s="6" t="n">
        <f aca="false">R74+V74-N74-L74-F74</f>
        <v>-10367402.4470817</v>
      </c>
      <c r="AA74" s="6"/>
      <c r="AB74" s="6" t="n">
        <f aca="false">T74-P74-D74</f>
        <v>-104303052.813381</v>
      </c>
      <c r="AC74" s="50"/>
      <c r="AD74" s="6"/>
      <c r="AE74" s="6"/>
      <c r="AF74" s="6"/>
      <c r="AG74" s="6" t="n">
        <f aca="false">BF74/100*$AG$57</f>
        <v>7063011627.49134</v>
      </c>
      <c r="AH74" s="61" t="n">
        <f aca="false">(AG74-AG73)/AG73</f>
        <v>0.00980233508140134</v>
      </c>
      <c r="AI74" s="61"/>
      <c r="AJ74" s="61" t="n">
        <f aca="false">AB74/AG74</f>
        <v>-0.0147675040498875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0.0068958212033133</v>
      </c>
      <c r="AV74" s="5"/>
      <c r="AW74" s="5" t="n">
        <f aca="false">workers_and_wage_high!C62</f>
        <v>13399486</v>
      </c>
      <c r="AX74" s="5"/>
      <c r="AY74" s="61" t="n">
        <f aca="false">(AW74-AW73)/AW73</f>
        <v>0.00474460099648993</v>
      </c>
      <c r="AZ74" s="11" t="n">
        <f aca="false">workers_and_wage_high!B62</f>
        <v>7686.29597251658</v>
      </c>
      <c r="BA74" s="61" t="n">
        <f aca="false">(AZ74-AZ73)/AZ73</f>
        <v>0.00503385047294124</v>
      </c>
      <c r="BB74" s="66"/>
      <c r="BC74" s="66"/>
      <c r="BD74" s="66"/>
      <c r="BE74" s="66"/>
      <c r="BF74" s="5" t="n">
        <f aca="false">BF73*(1+AY74)*(1+BA74)*(1-BE74)</f>
        <v>115.816018068216</v>
      </c>
      <c r="BG74" s="5"/>
      <c r="BH74" s="5"/>
      <c r="BI74" s="61" t="n">
        <f aca="false">T81/AG81</f>
        <v>0.0182026920347737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175226143.24485</v>
      </c>
      <c r="E75" s="9"/>
      <c r="F75" s="82" t="n">
        <f aca="false">'High pensions'!I75</f>
        <v>31849425.7260373</v>
      </c>
      <c r="G75" s="82" t="n">
        <f aca="false">'High pensions'!K75</f>
        <v>3143533.2300148</v>
      </c>
      <c r="H75" s="82" t="n">
        <f aca="false">'High pensions'!V75</f>
        <v>17294792.3392921</v>
      </c>
      <c r="I75" s="82" t="n">
        <f aca="false">'High pensions'!M75</f>
        <v>97222.6772169522</v>
      </c>
      <c r="J75" s="82" t="n">
        <f aca="false">'High pensions'!W75</f>
        <v>534890.48472037</v>
      </c>
      <c r="K75" s="9"/>
      <c r="L75" s="82" t="n">
        <f aca="false">'High pensions'!N75</f>
        <v>5340371.10286479</v>
      </c>
      <c r="M75" s="67"/>
      <c r="N75" s="82" t="n">
        <f aca="false">'High pensions'!L75</f>
        <v>1400456.98473365</v>
      </c>
      <c r="O75" s="9"/>
      <c r="P75" s="82" t="n">
        <f aca="false">'High pensions'!X75</f>
        <v>35416112.1682138</v>
      </c>
      <c r="Q75" s="67"/>
      <c r="R75" s="82" t="n">
        <f aca="false">'High SIPA income'!G70</f>
        <v>33456719.775598</v>
      </c>
      <c r="S75" s="67"/>
      <c r="T75" s="82" t="n">
        <f aca="false">'High SIPA income'!J70</f>
        <v>127924667.812778</v>
      </c>
      <c r="U75" s="9"/>
      <c r="V75" s="82" t="n">
        <f aca="false">'High SIPA income'!F70</f>
        <v>120575.784491541</v>
      </c>
      <c r="W75" s="67"/>
      <c r="X75" s="82" t="n">
        <f aca="false">'High SIPA income'!M70</f>
        <v>302851.607679475</v>
      </c>
      <c r="Y75" s="9"/>
      <c r="Z75" s="9" t="n">
        <f aca="false">R75+V75-N75-L75-F75</f>
        <v>-5012958.25354615</v>
      </c>
      <c r="AA75" s="9"/>
      <c r="AB75" s="9" t="n">
        <f aca="false">T75-P75-D75</f>
        <v>-82717587.6002857</v>
      </c>
      <c r="AC75" s="50"/>
      <c r="AD75" s="9"/>
      <c r="AE75" s="9"/>
      <c r="AF75" s="9"/>
      <c r="AG75" s="9" t="n">
        <f aca="false">BF75/100*$AG$57</f>
        <v>7109015371.09417</v>
      </c>
      <c r="AH75" s="40" t="n">
        <f aca="false">(AG75-AG74)/AG74</f>
        <v>0.00651333255969413</v>
      </c>
      <c r="AI75" s="40"/>
      <c r="AJ75" s="40" t="n">
        <f aca="false">AB75/AG75</f>
        <v>-0.0116355899210209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13474563</v>
      </c>
      <c r="AX75" s="7"/>
      <c r="AY75" s="40" t="n">
        <f aca="false">(AW75-AW74)/AW74</f>
        <v>0.00560297611415841</v>
      </c>
      <c r="AZ75" s="12" t="n">
        <f aca="false">workers_and_wage_high!B63</f>
        <v>7693.25425450965</v>
      </c>
      <c r="BA75" s="40" t="n">
        <f aca="false">(AZ75-AZ74)/AZ74</f>
        <v>0.000905284160010528</v>
      </c>
      <c r="BB75" s="39"/>
      <c r="BC75" s="39"/>
      <c r="BD75" s="39"/>
      <c r="BE75" s="39"/>
      <c r="BF75" s="7" t="n">
        <f aca="false">BF74*(1+AY75)*(1+BA75)*(1-BE75)</f>
        <v>116.570366309634</v>
      </c>
      <c r="BG75" s="7"/>
      <c r="BH75" s="7"/>
      <c r="BI75" s="40" t="n">
        <f aca="false">T82/AG82</f>
        <v>0.0159331852771754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177136216.890387</v>
      </c>
      <c r="E76" s="9"/>
      <c r="F76" s="82" t="n">
        <f aca="false">'High pensions'!I76</f>
        <v>32196604.2210852</v>
      </c>
      <c r="G76" s="82" t="n">
        <f aca="false">'High pensions'!K76</f>
        <v>3241720.28147186</v>
      </c>
      <c r="H76" s="82" t="n">
        <f aca="false">'High pensions'!V76</f>
        <v>17834988.5265451</v>
      </c>
      <c r="I76" s="82" t="n">
        <f aca="false">'High pensions'!M76</f>
        <v>100259.390148614</v>
      </c>
      <c r="J76" s="82" t="n">
        <f aca="false">'High pensions'!W76</f>
        <v>551597.583295208</v>
      </c>
      <c r="K76" s="9"/>
      <c r="L76" s="82" t="n">
        <f aca="false">'High pensions'!N76</f>
        <v>5373846.17164835</v>
      </c>
      <c r="M76" s="67"/>
      <c r="N76" s="82" t="n">
        <f aca="false">'High pensions'!L76</f>
        <v>1418976.46044785</v>
      </c>
      <c r="O76" s="9"/>
      <c r="P76" s="82" t="n">
        <f aca="false">'High pensions'!X76</f>
        <v>35691703.1505162</v>
      </c>
      <c r="Q76" s="67"/>
      <c r="R76" s="82" t="n">
        <f aca="false">'High SIPA income'!G71</f>
        <v>29481494.5657178</v>
      </c>
      <c r="S76" s="67"/>
      <c r="T76" s="82" t="n">
        <f aca="false">'High SIPA income'!J71</f>
        <v>112725049.683275</v>
      </c>
      <c r="U76" s="9"/>
      <c r="V76" s="82" t="n">
        <f aca="false">'High SIPA income'!F71</f>
        <v>118174.884432995</v>
      </c>
      <c r="W76" s="67"/>
      <c r="X76" s="82" t="n">
        <f aca="false">'High SIPA income'!M71</f>
        <v>296821.238931101</v>
      </c>
      <c r="Y76" s="9"/>
      <c r="Z76" s="9" t="n">
        <f aca="false">R76+V76-N76-L76-F76</f>
        <v>-9389757.40303054</v>
      </c>
      <c r="AA76" s="9"/>
      <c r="AB76" s="9" t="n">
        <f aca="false">T76-P76-D76</f>
        <v>-100102870.357629</v>
      </c>
      <c r="AC76" s="50"/>
      <c r="AD76" s="9"/>
      <c r="AE76" s="9"/>
      <c r="AF76" s="9"/>
      <c r="AG76" s="9" t="n">
        <f aca="false">BF76/100*$AG$57</f>
        <v>7144970820.85492</v>
      </c>
      <c r="AH76" s="40" t="n">
        <f aca="false">(AG76-AG75)/AG75</f>
        <v>0.00505772570234543</v>
      </c>
      <c r="AI76" s="40"/>
      <c r="AJ76" s="40" t="n">
        <f aca="false">AB76/AG76</f>
        <v>-0.0140102560062871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13509523</v>
      </c>
      <c r="AX76" s="7"/>
      <c r="AY76" s="40" t="n">
        <f aca="false">(AW76-AW75)/AW75</f>
        <v>0.00259451827862618</v>
      </c>
      <c r="AZ76" s="12" t="n">
        <f aca="false">workers_and_wage_high!B64</f>
        <v>7712.15529640324</v>
      </c>
      <c r="BA76" s="40" t="n">
        <f aca="false">(AZ76-AZ75)/AZ75</f>
        <v>0.00245683312526828</v>
      </c>
      <c r="BB76" s="39"/>
      <c r="BC76" s="39"/>
      <c r="BD76" s="39"/>
      <c r="BE76" s="39"/>
      <c r="BF76" s="7" t="n">
        <f aca="false">BF75*(1+AY76)*(1+BA76)*(1-BE76)</f>
        <v>117.15994724745</v>
      </c>
      <c r="BG76" s="7"/>
      <c r="BH76" s="7"/>
      <c r="BI76" s="40" t="n">
        <f aca="false">T83/AG83</f>
        <v>0.0182968536904686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178497878.279221</v>
      </c>
      <c r="E77" s="9"/>
      <c r="F77" s="82" t="n">
        <f aca="false">'High pensions'!I77</f>
        <v>32444102.2967979</v>
      </c>
      <c r="G77" s="82" t="n">
        <f aca="false">'High pensions'!K77</f>
        <v>3312213.37796758</v>
      </c>
      <c r="H77" s="82" t="n">
        <f aca="false">'High pensions'!V77</f>
        <v>18222820.7446386</v>
      </c>
      <c r="I77" s="82" t="n">
        <f aca="false">'High pensions'!M77</f>
        <v>102439.589009306</v>
      </c>
      <c r="J77" s="82" t="n">
        <f aca="false">'High pensions'!W77</f>
        <v>563592.394164078</v>
      </c>
      <c r="K77" s="9"/>
      <c r="L77" s="82" t="n">
        <f aca="false">'High pensions'!N77</f>
        <v>5378357.96566849</v>
      </c>
      <c r="M77" s="67"/>
      <c r="N77" s="82" t="n">
        <f aca="false">'High pensions'!L77</f>
        <v>1430718.56150358</v>
      </c>
      <c r="O77" s="9"/>
      <c r="P77" s="82" t="n">
        <f aca="false">'High pensions'!X77</f>
        <v>35779716.4466637</v>
      </c>
      <c r="Q77" s="67"/>
      <c r="R77" s="82" t="n">
        <f aca="false">'High SIPA income'!G72</f>
        <v>34026620.0046865</v>
      </c>
      <c r="S77" s="67"/>
      <c r="T77" s="82" t="n">
        <f aca="false">'High SIPA income'!J72</f>
        <v>130103730.73292</v>
      </c>
      <c r="U77" s="9"/>
      <c r="V77" s="82" t="n">
        <f aca="false">'High SIPA income'!F72</f>
        <v>118548.543490423</v>
      </c>
      <c r="W77" s="67"/>
      <c r="X77" s="82" t="n">
        <f aca="false">'High SIPA income'!M72</f>
        <v>297759.762754466</v>
      </c>
      <c r="Y77" s="9"/>
      <c r="Z77" s="9" t="n">
        <f aca="false">R77+V77-N77-L77-F77</f>
        <v>-5108010.27579305</v>
      </c>
      <c r="AA77" s="9"/>
      <c r="AB77" s="9" t="n">
        <f aca="false">T77-P77-D77</f>
        <v>-84173863.9929646</v>
      </c>
      <c r="AC77" s="50"/>
      <c r="AD77" s="9"/>
      <c r="AE77" s="9"/>
      <c r="AF77" s="9"/>
      <c r="AG77" s="9" t="n">
        <f aca="false">BF77/100*$AG$57</f>
        <v>7189340314.20741</v>
      </c>
      <c r="AH77" s="40" t="n">
        <f aca="false">(AG77-AG76)/AG76</f>
        <v>0.00620989146981229</v>
      </c>
      <c r="AI77" s="40" t="n">
        <f aca="false">(AG77-AG73)/AG73</f>
        <v>0.027863611143461</v>
      </c>
      <c r="AJ77" s="40" t="n">
        <f aca="false">AB77/AG77</f>
        <v>-0.0117081484968269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13532664</v>
      </c>
      <c r="AX77" s="7"/>
      <c r="AY77" s="40" t="n">
        <f aca="false">(AW77-AW76)/AW76</f>
        <v>0.00171293982770524</v>
      </c>
      <c r="AZ77" s="12" t="n">
        <f aca="false">workers_and_wage_high!B65</f>
        <v>7746.7771806232</v>
      </c>
      <c r="BA77" s="40" t="n">
        <f aca="false">(AZ77-AZ76)/AZ76</f>
        <v>0.00448926180676143</v>
      </c>
      <c r="BB77" s="39"/>
      <c r="BC77" s="39"/>
      <c r="BD77" s="39"/>
      <c r="BE77" s="39"/>
      <c r="BF77" s="7" t="n">
        <f aca="false">BF76*(1+AY77)*(1+BA77)*(1-BE77)</f>
        <v>117.887497804466</v>
      </c>
      <c r="BG77" s="7"/>
      <c r="BH77" s="7"/>
      <c r="BI77" s="40" t="n">
        <f aca="false">T84/AG84</f>
        <v>0.0159184898703142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179762552.638593</v>
      </c>
      <c r="E78" s="6"/>
      <c r="F78" s="81" t="n">
        <f aca="false">'High pensions'!I78</f>
        <v>32673971.8318488</v>
      </c>
      <c r="G78" s="81" t="n">
        <f aca="false">'High pensions'!K78</f>
        <v>3503401.68932817</v>
      </c>
      <c r="H78" s="81" t="n">
        <f aca="false">'High pensions'!V78</f>
        <v>19274682.424073</v>
      </c>
      <c r="I78" s="81" t="n">
        <f aca="false">'High pensions'!M78</f>
        <v>108352.62956685</v>
      </c>
      <c r="J78" s="81" t="n">
        <f aca="false">'High pensions'!W78</f>
        <v>596124.198682667</v>
      </c>
      <c r="K78" s="6"/>
      <c r="L78" s="81" t="n">
        <f aca="false">'High pensions'!N78</f>
        <v>6583358.16775654</v>
      </c>
      <c r="M78" s="8"/>
      <c r="N78" s="81" t="n">
        <f aca="false">'High pensions'!L78</f>
        <v>1442206.9946906</v>
      </c>
      <c r="O78" s="6"/>
      <c r="P78" s="81" t="n">
        <f aca="false">'High pensions'!X78</f>
        <v>42095674.1933877</v>
      </c>
      <c r="Q78" s="8"/>
      <c r="R78" s="81" t="n">
        <f aca="false">'High SIPA income'!G73</f>
        <v>29912846.3094193</v>
      </c>
      <c r="S78" s="8"/>
      <c r="T78" s="81" t="n">
        <f aca="false">'High SIPA income'!J73</f>
        <v>114374360.461306</v>
      </c>
      <c r="U78" s="6"/>
      <c r="V78" s="81" t="n">
        <f aca="false">'High SIPA income'!F73</f>
        <v>119886.921571732</v>
      </c>
      <c r="W78" s="8"/>
      <c r="X78" s="81" t="n">
        <f aca="false">'High SIPA income'!M73</f>
        <v>301121.382629607</v>
      </c>
      <c r="Y78" s="6"/>
      <c r="Z78" s="6" t="n">
        <f aca="false">R78+V78-N78-L78-F78</f>
        <v>-10666803.763305</v>
      </c>
      <c r="AA78" s="6"/>
      <c r="AB78" s="6" t="n">
        <f aca="false">T78-P78-D78</f>
        <v>-107483866.370675</v>
      </c>
      <c r="AC78" s="50"/>
      <c r="AD78" s="6"/>
      <c r="AE78" s="6"/>
      <c r="AF78" s="6"/>
      <c r="AG78" s="6" t="n">
        <f aca="false">BF78/100*$AG$57</f>
        <v>7244398202.49419</v>
      </c>
      <c r="AH78" s="61" t="n">
        <f aca="false">(AG78-AG77)/AG77</f>
        <v>0.00765826708439134</v>
      </c>
      <c r="AI78" s="61"/>
      <c r="AJ78" s="61" t="n">
        <f aca="false">AB78/AG78</f>
        <v>-0.0148368247252987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0.00731894745908682</v>
      </c>
      <c r="AV78" s="5"/>
      <c r="AW78" s="5" t="n">
        <f aca="false">workers_and_wage_high!C66</f>
        <v>13560724</v>
      </c>
      <c r="AX78" s="5"/>
      <c r="AY78" s="61" t="n">
        <f aca="false">(AW78-AW77)/AW77</f>
        <v>0.00207350156628436</v>
      </c>
      <c r="AZ78" s="11" t="n">
        <f aca="false">workers_and_wage_high!B66</f>
        <v>7789.95159248738</v>
      </c>
      <c r="BA78" s="61" t="n">
        <f aca="false">(AZ78-AZ77)/AZ77</f>
        <v>0.0055732094595634</v>
      </c>
      <c r="BB78" s="66"/>
      <c r="BC78" s="66"/>
      <c r="BD78" s="66"/>
      <c r="BE78" s="66"/>
      <c r="BF78" s="5" t="n">
        <f aca="false">BF77*(1+AY78)*(1+BA78)*(1-BE78)</f>
        <v>118.790311748563</v>
      </c>
      <c r="BG78" s="5"/>
      <c r="BH78" s="5"/>
      <c r="BI78" s="61" t="n">
        <f aca="false">T85/AG85</f>
        <v>0.0183136784926505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181633598.624968</v>
      </c>
      <c r="E79" s="9"/>
      <c r="F79" s="82" t="n">
        <f aca="false">'High pensions'!I79</f>
        <v>33014056.5878647</v>
      </c>
      <c r="G79" s="82" t="n">
        <f aca="false">'High pensions'!K79</f>
        <v>3609824.52572428</v>
      </c>
      <c r="H79" s="82" t="n">
        <f aca="false">'High pensions'!V79</f>
        <v>19860189.4701113</v>
      </c>
      <c r="I79" s="82" t="n">
        <f aca="false">'High pensions'!M79</f>
        <v>111644.057496628</v>
      </c>
      <c r="J79" s="82" t="n">
        <f aca="false">'High pensions'!W79</f>
        <v>614232.664024063</v>
      </c>
      <c r="K79" s="9"/>
      <c r="L79" s="82" t="n">
        <f aca="false">'High pensions'!N79</f>
        <v>5486175.53873931</v>
      </c>
      <c r="M79" s="67"/>
      <c r="N79" s="82" t="n">
        <f aca="false">'High pensions'!L79</f>
        <v>1458980.7095041</v>
      </c>
      <c r="O79" s="9"/>
      <c r="P79" s="82" t="n">
        <f aca="false">'High pensions'!X79</f>
        <v>36494672.3454884</v>
      </c>
      <c r="Q79" s="67"/>
      <c r="R79" s="82" t="n">
        <f aca="false">'High SIPA income'!G74</f>
        <v>34548199.7207326</v>
      </c>
      <c r="S79" s="67"/>
      <c r="T79" s="82" t="n">
        <f aca="false">'High SIPA income'!J74</f>
        <v>132098035.983423</v>
      </c>
      <c r="U79" s="9"/>
      <c r="V79" s="82" t="n">
        <f aca="false">'High SIPA income'!F74</f>
        <v>117035.792333126</v>
      </c>
      <c r="W79" s="67"/>
      <c r="X79" s="82" t="n">
        <f aca="false">'High SIPA income'!M74</f>
        <v>293960.167985598</v>
      </c>
      <c r="Y79" s="9"/>
      <c r="Z79" s="9" t="n">
        <f aca="false">R79+V79-N79-L79-F79</f>
        <v>-5293977.32304243</v>
      </c>
      <c r="AA79" s="9"/>
      <c r="AB79" s="9" t="n">
        <f aca="false">T79-P79-D79</f>
        <v>-86030234.9870335</v>
      </c>
      <c r="AC79" s="50"/>
      <c r="AD79" s="9"/>
      <c r="AE79" s="9"/>
      <c r="AF79" s="9"/>
      <c r="AG79" s="9" t="n">
        <f aca="false">BF79/100*$AG$57</f>
        <v>7268980309.72642</v>
      </c>
      <c r="AH79" s="40" t="n">
        <f aca="false">(AG79-AG78)/AG78</f>
        <v>0.00339325732036153</v>
      </c>
      <c r="AI79" s="40"/>
      <c r="AJ79" s="40" t="n">
        <f aca="false">AB79/AG79</f>
        <v>-0.011835254921783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13613313</v>
      </c>
      <c r="AX79" s="7"/>
      <c r="AY79" s="40" t="n">
        <f aca="false">(AW79-AW78)/AW78</f>
        <v>0.00387803778028371</v>
      </c>
      <c r="AZ79" s="12" t="n">
        <f aca="false">workers_and_wage_high!B67</f>
        <v>7786.18976468195</v>
      </c>
      <c r="BA79" s="40" t="n">
        <f aca="false">(AZ79-AZ78)/AZ78</f>
        <v>-0.000482907725518105</v>
      </c>
      <c r="BB79" s="39"/>
      <c r="BC79" s="39"/>
      <c r="BD79" s="39"/>
      <c r="BE79" s="39"/>
      <c r="BF79" s="7" t="n">
        <f aca="false">BF78*(1+AY79)*(1+BA79)*(1-BE79)</f>
        <v>119.193397843492</v>
      </c>
      <c r="BG79" s="7"/>
      <c r="BH79" s="7"/>
      <c r="BI79" s="40" t="n">
        <f aca="false">T86/AG86</f>
        <v>0.0159865805029318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183161959.073793</v>
      </c>
      <c r="E80" s="9"/>
      <c r="F80" s="82" t="n">
        <f aca="false">'High pensions'!I80</f>
        <v>33291854.1909852</v>
      </c>
      <c r="G80" s="82" t="n">
        <f aca="false">'High pensions'!K80</f>
        <v>3783950.77197645</v>
      </c>
      <c r="H80" s="82" t="n">
        <f aca="false">'High pensions'!V80</f>
        <v>20818180.7014423</v>
      </c>
      <c r="I80" s="82" t="n">
        <f aca="false">'High pensions'!M80</f>
        <v>117029.40531886</v>
      </c>
      <c r="J80" s="82" t="n">
        <f aca="false">'High pensions'!W80</f>
        <v>643861.258807496</v>
      </c>
      <c r="K80" s="9"/>
      <c r="L80" s="82" t="n">
        <f aca="false">'High pensions'!N80</f>
        <v>5431695.99462344</v>
      </c>
      <c r="M80" s="67"/>
      <c r="N80" s="82" t="n">
        <f aca="false">'High pensions'!L80</f>
        <v>1471907.6358333</v>
      </c>
      <c r="O80" s="9"/>
      <c r="P80" s="82" t="n">
        <f aca="false">'High pensions'!X80</f>
        <v>36283097.8666897</v>
      </c>
      <c r="Q80" s="67"/>
      <c r="R80" s="82" t="n">
        <f aca="false">'High SIPA income'!G75</f>
        <v>30451508.3821924</v>
      </c>
      <c r="S80" s="67"/>
      <c r="T80" s="82" t="n">
        <f aca="false">'High SIPA income'!J75</f>
        <v>116433981.583312</v>
      </c>
      <c r="U80" s="9"/>
      <c r="V80" s="82" t="n">
        <f aca="false">'High SIPA income'!F75</f>
        <v>116638.130031893</v>
      </c>
      <c r="W80" s="67"/>
      <c r="X80" s="82" t="n">
        <f aca="false">'High SIPA income'!M75</f>
        <v>292961.354934123</v>
      </c>
      <c r="Y80" s="9"/>
      <c r="Z80" s="9" t="n">
        <f aca="false">R80+V80-N80-L80-F80</f>
        <v>-9627311.30921762</v>
      </c>
      <c r="AA80" s="9"/>
      <c r="AB80" s="9" t="n">
        <f aca="false">T80-P80-D80</f>
        <v>-103011075.357171</v>
      </c>
      <c r="AC80" s="50"/>
      <c r="AD80" s="9"/>
      <c r="AE80" s="9"/>
      <c r="AF80" s="9"/>
      <c r="AG80" s="9" t="n">
        <f aca="false">BF80/100*$AG$57</f>
        <v>7336512048.81758</v>
      </c>
      <c r="AH80" s="40" t="n">
        <f aca="false">(AG80-AG79)/AG79</f>
        <v>0.00929040060829392</v>
      </c>
      <c r="AI80" s="40"/>
      <c r="AJ80" s="40" t="n">
        <f aca="false">AB80/AG80</f>
        <v>-0.0140408786452921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13663035</v>
      </c>
      <c r="AX80" s="7"/>
      <c r="AY80" s="40" t="n">
        <f aca="false">(AW80-AW79)/AW79</f>
        <v>0.00365245403525211</v>
      </c>
      <c r="AZ80" s="12" t="n">
        <f aca="false">workers_and_wage_high!B68</f>
        <v>7829.92813419856</v>
      </c>
      <c r="BA80" s="40" t="n">
        <f aca="false">(AZ80-AZ79)/AZ79</f>
        <v>0.00561742917119771</v>
      </c>
      <c r="BB80" s="39"/>
      <c r="BC80" s="39"/>
      <c r="BD80" s="39"/>
      <c r="BE80" s="39"/>
      <c r="BF80" s="7" t="n">
        <f aca="false">BF79*(1+AY80)*(1+BA80)*(1-BE80)</f>
        <v>120.300752259321</v>
      </c>
      <c r="BG80" s="7"/>
      <c r="BH80" s="7"/>
      <c r="BI80" s="40" t="n">
        <f aca="false">T87/AG87</f>
        <v>0.018389978493459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184481385.884656</v>
      </c>
      <c r="E81" s="9"/>
      <c r="F81" s="82" t="n">
        <f aca="false">'High pensions'!I81</f>
        <v>33531675.6322116</v>
      </c>
      <c r="G81" s="82" t="n">
        <f aca="false">'High pensions'!K81</f>
        <v>3847681.94027959</v>
      </c>
      <c r="H81" s="82" t="n">
        <f aca="false">'High pensions'!V81</f>
        <v>21168810.7857115</v>
      </c>
      <c r="I81" s="82" t="n">
        <f aca="false">'High pensions'!M81</f>
        <v>119000.472379781</v>
      </c>
      <c r="J81" s="82" t="n">
        <f aca="false">'High pensions'!W81</f>
        <v>654705.488217882</v>
      </c>
      <c r="K81" s="9"/>
      <c r="L81" s="82" t="n">
        <f aca="false">'High pensions'!N81</f>
        <v>5406260.99726484</v>
      </c>
      <c r="M81" s="67"/>
      <c r="N81" s="82" t="n">
        <f aca="false">'High pensions'!L81</f>
        <v>1484436.88006338</v>
      </c>
      <c r="O81" s="9"/>
      <c r="P81" s="82" t="n">
        <f aca="false">'High pensions'!X81</f>
        <v>36220047.7495123</v>
      </c>
      <c r="Q81" s="67"/>
      <c r="R81" s="82" t="n">
        <f aca="false">'High SIPA income'!G76</f>
        <v>35238467.8193204</v>
      </c>
      <c r="S81" s="67"/>
      <c r="T81" s="82" t="n">
        <f aca="false">'High SIPA income'!J76</f>
        <v>134737335.885083</v>
      </c>
      <c r="U81" s="9"/>
      <c r="V81" s="82" t="n">
        <f aca="false">'High SIPA income'!F76</f>
        <v>121797.921391451</v>
      </c>
      <c r="W81" s="67"/>
      <c r="X81" s="82" t="n">
        <f aca="false">'High SIPA income'!M76</f>
        <v>305921.263220204</v>
      </c>
      <c r="Y81" s="9"/>
      <c r="Z81" s="9" t="n">
        <f aca="false">R81+V81-N81-L81-F81</f>
        <v>-5062107.76882797</v>
      </c>
      <c r="AA81" s="9"/>
      <c r="AB81" s="9" t="n">
        <f aca="false">T81-P81-D81</f>
        <v>-85964097.7490852</v>
      </c>
      <c r="AC81" s="50"/>
      <c r="AD81" s="9"/>
      <c r="AE81" s="9"/>
      <c r="AF81" s="9"/>
      <c r="AG81" s="9" t="n">
        <f aca="false">BF81/100*$AG$57</f>
        <v>7402055455.73623</v>
      </c>
      <c r="AH81" s="40" t="n">
        <f aca="false">(AG81-AG80)/AG80</f>
        <v>0.00893386482330049</v>
      </c>
      <c r="AI81" s="40" t="n">
        <f aca="false">(AG81-AG77)/AG77</f>
        <v>0.0295875744132542</v>
      </c>
      <c r="AJ81" s="40" t="n">
        <f aca="false">AB81/AG81</f>
        <v>-0.011613544138266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13763143</v>
      </c>
      <c r="AX81" s="7"/>
      <c r="AY81" s="40" t="n">
        <f aca="false">(AW81-AW80)/AW80</f>
        <v>0.00732692260540941</v>
      </c>
      <c r="AZ81" s="12" t="n">
        <f aca="false">workers_and_wage_high!B69</f>
        <v>7842.41885771596</v>
      </c>
      <c r="BA81" s="40" t="n">
        <f aca="false">(AZ81-AZ80)/AZ80</f>
        <v>0.00159525391591337</v>
      </c>
      <c r="BB81" s="39"/>
      <c r="BC81" s="39"/>
      <c r="BD81" s="39"/>
      <c r="BE81" s="39"/>
      <c r="BF81" s="7" t="n">
        <f aca="false">BF80*(1+AY81)*(1+BA81)*(1-BE81)</f>
        <v>121.375502918148</v>
      </c>
      <c r="BG81" s="7"/>
      <c r="BH81" s="7"/>
      <c r="BI81" s="40" t="n">
        <f aca="false">T88/AG88</f>
        <v>0.0160719493452572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185729657.035319</v>
      </c>
      <c r="E82" s="6"/>
      <c r="F82" s="81" t="n">
        <f aca="false">'High pensions'!I82</f>
        <v>33758563.6899111</v>
      </c>
      <c r="G82" s="81" t="n">
        <f aca="false">'High pensions'!K82</f>
        <v>3975531.37182268</v>
      </c>
      <c r="H82" s="81" t="n">
        <f aca="false">'High pensions'!V82</f>
        <v>21872200.6363808</v>
      </c>
      <c r="I82" s="81" t="n">
        <f aca="false">'High pensions'!M82</f>
        <v>122954.578509979</v>
      </c>
      <c r="J82" s="81" t="n">
        <f aca="false">'High pensions'!W82</f>
        <v>676459.813496313</v>
      </c>
      <c r="K82" s="6"/>
      <c r="L82" s="81" t="n">
        <f aca="false">'High pensions'!N82</f>
        <v>6650938.4487107</v>
      </c>
      <c r="M82" s="8"/>
      <c r="N82" s="81" t="n">
        <f aca="false">'High pensions'!L82</f>
        <v>1494327.85366437</v>
      </c>
      <c r="O82" s="6"/>
      <c r="P82" s="81" t="n">
        <f aca="false">'High pensions'!X82</f>
        <v>42733102.1804561</v>
      </c>
      <c r="Q82" s="8"/>
      <c r="R82" s="81" t="n">
        <f aca="false">'High SIPA income'!G77</f>
        <v>31103872.4949659</v>
      </c>
      <c r="S82" s="8"/>
      <c r="T82" s="81" t="n">
        <f aca="false">'High SIPA income'!J77</f>
        <v>118928352.310008</v>
      </c>
      <c r="U82" s="6"/>
      <c r="V82" s="81" t="n">
        <f aca="false">'High SIPA income'!F77</f>
        <v>123314.386444476</v>
      </c>
      <c r="W82" s="8"/>
      <c r="X82" s="81" t="n">
        <f aca="false">'High SIPA income'!M77</f>
        <v>309730.186224396</v>
      </c>
      <c r="Y82" s="6"/>
      <c r="Z82" s="6" t="n">
        <f aca="false">R82+V82-N82-L82-F82</f>
        <v>-10676643.1108758</v>
      </c>
      <c r="AA82" s="6"/>
      <c r="AB82" s="6" t="n">
        <f aca="false">T82-P82-D82</f>
        <v>-109534406.905767</v>
      </c>
      <c r="AC82" s="50"/>
      <c r="AD82" s="6"/>
      <c r="AE82" s="6"/>
      <c r="AF82" s="6"/>
      <c r="AG82" s="6" t="n">
        <f aca="false">BF82/100*$AG$57</f>
        <v>7464191888.88582</v>
      </c>
      <c r="AH82" s="61" t="n">
        <f aca="false">(AG82-AG81)/AG81</f>
        <v>0.00839448360271846</v>
      </c>
      <c r="AI82" s="61"/>
      <c r="AJ82" s="61" t="n">
        <f aca="false">AB82/AG82</f>
        <v>-0.0146746504559809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0.00565628263275722</v>
      </c>
      <c r="AV82" s="5"/>
      <c r="AW82" s="5" t="n">
        <f aca="false">workers_and_wage_high!C70</f>
        <v>13834802</v>
      </c>
      <c r="AX82" s="5"/>
      <c r="AY82" s="61" t="n">
        <f aca="false">(AW82-AW81)/AW81</f>
        <v>0.00520658689661221</v>
      </c>
      <c r="AZ82" s="11" t="n">
        <f aca="false">workers_and_wage_high!B70</f>
        <v>7867.29018423761</v>
      </c>
      <c r="BA82" s="61" t="n">
        <f aca="false">(AZ82-AZ81)/AZ81</f>
        <v>0.00317138461651766</v>
      </c>
      <c r="BB82" s="66"/>
      <c r="BC82" s="66"/>
      <c r="BD82" s="66"/>
      <c r="BE82" s="66"/>
      <c r="BF82" s="5" t="n">
        <f aca="false">BF81*(1+AY82)*(1+BA82)*(1-BE82)</f>
        <v>122.394387587166</v>
      </c>
      <c r="BG82" s="5"/>
      <c r="BH82" s="5"/>
      <c r="BI82" s="61" t="n">
        <f aca="false">T89/AG89</f>
        <v>0.0184784672736535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186630171.037992</v>
      </c>
      <c r="E83" s="9"/>
      <c r="F83" s="82" t="n">
        <f aca="false">'High pensions'!I83</f>
        <v>33922242.7694839</v>
      </c>
      <c r="G83" s="82" t="n">
        <f aca="false">'High pensions'!K83</f>
        <v>4052162.69334618</v>
      </c>
      <c r="H83" s="82" t="n">
        <f aca="false">'High pensions'!V83</f>
        <v>22293803.557508</v>
      </c>
      <c r="I83" s="82" t="n">
        <f aca="false">'High pensions'!M83</f>
        <v>125324.619381841</v>
      </c>
      <c r="J83" s="82" t="n">
        <f aca="false">'High pensions'!W83</f>
        <v>689499.079098186</v>
      </c>
      <c r="K83" s="9"/>
      <c r="L83" s="82" t="n">
        <f aca="false">'High pensions'!N83</f>
        <v>5568763.43935633</v>
      </c>
      <c r="M83" s="67"/>
      <c r="N83" s="82" t="n">
        <f aca="false">'High pensions'!L83</f>
        <v>1501087.38998549</v>
      </c>
      <c r="O83" s="9"/>
      <c r="P83" s="82" t="n">
        <f aca="false">'High pensions'!X83</f>
        <v>37154879.8869259</v>
      </c>
      <c r="Q83" s="67"/>
      <c r="R83" s="82" t="n">
        <f aca="false">'High SIPA income'!G78</f>
        <v>35957784.395893</v>
      </c>
      <c r="S83" s="67"/>
      <c r="T83" s="82" t="n">
        <f aca="false">'High SIPA income'!J78</f>
        <v>137487705.159999</v>
      </c>
      <c r="U83" s="9"/>
      <c r="V83" s="82" t="n">
        <f aca="false">'High SIPA income'!F78</f>
        <v>124681.075140327</v>
      </c>
      <c r="W83" s="67"/>
      <c r="X83" s="82" t="n">
        <f aca="false">'High SIPA income'!M78</f>
        <v>313162.91420109</v>
      </c>
      <c r="Y83" s="9"/>
      <c r="Z83" s="9" t="n">
        <f aca="false">R83+V83-N83-L83-F83</f>
        <v>-4909628.12779237</v>
      </c>
      <c r="AA83" s="9"/>
      <c r="AB83" s="9" t="n">
        <f aca="false">T83-P83-D83</f>
        <v>-86297345.7649195</v>
      </c>
      <c r="AC83" s="50"/>
      <c r="AD83" s="9"/>
      <c r="AE83" s="9"/>
      <c r="AF83" s="9"/>
      <c r="AG83" s="9" t="n">
        <f aca="false">BF83/100*$AG$57</f>
        <v>7514281279.49784</v>
      </c>
      <c r="AH83" s="40" t="n">
        <f aca="false">(AG83-AG82)/AG82</f>
        <v>0.00671062472102353</v>
      </c>
      <c r="AI83" s="40"/>
      <c r="AJ83" s="40" t="n">
        <f aca="false">AB83/AG83</f>
        <v>-0.0114844444272236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13834716</v>
      </c>
      <c r="AX83" s="7"/>
      <c r="AY83" s="40" t="n">
        <f aca="false">(AW83-AW82)/AW82</f>
        <v>-6.21620750336723E-006</v>
      </c>
      <c r="AZ83" s="12" t="n">
        <f aca="false">workers_and_wage_high!B71</f>
        <v>7920.13384943088</v>
      </c>
      <c r="BA83" s="40" t="n">
        <f aca="false">(AZ83-AZ82)/AZ82</f>
        <v>0.00671688268206369</v>
      </c>
      <c r="BB83" s="39"/>
      <c r="BC83" s="39"/>
      <c r="BD83" s="39"/>
      <c r="BE83" s="39"/>
      <c r="BF83" s="7" t="n">
        <f aca="false">BF82*(1+AY83)*(1+BA83)*(1-BE83)</f>
        <v>123.215730390223</v>
      </c>
      <c r="BG83" s="7"/>
      <c r="BH83" s="7"/>
      <c r="BI83" s="40" t="n">
        <f aca="false">T90/AG90</f>
        <v>0.0160683544857261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187549779.799458</v>
      </c>
      <c r="E84" s="9"/>
      <c r="F84" s="82" t="n">
        <f aca="false">'High pensions'!I84</f>
        <v>34089392.5474961</v>
      </c>
      <c r="G84" s="82" t="n">
        <f aca="false">'High pensions'!K84</f>
        <v>4163648.75407101</v>
      </c>
      <c r="H84" s="82" t="n">
        <f aca="false">'High pensions'!V84</f>
        <v>22907166.9699102</v>
      </c>
      <c r="I84" s="82" t="n">
        <f aca="false">'High pensions'!M84</f>
        <v>128772.641878485</v>
      </c>
      <c r="J84" s="82" t="n">
        <f aca="false">'High pensions'!W84</f>
        <v>708469.081543614</v>
      </c>
      <c r="K84" s="9"/>
      <c r="L84" s="82" t="n">
        <f aca="false">'High pensions'!N84</f>
        <v>5467287.29052875</v>
      </c>
      <c r="M84" s="67"/>
      <c r="N84" s="82" t="n">
        <f aca="false">'High pensions'!L84</f>
        <v>1508828.28645352</v>
      </c>
      <c r="O84" s="9"/>
      <c r="P84" s="82" t="n">
        <f aca="false">'High pensions'!X84</f>
        <v>36670907.7966956</v>
      </c>
      <c r="Q84" s="67"/>
      <c r="R84" s="82" t="n">
        <f aca="false">'High SIPA income'!G79</f>
        <v>31334911.8892638</v>
      </c>
      <c r="S84" s="67"/>
      <c r="T84" s="82" t="n">
        <f aca="false">'High SIPA income'!J79</f>
        <v>119811751.458683</v>
      </c>
      <c r="U84" s="9"/>
      <c r="V84" s="82" t="n">
        <f aca="false">'High SIPA income'!F79</f>
        <v>126125.998300402</v>
      </c>
      <c r="W84" s="67"/>
      <c r="X84" s="82" t="n">
        <f aca="false">'High SIPA income'!M79</f>
        <v>316792.144596292</v>
      </c>
      <c r="Y84" s="9"/>
      <c r="Z84" s="9" t="n">
        <f aca="false">R84+V84-N84-L84-F84</f>
        <v>-9604470.2369142</v>
      </c>
      <c r="AA84" s="9"/>
      <c r="AB84" s="9" t="n">
        <f aca="false">T84-P84-D84</f>
        <v>-104408936.137471</v>
      </c>
      <c r="AC84" s="50"/>
      <c r="AD84" s="9"/>
      <c r="AE84" s="9"/>
      <c r="AF84" s="9"/>
      <c r="AG84" s="9" t="n">
        <f aca="false">BF84/100*$AG$57</f>
        <v>7526577736.63035</v>
      </c>
      <c r="AH84" s="40" t="n">
        <f aca="false">(AG84-AG83)/AG83</f>
        <v>0.00163641161078922</v>
      </c>
      <c r="AI84" s="40"/>
      <c r="AJ84" s="40" t="n">
        <f aca="false">AB84/AG84</f>
        <v>-0.0138720331857244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13876952</v>
      </c>
      <c r="AX84" s="7"/>
      <c r="AY84" s="40" t="n">
        <f aca="false">(AW84-AW83)/AW83</f>
        <v>0.00305289967643716</v>
      </c>
      <c r="AZ84" s="12" t="n">
        <f aca="false">workers_and_wage_high!B72</f>
        <v>7908.94921990669</v>
      </c>
      <c r="BA84" s="40" t="n">
        <f aca="false">(AZ84-AZ83)/AZ83</f>
        <v>-0.00141217683145611</v>
      </c>
      <c r="BB84" s="39"/>
      <c r="BC84" s="39"/>
      <c r="BD84" s="39"/>
      <c r="BE84" s="39"/>
      <c r="BF84" s="7" t="n">
        <f aca="false">BF83*(1+AY84)*(1+BA84)*(1-BE84)</f>
        <v>123.417362042065</v>
      </c>
      <c r="BG84" s="7"/>
      <c r="BH84" s="7"/>
      <c r="BI84" s="40" t="n">
        <f aca="false">T91/AG91</f>
        <v>0.0184748783480576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188573642.194576</v>
      </c>
      <c r="E85" s="9"/>
      <c r="F85" s="82" t="n">
        <f aca="false">'High pensions'!I85</f>
        <v>34275491.6574983</v>
      </c>
      <c r="G85" s="82" t="n">
        <f aca="false">'High pensions'!K85</f>
        <v>4281591.74120232</v>
      </c>
      <c r="H85" s="82" t="n">
        <f aca="false">'High pensions'!V85</f>
        <v>23556054.4862996</v>
      </c>
      <c r="I85" s="82" t="n">
        <f aca="false">'High pensions'!M85</f>
        <v>132420.36312997</v>
      </c>
      <c r="J85" s="82" t="n">
        <f aca="false">'High pensions'!W85</f>
        <v>728537.767617519</v>
      </c>
      <c r="K85" s="9"/>
      <c r="L85" s="82" t="n">
        <f aca="false">'High pensions'!N85</f>
        <v>5531909.59976393</v>
      </c>
      <c r="M85" s="67"/>
      <c r="N85" s="82" t="n">
        <f aca="false">'High pensions'!L85</f>
        <v>1516801.20214062</v>
      </c>
      <c r="O85" s="9"/>
      <c r="P85" s="82" t="n">
        <f aca="false">'High pensions'!X85</f>
        <v>37050097.8962385</v>
      </c>
      <c r="Q85" s="67"/>
      <c r="R85" s="82" t="n">
        <f aca="false">'High SIPA income'!G80</f>
        <v>36261847.7454471</v>
      </c>
      <c r="S85" s="67"/>
      <c r="T85" s="82" t="n">
        <f aca="false">'High SIPA income'!J80</f>
        <v>138650317.730706</v>
      </c>
      <c r="U85" s="9"/>
      <c r="V85" s="82" t="n">
        <f aca="false">'High SIPA income'!F80</f>
        <v>124545.28739279</v>
      </c>
      <c r="W85" s="67"/>
      <c r="X85" s="82" t="n">
        <f aca="false">'High SIPA income'!M80</f>
        <v>312821.85452797</v>
      </c>
      <c r="Y85" s="9"/>
      <c r="Z85" s="9" t="n">
        <f aca="false">R85+V85-N85-L85-F85</f>
        <v>-4937809.42656303</v>
      </c>
      <c r="AA85" s="9"/>
      <c r="AB85" s="9" t="n">
        <f aca="false">T85-P85-D85</f>
        <v>-86973422.3601084</v>
      </c>
      <c r="AC85" s="50"/>
      <c r="AD85" s="9"/>
      <c r="AE85" s="9"/>
      <c r="AF85" s="9"/>
      <c r="AG85" s="9" t="n">
        <f aca="false">BF85/100*$AG$57</f>
        <v>7570861189.15695</v>
      </c>
      <c r="AH85" s="40" t="n">
        <f aca="false">(AG85-AG84)/AG84</f>
        <v>0.00588361059649768</v>
      </c>
      <c r="AI85" s="40" t="n">
        <f aca="false">(AG85-AG81)/AG81</f>
        <v>0.0228052511130409</v>
      </c>
      <c r="AJ85" s="40" t="n">
        <f aca="false">AB85/AG85</f>
        <v>-0.011487916656651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13861268</v>
      </c>
      <c r="AX85" s="7"/>
      <c r="AY85" s="40" t="n">
        <f aca="false">(AW85-AW84)/AW84</f>
        <v>-0.00113021937382215</v>
      </c>
      <c r="AZ85" s="12" t="n">
        <f aca="false">workers_and_wage_high!B73</f>
        <v>7964.48401147636</v>
      </c>
      <c r="BA85" s="40" t="n">
        <f aca="false">(AZ85-AZ84)/AZ84</f>
        <v>0.00702176610641171</v>
      </c>
      <c r="BB85" s="39"/>
      <c r="BC85" s="39"/>
      <c r="BD85" s="39"/>
      <c r="BE85" s="39"/>
      <c r="BF85" s="7" t="n">
        <f aca="false">BF84*(1+AY85)*(1+BA85)*(1-BE85)</f>
        <v>124.143501741168</v>
      </c>
      <c r="BG85" s="7"/>
      <c r="BH85" s="7"/>
      <c r="BI85" s="40" t="n">
        <f aca="false">T92/AG92</f>
        <v>0.0161466663980175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189878589.97791</v>
      </c>
      <c r="E86" s="6"/>
      <c r="F86" s="81" t="n">
        <f aca="false">'High pensions'!I86</f>
        <v>34512681.3640798</v>
      </c>
      <c r="G86" s="81" t="n">
        <f aca="false">'High pensions'!K86</f>
        <v>4424889.97945699</v>
      </c>
      <c r="H86" s="81" t="n">
        <f aca="false">'High pensions'!V86</f>
        <v>24344439.1133611</v>
      </c>
      <c r="I86" s="81" t="n">
        <f aca="false">'High pensions'!M86</f>
        <v>136852.267405886</v>
      </c>
      <c r="J86" s="81" t="n">
        <f aca="false">'High pensions'!W86</f>
        <v>752920.797320448</v>
      </c>
      <c r="K86" s="6"/>
      <c r="L86" s="81" t="n">
        <f aca="false">'High pensions'!N86</f>
        <v>6684610.05336065</v>
      </c>
      <c r="M86" s="8"/>
      <c r="N86" s="81" t="n">
        <f aca="false">'High pensions'!L86</f>
        <v>1528021.53900788</v>
      </c>
      <c r="O86" s="6"/>
      <c r="P86" s="81" t="n">
        <f aca="false">'High pensions'!X86</f>
        <v>43093197.0125684</v>
      </c>
      <c r="Q86" s="8"/>
      <c r="R86" s="81" t="n">
        <f aca="false">'High SIPA income'!G81</f>
        <v>31840531.3730372</v>
      </c>
      <c r="S86" s="8"/>
      <c r="T86" s="81" t="n">
        <f aca="false">'High SIPA income'!J81</f>
        <v>121745031.377791</v>
      </c>
      <c r="U86" s="6"/>
      <c r="V86" s="81" t="n">
        <f aca="false">'High SIPA income'!F81</f>
        <v>124931.357009576</v>
      </c>
      <c r="W86" s="8"/>
      <c r="X86" s="81" t="n">
        <f aca="false">'High SIPA income'!M81</f>
        <v>313791.550098378</v>
      </c>
      <c r="Y86" s="6"/>
      <c r="Z86" s="6" t="n">
        <f aca="false">R86+V86-N86-L86-F86</f>
        <v>-10759850.2264016</v>
      </c>
      <c r="AA86" s="6"/>
      <c r="AB86" s="6" t="n">
        <f aca="false">T86-P86-D86</f>
        <v>-111226755.612688</v>
      </c>
      <c r="AC86" s="50"/>
      <c r="AD86" s="6"/>
      <c r="AE86" s="6"/>
      <c r="AF86" s="6"/>
      <c r="AG86" s="6" t="n">
        <f aca="false">BF86/100*$AG$57</f>
        <v>7615451681.83176</v>
      </c>
      <c r="AH86" s="61" t="n">
        <f aca="false">(AG86-AG85)/AG85</f>
        <v>0.00588975171525746</v>
      </c>
      <c r="AI86" s="61"/>
      <c r="AJ86" s="61" t="n">
        <f aca="false">AB86/AG86</f>
        <v>-0.0146054049398071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0.00670740757375871</v>
      </c>
      <c r="AV86" s="5"/>
      <c r="AW86" s="5" t="n">
        <f aca="false">workers_and_wage_high!C74</f>
        <v>13943551</v>
      </c>
      <c r="AX86" s="5"/>
      <c r="AY86" s="61" t="n">
        <f aca="false">(AW86-AW85)/AW85</f>
        <v>0.00593618130751097</v>
      </c>
      <c r="AZ86" s="11" t="n">
        <f aca="false">workers_and_wage_high!B74</f>
        <v>7964.11640590452</v>
      </c>
      <c r="BA86" s="61" t="n">
        <f aca="false">(AZ86-AZ85)/AZ85</f>
        <v>-4.61556042185653E-005</v>
      </c>
      <c r="BB86" s="66"/>
      <c r="BC86" s="66"/>
      <c r="BD86" s="66"/>
      <c r="BE86" s="66"/>
      <c r="BF86" s="5" t="n">
        <f aca="false">BF85*(1+AY86)*(1+BA86)*(1-BE86)</f>
        <v>124.874676143486</v>
      </c>
      <c r="BG86" s="5"/>
      <c r="BH86" s="5"/>
      <c r="BI86" s="61" t="n">
        <f aca="false">T93/AG93</f>
        <v>0.0185222369440815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191481051.461661</v>
      </c>
      <c r="E87" s="9"/>
      <c r="F87" s="82" t="n">
        <f aca="false">'High pensions'!I87</f>
        <v>34803947.7074487</v>
      </c>
      <c r="G87" s="82" t="n">
        <f aca="false">'High pensions'!K87</f>
        <v>4540412.11755882</v>
      </c>
      <c r="H87" s="82" t="n">
        <f aca="false">'High pensions'!V87</f>
        <v>24980007.8326563</v>
      </c>
      <c r="I87" s="82" t="n">
        <f aca="false">'High pensions'!M87</f>
        <v>140425.117037901</v>
      </c>
      <c r="J87" s="82" t="n">
        <f aca="false">'High pensions'!W87</f>
        <v>772577.561834726</v>
      </c>
      <c r="K87" s="9"/>
      <c r="L87" s="82" t="n">
        <f aca="false">'High pensions'!N87</f>
        <v>5679455.83541461</v>
      </c>
      <c r="M87" s="67"/>
      <c r="N87" s="82" t="n">
        <f aca="false">'High pensions'!L87</f>
        <v>1541079.76504459</v>
      </c>
      <c r="O87" s="9"/>
      <c r="P87" s="82" t="n">
        <f aca="false">'High pensions'!X87</f>
        <v>37949289.5041987</v>
      </c>
      <c r="Q87" s="67"/>
      <c r="R87" s="82" t="n">
        <f aca="false">'High SIPA income'!G82</f>
        <v>36769717.6145215</v>
      </c>
      <c r="S87" s="67"/>
      <c r="T87" s="82" t="n">
        <f aca="false">'High SIPA income'!J82</f>
        <v>140592202.193057</v>
      </c>
      <c r="U87" s="9"/>
      <c r="V87" s="82" t="n">
        <f aca="false">'High SIPA income'!F82</f>
        <v>124893.0672642</v>
      </c>
      <c r="W87" s="67"/>
      <c r="X87" s="82" t="n">
        <f aca="false">'High SIPA income'!M82</f>
        <v>313695.377297233</v>
      </c>
      <c r="Y87" s="9"/>
      <c r="Z87" s="9" t="n">
        <f aca="false">R87+V87-N87-L87-F87</f>
        <v>-5129872.62612223</v>
      </c>
      <c r="AA87" s="9"/>
      <c r="AB87" s="9" t="n">
        <f aca="false">T87-P87-D87</f>
        <v>-88838138.7728025</v>
      </c>
      <c r="AC87" s="50"/>
      <c r="AD87" s="9"/>
      <c r="AE87" s="9"/>
      <c r="AF87" s="9"/>
      <c r="AG87" s="9" t="n">
        <f aca="false">BF87/100*$AG$57</f>
        <v>7645044405.19401</v>
      </c>
      <c r="AH87" s="40" t="n">
        <f aca="false">(AG87-AG86)/AG86</f>
        <v>0.00388587894699034</v>
      </c>
      <c r="AI87" s="40"/>
      <c r="AJ87" s="40" t="n">
        <f aca="false">AB87/AG87</f>
        <v>-0.0116203561502463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13909612</v>
      </c>
      <c r="AX87" s="7"/>
      <c r="AY87" s="40" t="n">
        <f aca="false">(AW87-AW86)/AW86</f>
        <v>-0.00243402846233359</v>
      </c>
      <c r="AZ87" s="12" t="n">
        <f aca="false">workers_and_wage_high!B75</f>
        <v>8014.57169379371</v>
      </c>
      <c r="BA87" s="40" t="n">
        <f aca="false">(AZ87-AZ86)/AZ86</f>
        <v>0.00633532777745247</v>
      </c>
      <c r="BB87" s="39"/>
      <c r="BC87" s="39"/>
      <c r="BD87" s="39"/>
      <c r="BE87" s="39"/>
      <c r="BF87" s="7" t="n">
        <f aca="false">BF86*(1+AY87)*(1+BA87)*(1-BE87)</f>
        <v>125.359924018524</v>
      </c>
      <c r="BG87" s="7"/>
      <c r="BH87" s="7"/>
      <c r="BI87" s="40" t="n">
        <f aca="false">T94/AG94</f>
        <v>0.0162152323222571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192301883.903454</v>
      </c>
      <c r="E88" s="9"/>
      <c r="F88" s="82" t="n">
        <f aca="false">'High pensions'!I88</f>
        <v>34953143.7201229</v>
      </c>
      <c r="G88" s="82" t="n">
        <f aca="false">'High pensions'!K88</f>
        <v>4676777.51009757</v>
      </c>
      <c r="H88" s="82" t="n">
        <f aca="false">'High pensions'!V88</f>
        <v>25730249.9881091</v>
      </c>
      <c r="I88" s="82" t="n">
        <f aca="false">'High pensions'!M88</f>
        <v>144642.60340508</v>
      </c>
      <c r="J88" s="82" t="n">
        <f aca="false">'High pensions'!W88</f>
        <v>795780.927467292</v>
      </c>
      <c r="K88" s="9"/>
      <c r="L88" s="82" t="n">
        <f aca="false">'High pensions'!N88</f>
        <v>5628195.98021309</v>
      </c>
      <c r="M88" s="67"/>
      <c r="N88" s="82" t="n">
        <f aca="false">'High pensions'!L88</f>
        <v>1548172.72694813</v>
      </c>
      <c r="O88" s="9"/>
      <c r="P88" s="82" t="n">
        <f aca="false">'High pensions'!X88</f>
        <v>37722325.2555101</v>
      </c>
      <c r="Q88" s="67"/>
      <c r="R88" s="82" t="n">
        <f aca="false">'High SIPA income'!G83</f>
        <v>32391519.9413601</v>
      </c>
      <c r="S88" s="67"/>
      <c r="T88" s="82" t="n">
        <f aca="false">'High SIPA income'!J83</f>
        <v>123851783.923889</v>
      </c>
      <c r="U88" s="9"/>
      <c r="V88" s="82" t="n">
        <f aca="false">'High SIPA income'!F83</f>
        <v>124866.873200889</v>
      </c>
      <c r="W88" s="67"/>
      <c r="X88" s="82" t="n">
        <f aca="false">'High SIPA income'!M83</f>
        <v>313629.585362154</v>
      </c>
      <c r="Y88" s="9"/>
      <c r="Z88" s="9" t="n">
        <f aca="false">R88+V88-N88-L88-F88</f>
        <v>-9613125.61272309</v>
      </c>
      <c r="AA88" s="9"/>
      <c r="AB88" s="9" t="n">
        <f aca="false">T88-P88-D88</f>
        <v>-106172425.235074</v>
      </c>
      <c r="AC88" s="50"/>
      <c r="AD88" s="9"/>
      <c r="AE88" s="9"/>
      <c r="AF88" s="9"/>
      <c r="AG88" s="9" t="n">
        <f aca="false">BF88/100*$AG$57</f>
        <v>7706083516.27474</v>
      </c>
      <c r="AH88" s="40" t="n">
        <f aca="false">(AG88-AG87)/AG87</f>
        <v>0.00798414081666547</v>
      </c>
      <c r="AI88" s="40"/>
      <c r="AJ88" s="40" t="n">
        <f aca="false">AB88/AG88</f>
        <v>-0.0137777413144881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13966050</v>
      </c>
      <c r="AX88" s="7"/>
      <c r="AY88" s="40" t="n">
        <f aca="false">(AW88-AW87)/AW87</f>
        <v>0.00405748197721116</v>
      </c>
      <c r="AZ88" s="12" t="n">
        <f aca="false">workers_and_wage_high!B76</f>
        <v>8045.91500764851</v>
      </c>
      <c r="BA88" s="40" t="n">
        <f aca="false">(AZ88-AZ87)/AZ87</f>
        <v>0.00391079087595813</v>
      </c>
      <c r="BB88" s="39"/>
      <c r="BC88" s="39"/>
      <c r="BD88" s="39"/>
      <c r="BE88" s="39"/>
      <c r="BF88" s="7" t="n">
        <f aca="false">BF87*(1+AY88)*(1+BA88)*(1-BE88)</f>
        <v>126.360815304654</v>
      </c>
      <c r="BG88" s="7"/>
      <c r="BH88" s="7"/>
      <c r="BI88" s="40" t="n">
        <f aca="false">T95/AG95</f>
        <v>0.0186661317305208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193269957.529608</v>
      </c>
      <c r="E89" s="9"/>
      <c r="F89" s="82" t="n">
        <f aca="false">'High pensions'!I89</f>
        <v>35129102.5609817</v>
      </c>
      <c r="G89" s="82" t="n">
        <f aca="false">'High pensions'!K89</f>
        <v>4846729.60765978</v>
      </c>
      <c r="H89" s="82" t="n">
        <f aca="false">'High pensions'!V89</f>
        <v>26665276.2849208</v>
      </c>
      <c r="I89" s="82" t="n">
        <f aca="false">'High pensions'!M89</f>
        <v>149898.853845148</v>
      </c>
      <c r="J89" s="82" t="n">
        <f aca="false">'High pensions'!W89</f>
        <v>824699.266543947</v>
      </c>
      <c r="K89" s="9"/>
      <c r="L89" s="82" t="n">
        <f aca="false">'High pensions'!N89</f>
        <v>5723015.24510421</v>
      </c>
      <c r="M89" s="67"/>
      <c r="N89" s="82" t="n">
        <f aca="false">'High pensions'!L89</f>
        <v>1557743.92656842</v>
      </c>
      <c r="O89" s="9"/>
      <c r="P89" s="82" t="n">
        <f aca="false">'High pensions'!X89</f>
        <v>38267000.7881323</v>
      </c>
      <c r="Q89" s="67"/>
      <c r="R89" s="82" t="n">
        <f aca="false">'High SIPA income'!G84</f>
        <v>37579409.4833342</v>
      </c>
      <c r="S89" s="67"/>
      <c r="T89" s="82" t="n">
        <f aca="false">'High SIPA income'!J84</f>
        <v>143688129.230833</v>
      </c>
      <c r="U89" s="9"/>
      <c r="V89" s="82" t="n">
        <f aca="false">'High SIPA income'!F84</f>
        <v>124658.436049546</v>
      </c>
      <c r="W89" s="67"/>
      <c r="X89" s="82" t="n">
        <f aca="false">'High SIPA income'!M84</f>
        <v>313106.051332078</v>
      </c>
      <c r="Y89" s="9"/>
      <c r="Z89" s="9" t="n">
        <f aca="false">R89+V89-N89-L89-F89</f>
        <v>-4705793.81327059</v>
      </c>
      <c r="AA89" s="9"/>
      <c r="AB89" s="9" t="n">
        <f aca="false">T89-P89-D89</f>
        <v>-87848829.0869068</v>
      </c>
      <c r="AC89" s="50"/>
      <c r="AD89" s="9"/>
      <c r="AE89" s="9"/>
      <c r="AF89" s="9"/>
      <c r="AG89" s="9" t="n">
        <f aca="false">BF89/100*$AG$57</f>
        <v>7775976605.7926</v>
      </c>
      <c r="AH89" s="40" t="n">
        <f aca="false">(AG89-AG88)/AG88</f>
        <v>0.00906985881612159</v>
      </c>
      <c r="AI89" s="40" t="n">
        <f aca="false">(AG89-AG85)/AG85</f>
        <v>0.0270927456614073</v>
      </c>
      <c r="AJ89" s="40" t="n">
        <f aca="false">AB89/AG89</f>
        <v>-0.0112974657127267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14036698</v>
      </c>
      <c r="AX89" s="7"/>
      <c r="AY89" s="40" t="n">
        <f aca="false">(AW89-AW88)/AW88</f>
        <v>0.00505855270459436</v>
      </c>
      <c r="AZ89" s="12" t="n">
        <f aca="false">workers_and_wage_high!B77</f>
        <v>8078.02719450186</v>
      </c>
      <c r="BA89" s="40" t="n">
        <f aca="false">(AZ89-AZ88)/AZ88</f>
        <v>0.00399111683665882</v>
      </c>
      <c r="BB89" s="39"/>
      <c r="BC89" s="39"/>
      <c r="BD89" s="39"/>
      <c r="BE89" s="39"/>
      <c r="BF89" s="7" t="n">
        <f aca="false">BF88*(1+AY89)*(1+BA89)*(1-BE89)</f>
        <v>127.506890059358</v>
      </c>
      <c r="BG89" s="7"/>
      <c r="BH89" s="7"/>
      <c r="BI89" s="40" t="n">
        <f aca="false">T96/AG96</f>
        <v>0.0163186464160978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194421030.843432</v>
      </c>
      <c r="E90" s="6"/>
      <c r="F90" s="81" t="n">
        <f aca="false">'High pensions'!I90</f>
        <v>35338323.761283</v>
      </c>
      <c r="G90" s="81" t="n">
        <f aca="false">'High pensions'!K90</f>
        <v>4976028.71921961</v>
      </c>
      <c r="H90" s="81" t="n">
        <f aca="false">'High pensions'!V90</f>
        <v>27376641.8473175</v>
      </c>
      <c r="I90" s="81" t="n">
        <f aca="false">'High pensions'!M90</f>
        <v>153897.795439782</v>
      </c>
      <c r="J90" s="81" t="n">
        <f aca="false">'High pensions'!W90</f>
        <v>846700.263319099</v>
      </c>
      <c r="K90" s="6"/>
      <c r="L90" s="81" t="n">
        <f aca="false">'High pensions'!N90</f>
        <v>7087979.57243133</v>
      </c>
      <c r="M90" s="8"/>
      <c r="N90" s="81" t="n">
        <f aca="false">'High pensions'!L90</f>
        <v>1566684.49046475</v>
      </c>
      <c r="O90" s="6"/>
      <c r="P90" s="81" t="n">
        <f aca="false">'High pensions'!X90</f>
        <v>45398995.516065</v>
      </c>
      <c r="Q90" s="8"/>
      <c r="R90" s="81" t="n">
        <f aca="false">'High SIPA income'!G85</f>
        <v>32972997.3965508</v>
      </c>
      <c r="S90" s="8"/>
      <c r="T90" s="81" t="n">
        <f aca="false">'High SIPA income'!J85</f>
        <v>126075113.37145</v>
      </c>
      <c r="U90" s="6"/>
      <c r="V90" s="81" t="n">
        <f aca="false">'High SIPA income'!F85</f>
        <v>129358.790749499</v>
      </c>
      <c r="W90" s="8"/>
      <c r="X90" s="81" t="n">
        <f aca="false">'High SIPA income'!M85</f>
        <v>324911.987188499</v>
      </c>
      <c r="Y90" s="6"/>
      <c r="Z90" s="6" t="n">
        <f aca="false">R90+V90-N90-L90-F90</f>
        <v>-10890631.6368788</v>
      </c>
      <c r="AA90" s="6"/>
      <c r="AB90" s="6" t="n">
        <f aca="false">T90-P90-D90</f>
        <v>-113744912.988046</v>
      </c>
      <c r="AC90" s="50"/>
      <c r="AD90" s="6"/>
      <c r="AE90" s="6"/>
      <c r="AF90" s="6"/>
      <c r="AG90" s="6" t="n">
        <f aca="false">BF90/100*$AG$57</f>
        <v>7846174509.24707</v>
      </c>
      <c r="AH90" s="61" t="n">
        <f aca="false">(AG90-AG89)/AG89</f>
        <v>0.00902753531976686</v>
      </c>
      <c r="AI90" s="61"/>
      <c r="AJ90" s="61" t="n">
        <f aca="false">AB90/AG90</f>
        <v>-0.0144968624970032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0.00789342300503346</v>
      </c>
      <c r="AV90" s="5"/>
      <c r="AW90" s="5" t="n">
        <f aca="false">workers_and_wage_high!C78</f>
        <v>14120163</v>
      </c>
      <c r="AX90" s="5"/>
      <c r="AY90" s="61" t="n">
        <f aca="false">(AW90-AW89)/AW89</f>
        <v>0.00594619902772005</v>
      </c>
      <c r="AZ90" s="11" t="n">
        <f aca="false">workers_and_wage_high!B78</f>
        <v>8102.77118020072</v>
      </c>
      <c r="BA90" s="61" t="n">
        <f aca="false">(AZ90-AZ89)/AZ89</f>
        <v>0.00306312235686658</v>
      </c>
      <c r="BB90" s="66"/>
      <c r="BC90" s="66"/>
      <c r="BD90" s="66"/>
      <c r="BE90" s="66"/>
      <c r="BF90" s="5" t="n">
        <f aca="false">BF89*(1+AY90)*(1+BA90)*(1-BE90)</f>
        <v>128.657963012882</v>
      </c>
      <c r="BG90" s="5"/>
      <c r="BH90" s="5"/>
      <c r="BI90" s="61" t="n">
        <f aca="false">T97/AG97</f>
        <v>0.0187526678911568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196058444.913984</v>
      </c>
      <c r="E91" s="9"/>
      <c r="F91" s="82" t="n">
        <f aca="false">'High pensions'!I91</f>
        <v>35635943.1510448</v>
      </c>
      <c r="G91" s="82" t="n">
        <f aca="false">'High pensions'!K91</f>
        <v>4972343.98216559</v>
      </c>
      <c r="H91" s="82" t="n">
        <f aca="false">'High pensions'!V91</f>
        <v>27356369.5112195</v>
      </c>
      <c r="I91" s="82" t="n">
        <f aca="false">'High pensions'!M91</f>
        <v>153783.834499967</v>
      </c>
      <c r="J91" s="82" t="n">
        <f aca="false">'High pensions'!W91</f>
        <v>846073.283852154</v>
      </c>
      <c r="K91" s="9"/>
      <c r="L91" s="82" t="n">
        <f aca="false">'High pensions'!N91</f>
        <v>5865573.97249914</v>
      </c>
      <c r="M91" s="67"/>
      <c r="N91" s="82" t="n">
        <f aca="false">'High pensions'!L91</f>
        <v>1578034.03519206</v>
      </c>
      <c r="O91" s="9"/>
      <c r="P91" s="82" t="n">
        <f aca="false">'High pensions'!X91</f>
        <v>39118368.8933777</v>
      </c>
      <c r="Q91" s="67"/>
      <c r="R91" s="82" t="n">
        <f aca="false">'High SIPA income'!G86</f>
        <v>38152816.8048378</v>
      </c>
      <c r="S91" s="67"/>
      <c r="T91" s="82" t="n">
        <f aca="false">'High SIPA income'!J86</f>
        <v>145880601.82279</v>
      </c>
      <c r="U91" s="9"/>
      <c r="V91" s="82" t="n">
        <f aca="false">'High SIPA income'!F86</f>
        <v>129129.101131688</v>
      </c>
      <c r="W91" s="67"/>
      <c r="X91" s="82" t="n">
        <f aca="false">'High SIPA income'!M86</f>
        <v>324335.073089911</v>
      </c>
      <c r="Y91" s="9"/>
      <c r="Z91" s="9" t="n">
        <f aca="false">R91+V91-N91-L91-F91</f>
        <v>-4797605.2527665</v>
      </c>
      <c r="AA91" s="9"/>
      <c r="AB91" s="9" t="n">
        <f aca="false">T91-P91-D91</f>
        <v>-89296211.9845724</v>
      </c>
      <c r="AC91" s="50"/>
      <c r="AD91" s="9"/>
      <c r="AE91" s="9"/>
      <c r="AF91" s="9"/>
      <c r="AG91" s="9" t="n">
        <f aca="false">BF91/100*$AG$57</f>
        <v>7896160346.74063</v>
      </c>
      <c r="AH91" s="40" t="n">
        <f aca="false">(AG91-AG90)/AG90</f>
        <v>0.00637072721676601</v>
      </c>
      <c r="AI91" s="40"/>
      <c r="AJ91" s="40" t="n">
        <f aca="false">AB91/AG91</f>
        <v>-0.011308814419078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14178432</v>
      </c>
      <c r="AX91" s="7"/>
      <c r="AY91" s="40" t="n">
        <f aca="false">(AW91-AW90)/AW90</f>
        <v>0.00412665207901637</v>
      </c>
      <c r="AZ91" s="12" t="n">
        <f aca="false">workers_and_wage_high!B79</f>
        <v>8120.87968007443</v>
      </c>
      <c r="BA91" s="40" t="n">
        <f aca="false">(AZ91-AZ90)/AZ90</f>
        <v>0.0022348526782985</v>
      </c>
      <c r="BB91" s="39"/>
      <c r="BC91" s="39"/>
      <c r="BD91" s="39"/>
      <c r="BE91" s="39"/>
      <c r="BF91" s="7" t="n">
        <f aca="false">BF90*(1+AY91)*(1+BA91)*(1-BE91)</f>
        <v>129.477607799502</v>
      </c>
      <c r="BG91" s="7"/>
      <c r="BH91" s="7"/>
      <c r="BI91" s="40" t="n">
        <f aca="false">T98/AG98</f>
        <v>0.0164077061176338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197575267.870593</v>
      </c>
      <c r="E92" s="9"/>
      <c r="F92" s="82" t="n">
        <f aca="false">'High pensions'!I92</f>
        <v>35911643.678383</v>
      </c>
      <c r="G92" s="82" t="n">
        <f aca="false">'High pensions'!K92</f>
        <v>5107912.13909269</v>
      </c>
      <c r="H92" s="82" t="n">
        <f aca="false">'High pensions'!V92</f>
        <v>28102225.5115596</v>
      </c>
      <c r="I92" s="82" t="n">
        <f aca="false">'High pensions'!M92</f>
        <v>157976.664095651</v>
      </c>
      <c r="J92" s="82" t="n">
        <f aca="false">'High pensions'!W92</f>
        <v>869140.995202879</v>
      </c>
      <c r="K92" s="9"/>
      <c r="L92" s="82" t="n">
        <f aca="false">'High pensions'!N92</f>
        <v>5838515.22765476</v>
      </c>
      <c r="M92" s="67"/>
      <c r="N92" s="82" t="n">
        <f aca="false">'High pensions'!L92</f>
        <v>1590939.57937664</v>
      </c>
      <c r="O92" s="9"/>
      <c r="P92" s="82" t="n">
        <f aca="false">'High pensions'!X92</f>
        <v>39048963.4341008</v>
      </c>
      <c r="Q92" s="67"/>
      <c r="R92" s="82" t="n">
        <f aca="false">'High SIPA income'!G87</f>
        <v>33548639.2534501</v>
      </c>
      <c r="S92" s="67"/>
      <c r="T92" s="82" t="n">
        <f aca="false">'High SIPA income'!J87</f>
        <v>128276129.903163</v>
      </c>
      <c r="U92" s="9"/>
      <c r="V92" s="82" t="n">
        <f aca="false">'High SIPA income'!F87</f>
        <v>128879.350062233</v>
      </c>
      <c r="W92" s="67"/>
      <c r="X92" s="82" t="n">
        <f aca="false">'High SIPA income'!M87</f>
        <v>323707.770408673</v>
      </c>
      <c r="Y92" s="9"/>
      <c r="Z92" s="9" t="n">
        <f aca="false">R92+V92-N92-L92-F92</f>
        <v>-9663579.88190203</v>
      </c>
      <c r="AA92" s="9"/>
      <c r="AB92" s="9" t="n">
        <f aca="false">T92-P92-D92</f>
        <v>-108348101.40153</v>
      </c>
      <c r="AC92" s="50"/>
      <c r="AD92" s="9"/>
      <c r="AE92" s="9"/>
      <c r="AF92" s="9"/>
      <c r="AG92" s="9" t="n">
        <f aca="false">BF92/100*$AG$57</f>
        <v>7944434271.51709</v>
      </c>
      <c r="AH92" s="40" t="n">
        <f aca="false">(AG92-AG91)/AG91</f>
        <v>0.00611359479248508</v>
      </c>
      <c r="AI92" s="40"/>
      <c r="AJ92" s="40" t="n">
        <f aca="false">AB92/AG92</f>
        <v>-0.0136382400179188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14192597</v>
      </c>
      <c r="AX92" s="7"/>
      <c r="AY92" s="40" t="n">
        <f aca="false">(AW92-AW91)/AW91</f>
        <v>0.000999052645595789</v>
      </c>
      <c r="AZ92" s="12" t="n">
        <f aca="false">workers_and_wage_high!B80</f>
        <v>8162.37280764911</v>
      </c>
      <c r="BA92" s="40" t="n">
        <f aca="false">(AZ92-AZ91)/AZ91</f>
        <v>0.00510943754978738</v>
      </c>
      <c r="BB92" s="39"/>
      <c r="BC92" s="39"/>
      <c r="BD92" s="39"/>
      <c r="BE92" s="39"/>
      <c r="BF92" s="7" t="n">
        <f aca="false">BF91*(1+AY92)*(1+BA92)*(1-BE92)</f>
        <v>130.269181428288</v>
      </c>
      <c r="BG92" s="7"/>
      <c r="BH92" s="7"/>
      <c r="BI92" s="40" t="n">
        <f aca="false">T99/AG99</f>
        <v>0.0187968940321467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198719930.034691</v>
      </c>
      <c r="E93" s="9"/>
      <c r="F93" s="82" t="n">
        <f aca="false">'High pensions'!I93</f>
        <v>36119699.5763314</v>
      </c>
      <c r="G93" s="82" t="n">
        <f aca="false">'High pensions'!K93</f>
        <v>5259928.25628068</v>
      </c>
      <c r="H93" s="82" t="n">
        <f aca="false">'High pensions'!V93</f>
        <v>28938573.3363221</v>
      </c>
      <c r="I93" s="82" t="n">
        <f aca="false">'High pensions'!M93</f>
        <v>162678.193493216</v>
      </c>
      <c r="J93" s="82" t="n">
        <f aca="false">'High pensions'!W93</f>
        <v>895007.422772846</v>
      </c>
      <c r="K93" s="9"/>
      <c r="L93" s="82" t="n">
        <f aca="false">'High pensions'!N93</f>
        <v>5889200.19880166</v>
      </c>
      <c r="M93" s="67"/>
      <c r="N93" s="82" t="n">
        <f aca="false">'High pensions'!L93</f>
        <v>1601123.58986627</v>
      </c>
      <c r="O93" s="9"/>
      <c r="P93" s="82" t="n">
        <f aca="false">'High pensions'!X93</f>
        <v>39367997.4112734</v>
      </c>
      <c r="Q93" s="67"/>
      <c r="R93" s="82" t="n">
        <f aca="false">'High SIPA income'!G88</f>
        <v>38871691.0479541</v>
      </c>
      <c r="S93" s="67"/>
      <c r="T93" s="82" t="n">
        <f aca="false">'High SIPA income'!J88</f>
        <v>148629279.797398</v>
      </c>
      <c r="U93" s="9"/>
      <c r="V93" s="82" t="n">
        <f aca="false">'High SIPA income'!F88</f>
        <v>129021.188045095</v>
      </c>
      <c r="W93" s="67"/>
      <c r="X93" s="82" t="n">
        <f aca="false">'High SIPA income'!M88</f>
        <v>324064.026528597</v>
      </c>
      <c r="Y93" s="9"/>
      <c r="Z93" s="9" t="n">
        <f aca="false">R93+V93-N93-L93-F93</f>
        <v>-4609311.12900007</v>
      </c>
      <c r="AA93" s="9"/>
      <c r="AB93" s="9" t="n">
        <f aca="false">T93-P93-D93</f>
        <v>-89458647.6485662</v>
      </c>
      <c r="AC93" s="50"/>
      <c r="AD93" s="9"/>
      <c r="AE93" s="9"/>
      <c r="AF93" s="9"/>
      <c r="AG93" s="9" t="n">
        <f aca="false">BF93/100*$AG$57</f>
        <v>8024369855.87153</v>
      </c>
      <c r="AH93" s="40" t="n">
        <f aca="false">(AG93-AG92)/AG92</f>
        <v>0.0100618346911159</v>
      </c>
      <c r="AI93" s="40" t="n">
        <f aca="false">(AG93-AG89)/AG89</f>
        <v>0.0319436725020358</v>
      </c>
      <c r="AJ93" s="40" t="n">
        <f aca="false">AB93/AG93</f>
        <v>-0.0111483704334875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14307405</v>
      </c>
      <c r="AX93" s="7"/>
      <c r="AY93" s="40" t="n">
        <f aca="false">(AW93-AW92)/AW92</f>
        <v>0.00808928767582142</v>
      </c>
      <c r="AZ93" s="12" t="n">
        <f aca="false">workers_and_wage_high!B81</f>
        <v>8178.34427398278</v>
      </c>
      <c r="BA93" s="40" t="n">
        <f aca="false">(AZ93-AZ92)/AZ92</f>
        <v>0.00195671855599459</v>
      </c>
      <c r="BB93" s="39"/>
      <c r="BC93" s="39"/>
      <c r="BD93" s="39"/>
      <c r="BE93" s="39"/>
      <c r="BF93" s="7" t="n">
        <f aca="false">BF92*(1+AY93)*(1+BA93)*(1-BE93)</f>
        <v>131.579928397167</v>
      </c>
      <c r="BG93" s="7"/>
      <c r="BH93" s="7"/>
      <c r="BI93" s="40" t="n">
        <f aca="false">T100/AG100</f>
        <v>0.0164558065773924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199864116.300396</v>
      </c>
      <c r="E94" s="6"/>
      <c r="F94" s="81" t="n">
        <f aca="false">'High pensions'!I94</f>
        <v>36327668.9741137</v>
      </c>
      <c r="G94" s="81" t="n">
        <f aca="false">'High pensions'!K94</f>
        <v>5431679.92856023</v>
      </c>
      <c r="H94" s="81" t="n">
        <f aca="false">'High pensions'!V94</f>
        <v>29883500.3622683</v>
      </c>
      <c r="I94" s="81" t="n">
        <f aca="false">'High pensions'!M94</f>
        <v>167990.100883307</v>
      </c>
      <c r="J94" s="81" t="n">
        <f aca="false">'High pensions'!W94</f>
        <v>924231.969967066</v>
      </c>
      <c r="K94" s="6"/>
      <c r="L94" s="81" t="n">
        <f aca="false">'High pensions'!N94</f>
        <v>7263016.43910494</v>
      </c>
      <c r="M94" s="8"/>
      <c r="N94" s="81" t="n">
        <f aca="false">'High pensions'!L94</f>
        <v>1611068.31756213</v>
      </c>
      <c r="O94" s="6"/>
      <c r="P94" s="81" t="n">
        <f aca="false">'High pensions'!X94</f>
        <v>46551449.3706683</v>
      </c>
      <c r="Q94" s="8"/>
      <c r="R94" s="81" t="n">
        <f aca="false">'High SIPA income'!G89</f>
        <v>34272269.3071281</v>
      </c>
      <c r="S94" s="8"/>
      <c r="T94" s="81" t="n">
        <f aca="false">'High SIPA income'!J89</f>
        <v>131042992.131648</v>
      </c>
      <c r="U94" s="6"/>
      <c r="V94" s="81" t="n">
        <f aca="false">'High SIPA income'!F89</f>
        <v>126956.451979291</v>
      </c>
      <c r="W94" s="8"/>
      <c r="X94" s="81" t="n">
        <f aca="false">'High SIPA income'!M89</f>
        <v>318878.004811221</v>
      </c>
      <c r="Y94" s="6"/>
      <c r="Z94" s="6" t="n">
        <f aca="false">R94+V94-N94-L94-F94</f>
        <v>-10802527.9716734</v>
      </c>
      <c r="AA94" s="6"/>
      <c r="AB94" s="6" t="n">
        <f aca="false">T94-P94-D94</f>
        <v>-115372573.539417</v>
      </c>
      <c r="AC94" s="50"/>
      <c r="AD94" s="6"/>
      <c r="AE94" s="6"/>
      <c r="AF94" s="6"/>
      <c r="AG94" s="6" t="n">
        <f aca="false">BF94/100*$AG$57</f>
        <v>8081474845.83233</v>
      </c>
      <c r="AH94" s="61" t="n">
        <f aca="false">(AG94-AG93)/AG93</f>
        <v>0.00711644540150634</v>
      </c>
      <c r="AI94" s="61"/>
      <c r="AJ94" s="61" t="n">
        <f aca="false">AB94/AG94</f>
        <v>-0.0142761780170504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0.00833776977834518</v>
      </c>
      <c r="AV94" s="5"/>
      <c r="AW94" s="5" t="n">
        <f aca="false">workers_and_wage_high!C82</f>
        <v>14329812</v>
      </c>
      <c r="AX94" s="5"/>
      <c r="AY94" s="61" t="n">
        <f aca="false">(AW94-AW93)/AW93</f>
        <v>0.00156611209370253</v>
      </c>
      <c r="AZ94" s="11" t="n">
        <f aca="false">workers_and_wage_high!B82</f>
        <v>8223.66583196929</v>
      </c>
      <c r="BA94" s="61" t="n">
        <f aca="false">(AZ94-AZ93)/AZ93</f>
        <v>0.0055416544557416</v>
      </c>
      <c r="BB94" s="66"/>
      <c r="BC94" s="66"/>
      <c r="BD94" s="66"/>
      <c r="BE94" s="66"/>
      <c r="BF94" s="5" t="n">
        <f aca="false">BF93*(1+AY94)*(1+BA94)*(1-BE94)</f>
        <v>132.516309773539</v>
      </c>
      <c r="BG94" s="5"/>
      <c r="BH94" s="5"/>
      <c r="BI94" s="61" t="n">
        <f aca="false">T101/AG101</f>
        <v>0.0189140786828802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201598989.088779</v>
      </c>
      <c r="E95" s="9"/>
      <c r="F95" s="82" t="n">
        <f aca="false">'High pensions'!I95</f>
        <v>36643002.6394818</v>
      </c>
      <c r="G95" s="82" t="n">
        <f aca="false">'High pensions'!K95</f>
        <v>5556303.26882421</v>
      </c>
      <c r="H95" s="82" t="n">
        <f aca="false">'High pensions'!V95</f>
        <v>30569141.2105708</v>
      </c>
      <c r="I95" s="82" t="n">
        <f aca="false">'High pensions'!M95</f>
        <v>171844.430994563</v>
      </c>
      <c r="J95" s="82" t="n">
        <f aca="false">'High pensions'!W95</f>
        <v>945437.357027962</v>
      </c>
      <c r="K95" s="9"/>
      <c r="L95" s="82" t="n">
        <f aca="false">'High pensions'!N95</f>
        <v>6036316.39886319</v>
      </c>
      <c r="M95" s="67"/>
      <c r="N95" s="82" t="n">
        <f aca="false">'High pensions'!L95</f>
        <v>1624287.69590911</v>
      </c>
      <c r="O95" s="9"/>
      <c r="P95" s="82" t="n">
        <f aca="false">'High pensions'!X95</f>
        <v>40258826.1496851</v>
      </c>
      <c r="Q95" s="67"/>
      <c r="R95" s="82" t="n">
        <f aca="false">'High SIPA income'!G90</f>
        <v>39785464.0535395</v>
      </c>
      <c r="S95" s="67"/>
      <c r="T95" s="82" t="n">
        <f aca="false">'High SIPA income'!J90</f>
        <v>152123170.082513</v>
      </c>
      <c r="U95" s="9"/>
      <c r="V95" s="82" t="n">
        <f aca="false">'High SIPA income'!F90</f>
        <v>126777.430366043</v>
      </c>
      <c r="W95" s="67"/>
      <c r="X95" s="82" t="n">
        <f aca="false">'High SIPA income'!M90</f>
        <v>318428.354132107</v>
      </c>
      <c r="Y95" s="9"/>
      <c r="Z95" s="9" t="n">
        <f aca="false">R95+V95-N95-L95-F95</f>
        <v>-4391365.25034851</v>
      </c>
      <c r="AA95" s="9"/>
      <c r="AB95" s="9" t="n">
        <f aca="false">T95-P95-D95</f>
        <v>-89734645.1559508</v>
      </c>
      <c r="AC95" s="50"/>
      <c r="AD95" s="9"/>
      <c r="AE95" s="9"/>
      <c r="AF95" s="9"/>
      <c r="AG95" s="9" t="n">
        <f aca="false">BF95/100*$AG$57</f>
        <v>8149689088.16699</v>
      </c>
      <c r="AH95" s="40" t="n">
        <f aca="false">(AG95-AG94)/AG94</f>
        <v>0.00844081601885247</v>
      </c>
      <c r="AI95" s="40"/>
      <c r="AJ95" s="40" t="n">
        <f aca="false">AB95/AG95</f>
        <v>-0.0110108059565416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14328441</v>
      </c>
      <c r="AX95" s="7"/>
      <c r="AY95" s="40" t="n">
        <f aca="false">(AW95-AW94)/AW94</f>
        <v>-9.56746676090377E-005</v>
      </c>
      <c r="AZ95" s="12" t="n">
        <f aca="false">workers_and_wage_high!B83</f>
        <v>8293.87379587608</v>
      </c>
      <c r="BA95" s="40" t="n">
        <f aca="false">(AZ95-AZ94)/AZ94</f>
        <v>0.00853730749051828</v>
      </c>
      <c r="BB95" s="39"/>
      <c r="BC95" s="39"/>
      <c r="BD95" s="39"/>
      <c r="BE95" s="39"/>
      <c r="BF95" s="7" t="n">
        <f aca="false">BF94*(1+AY95)*(1+BA95)*(1-BE95)</f>
        <v>133.634855563835</v>
      </c>
      <c r="BG95" s="7"/>
      <c r="BH95" s="7"/>
      <c r="BI95" s="40" t="n">
        <f aca="false">T102/AG102</f>
        <v>0.0164693731617414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203865809.27375</v>
      </c>
      <c r="E96" s="9"/>
      <c r="F96" s="82" t="n">
        <f aca="false">'High pensions'!I96</f>
        <v>37055024.040961</v>
      </c>
      <c r="G96" s="82" t="n">
        <f aca="false">'High pensions'!K96</f>
        <v>5687914.37168334</v>
      </c>
      <c r="H96" s="82" t="n">
        <f aca="false">'High pensions'!V96</f>
        <v>31293226.6669486</v>
      </c>
      <c r="I96" s="82" t="n">
        <f aca="false">'High pensions'!M96</f>
        <v>175914.87747474</v>
      </c>
      <c r="J96" s="82" t="n">
        <f aca="false">'High pensions'!W96</f>
        <v>967831.752586026</v>
      </c>
      <c r="K96" s="9"/>
      <c r="L96" s="82" t="n">
        <f aca="false">'High pensions'!N96</f>
        <v>6040605.61474658</v>
      </c>
      <c r="M96" s="67"/>
      <c r="N96" s="82" t="n">
        <f aca="false">'High pensions'!L96</f>
        <v>1644104.44890698</v>
      </c>
      <c r="O96" s="9"/>
      <c r="P96" s="82" t="n">
        <f aca="false">'High pensions'!X96</f>
        <v>40390108.839401</v>
      </c>
      <c r="Q96" s="67"/>
      <c r="R96" s="82" t="n">
        <f aca="false">'High SIPA income'!G91</f>
        <v>34995401.8976551</v>
      </c>
      <c r="S96" s="67"/>
      <c r="T96" s="82" t="n">
        <f aca="false">'High SIPA income'!J91</f>
        <v>133807952.266659</v>
      </c>
      <c r="U96" s="9"/>
      <c r="V96" s="82" t="n">
        <f aca="false">'High SIPA income'!F91</f>
        <v>125590.720527659</v>
      </c>
      <c r="W96" s="67"/>
      <c r="X96" s="82" t="n">
        <f aca="false">'High SIPA income'!M91</f>
        <v>315447.681156025</v>
      </c>
      <c r="Y96" s="9"/>
      <c r="Z96" s="9" t="n">
        <f aca="false">R96+V96-N96-L96-F96</f>
        <v>-9618741.48643178</v>
      </c>
      <c r="AA96" s="9"/>
      <c r="AB96" s="9" t="n">
        <f aca="false">T96-P96-D96</f>
        <v>-110447965.846493</v>
      </c>
      <c r="AC96" s="50"/>
      <c r="AD96" s="9"/>
      <c r="AE96" s="9"/>
      <c r="AF96" s="9"/>
      <c r="AG96" s="9" t="n">
        <f aca="false">BF96/100*$AG$57</f>
        <v>8199696767.4146</v>
      </c>
      <c r="AH96" s="40" t="n">
        <f aca="false">(AG96-AG95)/AG95</f>
        <v>0.00613614565004918</v>
      </c>
      <c r="AI96" s="40"/>
      <c r="AJ96" s="40" t="n">
        <f aca="false">AB96/AG96</f>
        <v>-0.0134697622338195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14332315</v>
      </c>
      <c r="AX96" s="7"/>
      <c r="AY96" s="40" t="n">
        <f aca="false">(AW96-AW95)/AW95</f>
        <v>0.000270371354427184</v>
      </c>
      <c r="AZ96" s="12" t="n">
        <f aca="false">workers_and_wage_high!B84</f>
        <v>8342.51063759029</v>
      </c>
      <c r="BA96" s="40" t="n">
        <f aca="false">(AZ96-AZ95)/AZ95</f>
        <v>0.00586418878695722</v>
      </c>
      <c r="BB96" s="39"/>
      <c r="BC96" s="39"/>
      <c r="BD96" s="39"/>
      <c r="BE96" s="39"/>
      <c r="BF96" s="7" t="n">
        <f aca="false">BF95*(1+AY96)*(1+BA96)*(1-BE96)</f>
        <v>134.454858501498</v>
      </c>
      <c r="BG96" s="7"/>
      <c r="BH96" s="7"/>
      <c r="BI96" s="40" t="n">
        <f aca="false">T103/AG103</f>
        <v>0.0189332636530756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205156253.191838</v>
      </c>
      <c r="E97" s="9"/>
      <c r="F97" s="82" t="n">
        <f aca="false">'High pensions'!I97</f>
        <v>37289577.4983485</v>
      </c>
      <c r="G97" s="82" t="n">
        <f aca="false">'High pensions'!K97</f>
        <v>5872127.35638139</v>
      </c>
      <c r="H97" s="82" t="n">
        <f aca="false">'High pensions'!V97</f>
        <v>32306712.1571398</v>
      </c>
      <c r="I97" s="82" t="n">
        <f aca="false">'High pensions'!M97</f>
        <v>181612.186279836</v>
      </c>
      <c r="J97" s="82" t="n">
        <f aca="false">'High pensions'!W97</f>
        <v>999176.664653804</v>
      </c>
      <c r="K97" s="9"/>
      <c r="L97" s="82" t="n">
        <f aca="false">'High pensions'!N97</f>
        <v>6098671.79071189</v>
      </c>
      <c r="M97" s="67"/>
      <c r="N97" s="82" t="n">
        <f aca="false">'High pensions'!L97</f>
        <v>1654461.74203139</v>
      </c>
      <c r="O97" s="9"/>
      <c r="P97" s="82" t="n">
        <f aca="false">'High pensions'!X97</f>
        <v>40748397.2733949</v>
      </c>
      <c r="Q97" s="67"/>
      <c r="R97" s="82" t="n">
        <f aca="false">'High SIPA income'!G92</f>
        <v>40683985.8650372</v>
      </c>
      <c r="S97" s="67"/>
      <c r="T97" s="82" t="n">
        <f aca="false">'High SIPA income'!J92</f>
        <v>155558746.105187</v>
      </c>
      <c r="U97" s="9"/>
      <c r="V97" s="82" t="n">
        <f aca="false">'High SIPA income'!F92</f>
        <v>124296.531621468</v>
      </c>
      <c r="W97" s="67"/>
      <c r="X97" s="82" t="n">
        <f aca="false">'High SIPA income'!M92</f>
        <v>312197.051748688</v>
      </c>
      <c r="Y97" s="9"/>
      <c r="Z97" s="9" t="n">
        <f aca="false">R97+V97-N97-L97-F97</f>
        <v>-4234428.63443313</v>
      </c>
      <c r="AA97" s="9"/>
      <c r="AB97" s="9" t="n">
        <f aca="false">T97-P97-D97</f>
        <v>-90345904.3600461</v>
      </c>
      <c r="AC97" s="50"/>
      <c r="AD97" s="9"/>
      <c r="AE97" s="9"/>
      <c r="AF97" s="9"/>
      <c r="AG97" s="9" t="n">
        <f aca="false">BF97/100*$AG$57</f>
        <v>8295286143.18094</v>
      </c>
      <c r="AH97" s="40" t="n">
        <f aca="false">(AG97-AG96)/AG96</f>
        <v>0.0116576720429727</v>
      </c>
      <c r="AI97" s="40" t="n">
        <f aca="false">(AG97-AG93)/AG93</f>
        <v>0.033761689973846</v>
      </c>
      <c r="AJ97" s="40" t="n">
        <f aca="false">AB97/AG97</f>
        <v>-0.0108912342263581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14448794</v>
      </c>
      <c r="AX97" s="7"/>
      <c r="AY97" s="40" t="n">
        <f aca="false">(AW97-AW96)/AW96</f>
        <v>0.00812701925683325</v>
      </c>
      <c r="AZ97" s="12" t="n">
        <f aca="false">workers_and_wage_high!B85</f>
        <v>8371.72769840046</v>
      </c>
      <c r="BA97" s="40" t="n">
        <f aca="false">(AZ97-AZ96)/AZ96</f>
        <v>0.00350219041717767</v>
      </c>
      <c r="BB97" s="39"/>
      <c r="BC97" s="39"/>
      <c r="BD97" s="39"/>
      <c r="BE97" s="39"/>
      <c r="BF97" s="7" t="n">
        <f aca="false">BF96*(1+AY97)*(1+BA97)*(1-BE97)</f>
        <v>136.022289146493</v>
      </c>
      <c r="BG97" s="7"/>
      <c r="BH97" s="7"/>
      <c r="BI97" s="40" t="n">
        <f aca="false">T104/AG104</f>
        <v>0.0165523148295638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206319402.091939</v>
      </c>
      <c r="E98" s="6"/>
      <c r="F98" s="81" t="n">
        <f aca="false">'High pensions'!I98</f>
        <v>37500993.579397</v>
      </c>
      <c r="G98" s="81" t="n">
        <f aca="false">'High pensions'!K98</f>
        <v>6031010.77573846</v>
      </c>
      <c r="H98" s="81" t="n">
        <f aca="false">'High pensions'!V98</f>
        <v>33180841.8522549</v>
      </c>
      <c r="I98" s="81" t="n">
        <f aca="false">'High pensions'!M98</f>
        <v>186526.106466137</v>
      </c>
      <c r="J98" s="81" t="n">
        <f aca="false">'High pensions'!W98</f>
        <v>1026211.60367798</v>
      </c>
      <c r="K98" s="6"/>
      <c r="L98" s="81" t="n">
        <f aca="false">'High pensions'!N98</f>
        <v>7365625.05649902</v>
      </c>
      <c r="M98" s="8"/>
      <c r="N98" s="81" t="n">
        <f aca="false">'High pensions'!L98</f>
        <v>1664920.34418938</v>
      </c>
      <c r="O98" s="6"/>
      <c r="P98" s="81" t="n">
        <f aca="false">'High pensions'!X98</f>
        <v>47380163.9356935</v>
      </c>
      <c r="Q98" s="8"/>
      <c r="R98" s="81" t="n">
        <f aca="false">'High SIPA income'!G93</f>
        <v>35828830.4270925</v>
      </c>
      <c r="S98" s="8"/>
      <c r="T98" s="81" t="n">
        <f aca="false">'High SIPA income'!J93</f>
        <v>136994638.48363</v>
      </c>
      <c r="U98" s="6"/>
      <c r="V98" s="81" t="n">
        <f aca="false">'High SIPA income'!F93</f>
        <v>126000.304894418</v>
      </c>
      <c r="W98" s="8"/>
      <c r="X98" s="81" t="n">
        <f aca="false">'High SIPA income'!M93</f>
        <v>316476.438998874</v>
      </c>
      <c r="Y98" s="6"/>
      <c r="Z98" s="6" t="n">
        <f aca="false">R98+V98-N98-L98-F98</f>
        <v>-10576708.2480985</v>
      </c>
      <c r="AA98" s="6"/>
      <c r="AB98" s="6" t="n">
        <f aca="false">T98-P98-D98</f>
        <v>-116704927.544002</v>
      </c>
      <c r="AC98" s="50"/>
      <c r="AD98" s="6"/>
      <c r="AE98" s="6"/>
      <c r="AF98" s="6"/>
      <c r="AG98" s="6" t="n">
        <f aca="false">BF98/100*$AG$57</f>
        <v>8349408351.26237</v>
      </c>
      <c r="AH98" s="61" t="n">
        <f aca="false">(AG98-AG97)/AG97</f>
        <v>0.00652445342418054</v>
      </c>
      <c r="AI98" s="61"/>
      <c r="AJ98" s="61" t="n">
        <f aca="false">AB98/AG98</f>
        <v>-0.0139776284299662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0.00542202678941483</v>
      </c>
      <c r="AV98" s="5"/>
      <c r="AW98" s="5" t="n">
        <f aca="false">workers_and_wage_high!C86</f>
        <v>14480541</v>
      </c>
      <c r="AX98" s="5"/>
      <c r="AY98" s="61" t="n">
        <f aca="false">(AW98-AW97)/AW97</f>
        <v>0.00219720760085582</v>
      </c>
      <c r="AZ98" s="11" t="n">
        <f aca="false">workers_and_wage_high!B86</f>
        <v>8407.87479943224</v>
      </c>
      <c r="BA98" s="61" t="n">
        <f aca="false">(AZ98-AZ97)/AZ97</f>
        <v>0.00431775881084695</v>
      </c>
      <c r="BB98" s="66"/>
      <c r="BC98" s="66"/>
      <c r="BD98" s="66"/>
      <c r="BE98" s="66"/>
      <c r="BF98" s="5" t="n">
        <f aca="false">BF97*(1+AY98)*(1+BA98)*(1-BE98)</f>
        <v>136.909760236679</v>
      </c>
      <c r="BG98" s="5"/>
      <c r="BH98" s="5"/>
      <c r="BI98" s="61" t="n">
        <f aca="false">T105/AG105</f>
        <v>0.0189548312861596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207401313.064153</v>
      </c>
      <c r="E99" s="9"/>
      <c r="F99" s="82" t="n">
        <f aca="false">'High pensions'!I99</f>
        <v>37697643.7054205</v>
      </c>
      <c r="G99" s="82" t="n">
        <f aca="false">'High pensions'!K99</f>
        <v>6207214.5439679</v>
      </c>
      <c r="H99" s="82" t="n">
        <f aca="false">'High pensions'!V99</f>
        <v>34150262.9965368</v>
      </c>
      <c r="I99" s="82" t="n">
        <f aca="false">'High pensions'!M99</f>
        <v>191975.707545399</v>
      </c>
      <c r="J99" s="82" t="n">
        <f aca="false">'High pensions'!W99</f>
        <v>1056193.70092382</v>
      </c>
      <c r="K99" s="9"/>
      <c r="L99" s="82" t="n">
        <f aca="false">'High pensions'!N99</f>
        <v>6181816.62711402</v>
      </c>
      <c r="M99" s="67"/>
      <c r="N99" s="82" t="n">
        <f aca="false">'High pensions'!L99</f>
        <v>1673476.67188515</v>
      </c>
      <c r="O99" s="9"/>
      <c r="P99" s="82" t="n">
        <f aca="false">'High pensions'!X99</f>
        <v>41284450.7584836</v>
      </c>
      <c r="Q99" s="67"/>
      <c r="R99" s="82" t="n">
        <f aca="false">'High SIPA income'!G94</f>
        <v>41163339.6611597</v>
      </c>
      <c r="S99" s="67"/>
      <c r="T99" s="82" t="n">
        <f aca="false">'High SIPA income'!J94</f>
        <v>157391596.89107</v>
      </c>
      <c r="U99" s="9"/>
      <c r="V99" s="82" t="n">
        <f aca="false">'High SIPA income'!F94</f>
        <v>123879.146737748</v>
      </c>
      <c r="W99" s="67"/>
      <c r="X99" s="82" t="n">
        <f aca="false">'High SIPA income'!M94</f>
        <v>311148.701256184</v>
      </c>
      <c r="Y99" s="9"/>
      <c r="Z99" s="9" t="n">
        <f aca="false">R99+V99-N99-L99-F99</f>
        <v>-4265718.19652222</v>
      </c>
      <c r="AA99" s="9"/>
      <c r="AB99" s="9" t="n">
        <f aca="false">T99-P99-D99</f>
        <v>-91294166.9315662</v>
      </c>
      <c r="AC99" s="50"/>
      <c r="AD99" s="9"/>
      <c r="AE99" s="9"/>
      <c r="AF99" s="9"/>
      <c r="AG99" s="9" t="n">
        <f aca="false">BF99/100*$AG$57</f>
        <v>8373276809.55678</v>
      </c>
      <c r="AH99" s="40" t="n">
        <f aca="false">(AG99-AG98)/AG98</f>
        <v>0.00285870055580588</v>
      </c>
      <c r="AI99" s="40"/>
      <c r="AJ99" s="40" t="n">
        <f aca="false">AB99/AG99</f>
        <v>-0.0109030393964007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14511832</v>
      </c>
      <c r="AX99" s="7"/>
      <c r="AY99" s="40" t="n">
        <f aca="false">(AW99-AW98)/AW98</f>
        <v>0.00216089992770298</v>
      </c>
      <c r="AZ99" s="12" t="n">
        <f aca="false">workers_and_wage_high!B87</f>
        <v>8413.72916904143</v>
      </c>
      <c r="BA99" s="40" t="n">
        <f aca="false">(AZ99-AZ98)/AZ98</f>
        <v>0.000696296002122484</v>
      </c>
      <c r="BB99" s="39"/>
      <c r="BC99" s="39"/>
      <c r="BD99" s="39"/>
      <c r="BE99" s="39"/>
      <c r="BF99" s="7" t="n">
        <f aca="false">BF98*(1+AY99)*(1+BA99)*(1-BE99)</f>
        <v>137.301144244363</v>
      </c>
      <c r="BG99" s="7"/>
      <c r="BH99" s="7"/>
      <c r="BI99" s="40" t="n">
        <f aca="false">T106/AG106</f>
        <v>0.0165332771131962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208917512.545392</v>
      </c>
      <c r="E100" s="9"/>
      <c r="F100" s="82" t="n">
        <f aca="false">'High pensions'!I100</f>
        <v>37973230.9087301</v>
      </c>
      <c r="G100" s="82" t="n">
        <f aca="false">'High pensions'!K100</f>
        <v>6320607.62960375</v>
      </c>
      <c r="H100" s="82" t="n">
        <f aca="false">'High pensions'!V100</f>
        <v>34774118.2973361</v>
      </c>
      <c r="I100" s="82" t="n">
        <f aca="false">'High pensions'!M100</f>
        <v>195482.710193929</v>
      </c>
      <c r="J100" s="82" t="n">
        <f aca="false">'High pensions'!W100</f>
        <v>1075488.19476297</v>
      </c>
      <c r="K100" s="9"/>
      <c r="L100" s="82" t="n">
        <f aca="false">'High pensions'!N100</f>
        <v>6208551.51222214</v>
      </c>
      <c r="M100" s="67"/>
      <c r="N100" s="82" t="n">
        <f aca="false">'High pensions'!L100</f>
        <v>1685722.85255166</v>
      </c>
      <c r="O100" s="9"/>
      <c r="P100" s="82" t="n">
        <f aca="false">'High pensions'!X100</f>
        <v>41490553.0772216</v>
      </c>
      <c r="Q100" s="67"/>
      <c r="R100" s="82" t="n">
        <f aca="false">'High SIPA income'!G95</f>
        <v>36299364.8527628</v>
      </c>
      <c r="S100" s="67"/>
      <c r="T100" s="82" t="n">
        <f aca="false">'High SIPA income'!J95</f>
        <v>138793767.642199</v>
      </c>
      <c r="U100" s="9"/>
      <c r="V100" s="82" t="n">
        <f aca="false">'High SIPA income'!F95</f>
        <v>122728.534600992</v>
      </c>
      <c r="W100" s="67"/>
      <c r="X100" s="82" t="n">
        <f aca="false">'High SIPA income'!M95</f>
        <v>308258.695299337</v>
      </c>
      <c r="Y100" s="9"/>
      <c r="Z100" s="9" t="n">
        <f aca="false">R100+V100-N100-L100-F100</f>
        <v>-9445411.88614019</v>
      </c>
      <c r="AA100" s="9"/>
      <c r="AB100" s="9" t="n">
        <f aca="false">T100-P100-D100</f>
        <v>-111614297.980415</v>
      </c>
      <c r="AC100" s="50"/>
      <c r="AD100" s="9"/>
      <c r="AE100" s="9"/>
      <c r="AF100" s="9"/>
      <c r="AG100" s="9" t="n">
        <f aca="false">BF100/100*$AG$57</f>
        <v>8434333922.76738</v>
      </c>
      <c r="AH100" s="40" t="n">
        <f aca="false">(AG100-AG99)/AG99</f>
        <v>0.00729190191597625</v>
      </c>
      <c r="AI100" s="40"/>
      <c r="AJ100" s="40" t="n">
        <f aca="false">AB100/AG100</f>
        <v>-0.0132333268996057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14535274</v>
      </c>
      <c r="AX100" s="7"/>
      <c r="AY100" s="40" t="n">
        <f aca="false">(AW100-AW99)/AW99</f>
        <v>0.00161537151201861</v>
      </c>
      <c r="AZ100" s="12" t="n">
        <f aca="false">workers_and_wage_high!B88</f>
        <v>8461.41293148872</v>
      </c>
      <c r="BA100" s="40" t="n">
        <f aca="false">(AZ100-AZ99)/AZ99</f>
        <v>0.00566737548704782</v>
      </c>
      <c r="BB100" s="39"/>
      <c r="BC100" s="39"/>
      <c r="BD100" s="39"/>
      <c r="BE100" s="39"/>
      <c r="BF100" s="7" t="n">
        <f aca="false">BF99*(1+AY100)*(1+BA100)*(1-BE100)</f>
        <v>138.302330721145</v>
      </c>
      <c r="BG100" s="7"/>
      <c r="BH100" s="7"/>
      <c r="BI100" s="40" t="n">
        <f aca="false">T107/AG107</f>
        <v>0.0189280805441137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211155817.928213</v>
      </c>
      <c r="E101" s="9"/>
      <c r="F101" s="82" t="n">
        <f aca="false">'High pensions'!I101</f>
        <v>38380069.4073823</v>
      </c>
      <c r="G101" s="82" t="n">
        <f aca="false">'High pensions'!K101</f>
        <v>6405207.15237995</v>
      </c>
      <c r="H101" s="82" t="n">
        <f aca="false">'High pensions'!V101</f>
        <v>35239559.9107562</v>
      </c>
      <c r="I101" s="82" t="n">
        <f aca="false">'High pensions'!M101</f>
        <v>198099.190279791</v>
      </c>
      <c r="J101" s="82" t="n">
        <f aca="false">'High pensions'!W101</f>
        <v>1089883.29620895</v>
      </c>
      <c r="K101" s="9"/>
      <c r="L101" s="82" t="n">
        <f aca="false">'High pensions'!N101</f>
        <v>6218067.29127811</v>
      </c>
      <c r="M101" s="67"/>
      <c r="N101" s="82" t="n">
        <f aca="false">'High pensions'!L101</f>
        <v>1702732.86350162</v>
      </c>
      <c r="O101" s="9"/>
      <c r="P101" s="82" t="n">
        <f aca="false">'High pensions'!X101</f>
        <v>41633514.5614612</v>
      </c>
      <c r="Q101" s="67"/>
      <c r="R101" s="82" t="n">
        <f aca="false">'High SIPA income'!G96</f>
        <v>41931147.2534421</v>
      </c>
      <c r="S101" s="67"/>
      <c r="T101" s="82" t="n">
        <f aca="false">'High SIPA income'!J96</f>
        <v>160327375.767351</v>
      </c>
      <c r="U101" s="9"/>
      <c r="V101" s="82" t="n">
        <f aca="false">'High SIPA income'!F96</f>
        <v>126885.167951133</v>
      </c>
      <c r="W101" s="67"/>
      <c r="X101" s="82" t="n">
        <f aca="false">'High SIPA income'!M96</f>
        <v>318698.959884244</v>
      </c>
      <c r="Y101" s="9"/>
      <c r="Z101" s="9" t="n">
        <f aca="false">R101+V101-N101-L101-F101</f>
        <v>-4242837.14076873</v>
      </c>
      <c r="AA101" s="9"/>
      <c r="AB101" s="9" t="n">
        <f aca="false">T101-P101-D101</f>
        <v>-92461956.7223226</v>
      </c>
      <c r="AC101" s="50"/>
      <c r="AD101" s="9"/>
      <c r="AE101" s="9"/>
      <c r="AF101" s="9"/>
      <c r="AG101" s="9" t="n">
        <f aca="false">BF101/100*$AG$57</f>
        <v>8476615671.08048</v>
      </c>
      <c r="AH101" s="40" t="n">
        <f aca="false">(AG101-AG100)/AG100</f>
        <v>0.00501305126169665</v>
      </c>
      <c r="AI101" s="40" t="n">
        <f aca="false">(AG101-AG97)/AG97</f>
        <v>0.0218593457500685</v>
      </c>
      <c r="AJ101" s="40" t="n">
        <f aca="false">AB101/AG101</f>
        <v>-0.0109078859193503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14564773</v>
      </c>
      <c r="AX101" s="7"/>
      <c r="AY101" s="40" t="n">
        <f aca="false">(AW101-AW100)/AW100</f>
        <v>0.00202947670611507</v>
      </c>
      <c r="AZ101" s="12" t="n">
        <f aca="false">workers_and_wage_high!B89</f>
        <v>8486.60705692467</v>
      </c>
      <c r="BA101" s="40" t="n">
        <f aca="false">(AZ101-AZ100)/AZ100</f>
        <v>0.00297753172430537</v>
      </c>
      <c r="BB101" s="39"/>
      <c r="BC101" s="39"/>
      <c r="BD101" s="39"/>
      <c r="BE101" s="39"/>
      <c r="BF101" s="7" t="n">
        <f aca="false">BF100*(1+AY101)*(1+BA101)*(1-BE101)</f>
        <v>138.995647394662</v>
      </c>
      <c r="BG101" s="7"/>
      <c r="BH101" s="7"/>
      <c r="BI101" s="40" t="n">
        <f aca="false">T108/AG108</f>
        <v>0.0165987100812897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212282738.935635</v>
      </c>
      <c r="E102" s="6"/>
      <c r="F102" s="81" t="n">
        <f aca="false">'High pensions'!I102</f>
        <v>38584900.6400988</v>
      </c>
      <c r="G102" s="81" t="n">
        <f aca="false">'High pensions'!K102</f>
        <v>6620520.48967876</v>
      </c>
      <c r="H102" s="81" t="n">
        <f aca="false">'High pensions'!V102</f>
        <v>36424150.3648692</v>
      </c>
      <c r="I102" s="81" t="n">
        <f aca="false">'High pensions'!M102</f>
        <v>204758.365660167</v>
      </c>
      <c r="J102" s="81" t="n">
        <f aca="false">'High pensions'!W102</f>
        <v>1126520.1143774</v>
      </c>
      <c r="K102" s="6"/>
      <c r="L102" s="81" t="n">
        <f aca="false">'High pensions'!N102</f>
        <v>7519860.42923182</v>
      </c>
      <c r="M102" s="8"/>
      <c r="N102" s="81" t="n">
        <f aca="false">'High pensions'!L102</f>
        <v>1711807.08467761</v>
      </c>
      <c r="O102" s="6"/>
      <c r="P102" s="81" t="n">
        <f aca="false">'High pensions'!X102</f>
        <v>48438449.0303495</v>
      </c>
      <c r="Q102" s="8"/>
      <c r="R102" s="81" t="n">
        <f aca="false">'High SIPA income'!G97</f>
        <v>36693518.4229064</v>
      </c>
      <c r="S102" s="8"/>
      <c r="T102" s="81" t="n">
        <f aca="false">'High SIPA income'!J97</f>
        <v>140300847.979603</v>
      </c>
      <c r="U102" s="6"/>
      <c r="V102" s="81" t="n">
        <f aca="false">'High SIPA income'!F97</f>
        <v>128956.385016288</v>
      </c>
      <c r="W102" s="8"/>
      <c r="X102" s="81" t="n">
        <f aca="false">'High SIPA income'!M97</f>
        <v>323901.260003463</v>
      </c>
      <c r="Y102" s="6"/>
      <c r="Z102" s="6" t="n">
        <f aca="false">R102+V102-N102-L102-F102</f>
        <v>-10994093.3460856</v>
      </c>
      <c r="AA102" s="6"/>
      <c r="AB102" s="6" t="n">
        <f aca="false">T102-P102-D102</f>
        <v>-120420339.986381</v>
      </c>
      <c r="AC102" s="50"/>
      <c r="AD102" s="6"/>
      <c r="AE102" s="6"/>
      <c r="AF102" s="6"/>
      <c r="AG102" s="6" t="n">
        <f aca="false">BF102/100*$AG$57</f>
        <v>8518894228.80551</v>
      </c>
      <c r="AH102" s="61" t="n">
        <f aca="false">(AG102-AG101)/AG101</f>
        <v>0.00498766953293327</v>
      </c>
      <c r="AI102" s="61"/>
      <c r="AJ102" s="61" t="n">
        <f aca="false">AB102/AG102</f>
        <v>-0.0141356773252561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0.00577898612170649</v>
      </c>
      <c r="AV102" s="5"/>
      <c r="AW102" s="5" t="n">
        <f aca="false">workers_and_wage_high!C90</f>
        <v>14614078</v>
      </c>
      <c r="AX102" s="5"/>
      <c r="AY102" s="61" t="n">
        <f aca="false">(AW102-AW101)/AW101</f>
        <v>0.00338522268764505</v>
      </c>
      <c r="AZ102" s="11" t="n">
        <f aca="false">workers_and_wage_high!B90</f>
        <v>8500.16051216607</v>
      </c>
      <c r="BA102" s="61" t="n">
        <f aca="false">(AZ102-AZ101)/AZ101</f>
        <v>0.00159704050752921</v>
      </c>
      <c r="BB102" s="66"/>
      <c r="BC102" s="66"/>
      <c r="BD102" s="66"/>
      <c r="BE102" s="66"/>
      <c r="BF102" s="5" t="n">
        <f aca="false">BF101*(1+AY102)*(1+BA102)*(1-BE102)</f>
        <v>139.688911750382</v>
      </c>
      <c r="BG102" s="5"/>
      <c r="BH102" s="5"/>
      <c r="BI102" s="61" t="n">
        <f aca="false">T109/AG109</f>
        <v>0.019029996856125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213690290.653157</v>
      </c>
      <c r="E103" s="9"/>
      <c r="F103" s="82" t="n">
        <f aca="false">'High pensions'!I103</f>
        <v>38840739.8262648</v>
      </c>
      <c r="G103" s="82" t="n">
        <f aca="false">'High pensions'!K103</f>
        <v>6772832.43927272</v>
      </c>
      <c r="H103" s="82" t="n">
        <f aca="false">'High pensions'!V103</f>
        <v>37262125.7722448</v>
      </c>
      <c r="I103" s="82" t="n">
        <f aca="false">'High pensions'!M103</f>
        <v>209469.04451359</v>
      </c>
      <c r="J103" s="82" t="n">
        <f aca="false">'High pensions'!W103</f>
        <v>1152436.87955397</v>
      </c>
      <c r="K103" s="9"/>
      <c r="L103" s="82" t="n">
        <f aca="false">'High pensions'!N103</f>
        <v>6348450.08467961</v>
      </c>
      <c r="M103" s="67"/>
      <c r="N103" s="82" t="n">
        <f aca="false">'High pensions'!L103</f>
        <v>1722357.79101366</v>
      </c>
      <c r="O103" s="9"/>
      <c r="P103" s="82" t="n">
        <f aca="false">'High pensions'!X103</f>
        <v>42418042.0571168</v>
      </c>
      <c r="Q103" s="67"/>
      <c r="R103" s="82" t="n">
        <f aca="false">'High SIPA income'!G98</f>
        <v>42422041.2797976</v>
      </c>
      <c r="S103" s="67"/>
      <c r="T103" s="82" t="n">
        <f aca="false">'High SIPA income'!J98</f>
        <v>162204351.623741</v>
      </c>
      <c r="U103" s="9"/>
      <c r="V103" s="82" t="n">
        <f aca="false">'High SIPA income'!F98</f>
        <v>124841.492694547</v>
      </c>
      <c r="W103" s="67"/>
      <c r="X103" s="82" t="n">
        <f aca="false">'High SIPA income'!M98</f>
        <v>313565.836847627</v>
      </c>
      <c r="Y103" s="9"/>
      <c r="Z103" s="9" t="n">
        <f aca="false">R103+V103-N103-L103-F103</f>
        <v>-4364664.92946592</v>
      </c>
      <c r="AA103" s="9"/>
      <c r="AB103" s="9" t="n">
        <f aca="false">T103-P103-D103</f>
        <v>-93903981.0865324</v>
      </c>
      <c r="AC103" s="50"/>
      <c r="AD103" s="9"/>
      <c r="AE103" s="9"/>
      <c r="AF103" s="9"/>
      <c r="AG103" s="9" t="n">
        <f aca="false">BF103/100*$AG$57</f>
        <v>8567162777.42176</v>
      </c>
      <c r="AH103" s="40" t="n">
        <f aca="false">(AG103-AG102)/AG102</f>
        <v>0.00566605797886651</v>
      </c>
      <c r="AI103" s="40"/>
      <c r="AJ103" s="40" t="n">
        <f aca="false">AB103/AG103</f>
        <v>-0.0109609194462851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14612226</v>
      </c>
      <c r="AX103" s="7"/>
      <c r="AY103" s="40" t="n">
        <f aca="false">(AW103-AW102)/AW102</f>
        <v>-0.000126727118878112</v>
      </c>
      <c r="AZ103" s="12" t="n">
        <f aca="false">workers_and_wage_high!B91</f>
        <v>8549.4063560933</v>
      </c>
      <c r="BA103" s="40" t="n">
        <f aca="false">(AZ103-AZ102)/AZ102</f>
        <v>0.00579351929375288</v>
      </c>
      <c r="BB103" s="39"/>
      <c r="BC103" s="39"/>
      <c r="BD103" s="39"/>
      <c r="BE103" s="39"/>
      <c r="BF103" s="7" t="n">
        <f aca="false">BF102*(1+AY103)*(1+BA103)*(1-BE103)</f>
        <v>140.480397223365</v>
      </c>
      <c r="BG103" s="7"/>
      <c r="BH103" s="7"/>
      <c r="BI103" s="40" t="n">
        <f aca="false">T110/AG110</f>
        <v>0.0166124113798497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215087112.517953</v>
      </c>
      <c r="E104" s="9"/>
      <c r="F104" s="82" t="n">
        <f aca="false">'High pensions'!I104</f>
        <v>39094628.7346863</v>
      </c>
      <c r="G104" s="82" t="n">
        <f aca="false">'High pensions'!K104</f>
        <v>6943633.00022202</v>
      </c>
      <c r="H104" s="82" t="n">
        <f aca="false">'High pensions'!V104</f>
        <v>38201820.0642752</v>
      </c>
      <c r="I104" s="82" t="n">
        <f aca="false">'High pensions'!M104</f>
        <v>214751.536089341</v>
      </c>
      <c r="J104" s="82" t="n">
        <f aca="false">'High pensions'!W104</f>
        <v>1181499.58961676</v>
      </c>
      <c r="K104" s="9"/>
      <c r="L104" s="82" t="n">
        <f aca="false">'High pensions'!N104</f>
        <v>6386898.85394904</v>
      </c>
      <c r="M104" s="67"/>
      <c r="N104" s="82" t="n">
        <f aca="false">'High pensions'!L104</f>
        <v>1733372.52681219</v>
      </c>
      <c r="O104" s="9"/>
      <c r="P104" s="82" t="n">
        <f aca="false">'High pensions'!X104</f>
        <v>42678152.7301247</v>
      </c>
      <c r="Q104" s="67"/>
      <c r="R104" s="82" t="n">
        <f aca="false">'High SIPA income'!G99</f>
        <v>37282009.0978588</v>
      </c>
      <c r="S104" s="67"/>
      <c r="T104" s="82" t="n">
        <f aca="false">'High SIPA income'!J99</f>
        <v>142550993.080771</v>
      </c>
      <c r="U104" s="9"/>
      <c r="V104" s="82" t="n">
        <f aca="false">'High SIPA income'!F99</f>
        <v>127333.953594468</v>
      </c>
      <c r="W104" s="67"/>
      <c r="X104" s="82" t="n">
        <f aca="false">'High SIPA income'!M99</f>
        <v>319826.180031811</v>
      </c>
      <c r="Y104" s="9"/>
      <c r="Z104" s="9" t="n">
        <f aca="false">R104+V104-N104-L104-F104</f>
        <v>-9805557.06399422</v>
      </c>
      <c r="AA104" s="9"/>
      <c r="AB104" s="9" t="n">
        <f aca="false">T104-P104-D104</f>
        <v>-115214272.167307</v>
      </c>
      <c r="AC104" s="50"/>
      <c r="AD104" s="9"/>
      <c r="AE104" s="9"/>
      <c r="AF104" s="9"/>
      <c r="AG104" s="9" t="n">
        <f aca="false">BF104/100*$AG$57</f>
        <v>8612148484.88523</v>
      </c>
      <c r="AH104" s="40" t="n">
        <f aca="false">(AG104-AG103)/AG103</f>
        <v>0.005250945806939</v>
      </c>
      <c r="AI104" s="40"/>
      <c r="AJ104" s="40" t="n">
        <f aca="false">AB104/AG104</f>
        <v>-0.0133781102786969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14668050</v>
      </c>
      <c r="AX104" s="7"/>
      <c r="AY104" s="40" t="n">
        <f aca="false">(AW104-AW103)/AW103</f>
        <v>0.0038203624827593</v>
      </c>
      <c r="AZ104" s="12" t="n">
        <f aca="false">workers_and_wage_high!B92</f>
        <v>8561.59044661564</v>
      </c>
      <c r="BA104" s="40" t="n">
        <f aca="false">(AZ104-AZ103)/AZ103</f>
        <v>0.00142513877746182</v>
      </c>
      <c r="BB104" s="39"/>
      <c r="BC104" s="39"/>
      <c r="BD104" s="39"/>
      <c r="BE104" s="39"/>
      <c r="BF104" s="7" t="n">
        <f aca="false">BF103*(1+AY104)*(1+BA104)*(1-BE104)</f>
        <v>141.218052176122</v>
      </c>
      <c r="BG104" s="7"/>
      <c r="BH104" s="7"/>
      <c r="BI104" s="40" t="n">
        <f aca="false">T111/AG111</f>
        <v>0.019041312593636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215659056.764375</v>
      </c>
      <c r="E105" s="9"/>
      <c r="F105" s="82" t="n">
        <f aca="false">'High pensions'!I105</f>
        <v>39198586.3717062</v>
      </c>
      <c r="G105" s="82" t="n">
        <f aca="false">'High pensions'!K105</f>
        <v>7115960.72343175</v>
      </c>
      <c r="H105" s="82" t="n">
        <f aca="false">'High pensions'!V105</f>
        <v>39149916.3524767</v>
      </c>
      <c r="I105" s="82" t="n">
        <f aca="false">'High pensions'!M105</f>
        <v>220081.259487581</v>
      </c>
      <c r="J105" s="82" t="n">
        <f aca="false">'High pensions'!W105</f>
        <v>1210822.15523125</v>
      </c>
      <c r="K105" s="9"/>
      <c r="L105" s="82" t="n">
        <f aca="false">'High pensions'!N105</f>
        <v>6375280.43569441</v>
      </c>
      <c r="M105" s="67"/>
      <c r="N105" s="82" t="n">
        <f aca="false">'High pensions'!L105</f>
        <v>1736846.95010935</v>
      </c>
      <c r="O105" s="9"/>
      <c r="P105" s="82" t="n">
        <f aca="false">'High pensions'!X105</f>
        <v>42636979.9544302</v>
      </c>
      <c r="Q105" s="67"/>
      <c r="R105" s="82" t="n">
        <f aca="false">'High SIPA income'!G100</f>
        <v>43001249.0106224</v>
      </c>
      <c r="S105" s="67"/>
      <c r="T105" s="82" t="n">
        <f aca="false">'High SIPA income'!J100</f>
        <v>164419002.583469</v>
      </c>
      <c r="U105" s="9"/>
      <c r="V105" s="82" t="n">
        <f aca="false">'High SIPA income'!F100</f>
        <v>129834.475365192</v>
      </c>
      <c r="W105" s="67"/>
      <c r="X105" s="82" t="n">
        <f aca="false">'High SIPA income'!M100</f>
        <v>326106.769799438</v>
      </c>
      <c r="Y105" s="9"/>
      <c r="Z105" s="9" t="n">
        <f aca="false">R105+V105-N105-L105-F105</f>
        <v>-4179630.27152232</v>
      </c>
      <c r="AA105" s="9"/>
      <c r="AB105" s="9" t="n">
        <f aca="false">T105-P105-D105</f>
        <v>-93877034.1353366</v>
      </c>
      <c r="AC105" s="50"/>
      <c r="AD105" s="9"/>
      <c r="AE105" s="9"/>
      <c r="AF105" s="9"/>
      <c r="AG105" s="9" t="n">
        <f aca="false">BF105/100*$AG$57</f>
        <v>8674253022.94956</v>
      </c>
      <c r="AH105" s="40" t="n">
        <f aca="false">(AG105-AG104)/AG104</f>
        <v>0.0072112711680872</v>
      </c>
      <c r="AI105" s="40" t="n">
        <f aca="false">(AG105-AG101)/AG101</f>
        <v>0.0233155966411639</v>
      </c>
      <c r="AJ105" s="40" t="n">
        <f aca="false">AB105/AG105</f>
        <v>-0.0108224920217297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14738861</v>
      </c>
      <c r="AX105" s="7"/>
      <c r="AY105" s="40" t="n">
        <f aca="false">(AW105-AW104)/AW104</f>
        <v>0.00482756739989296</v>
      </c>
      <c r="AZ105" s="12" t="n">
        <f aca="false">workers_and_wage_high!B93</f>
        <v>8581.90069294193</v>
      </c>
      <c r="BA105" s="40" t="n">
        <f aca="false">(AZ105-AZ104)/AZ104</f>
        <v>0.00237225156387978</v>
      </c>
      <c r="BB105" s="39"/>
      <c r="BC105" s="39"/>
      <c r="BD105" s="39"/>
      <c r="BE105" s="39"/>
      <c r="BF105" s="7" t="n">
        <f aca="false">BF104*(1+AY105)*(1+BA105)*(1-BE105)</f>
        <v>142.236413844193</v>
      </c>
      <c r="BG105" s="7"/>
      <c r="BH105" s="7"/>
      <c r="BI105" s="40" t="n">
        <f aca="false">T112/AG112</f>
        <v>0.0166952544701343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217189401.122309</v>
      </c>
      <c r="E106" s="6"/>
      <c r="F106" s="81" t="n">
        <f aca="false">'High pensions'!I106</f>
        <v>39476744.5737911</v>
      </c>
      <c r="G106" s="81" t="n">
        <f aca="false">'High pensions'!K106</f>
        <v>7266052.21280993</v>
      </c>
      <c r="H106" s="81" t="n">
        <f aca="false">'High pensions'!V106</f>
        <v>39975675.4428868</v>
      </c>
      <c r="I106" s="81" t="n">
        <f aca="false">'High pensions'!M106</f>
        <v>224723.264313709</v>
      </c>
      <c r="J106" s="81" t="n">
        <f aca="false">'High pensions'!W106</f>
        <v>1236361.09617175</v>
      </c>
      <c r="K106" s="6"/>
      <c r="L106" s="81" t="n">
        <f aca="false">'High pensions'!N106</f>
        <v>7801316.92753403</v>
      </c>
      <c r="M106" s="8"/>
      <c r="N106" s="81" t="n">
        <f aca="false">'High pensions'!L106</f>
        <v>1748993.19526274</v>
      </c>
      <c r="O106" s="6"/>
      <c r="P106" s="81" t="n">
        <f aca="false">'High pensions'!X106</f>
        <v>50103515.1467905</v>
      </c>
      <c r="Q106" s="8"/>
      <c r="R106" s="81" t="n">
        <f aca="false">'High SIPA income'!G101</f>
        <v>37634670.7850367</v>
      </c>
      <c r="S106" s="8"/>
      <c r="T106" s="81" t="n">
        <f aca="false">'High SIPA income'!J101</f>
        <v>143899425.607484</v>
      </c>
      <c r="U106" s="6"/>
      <c r="V106" s="81" t="n">
        <f aca="false">'High SIPA income'!F101</f>
        <v>131960.914483949</v>
      </c>
      <c r="W106" s="8"/>
      <c r="X106" s="81" t="n">
        <f aca="false">'High SIPA income'!M101</f>
        <v>331447.771796347</v>
      </c>
      <c r="Y106" s="6"/>
      <c r="Z106" s="6" t="n">
        <f aca="false">R106+V106-N106-L106-F106</f>
        <v>-11260422.9970672</v>
      </c>
      <c r="AA106" s="6"/>
      <c r="AB106" s="6" t="n">
        <f aca="false">T106-P106-D106</f>
        <v>-123393490.661616</v>
      </c>
      <c r="AC106" s="50"/>
      <c r="AD106" s="6"/>
      <c r="AE106" s="6"/>
      <c r="AF106" s="6"/>
      <c r="AG106" s="6" t="n">
        <f aca="false">BF106/100*$AG$57</f>
        <v>8703623886.67815</v>
      </c>
      <c r="AH106" s="61" t="n">
        <f aca="false">(AG106-AG105)/AG105</f>
        <v>0.00338598189963786</v>
      </c>
      <c r="AI106" s="61"/>
      <c r="AJ106" s="61" t="n">
        <f aca="false">AB106/AG106</f>
        <v>-0.0141772544710351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0.00529972978777338</v>
      </c>
      <c r="AV106" s="5"/>
      <c r="AW106" s="5" t="n">
        <f aca="false">workers_and_wage_high!C94</f>
        <v>14749433</v>
      </c>
      <c r="AX106" s="5"/>
      <c r="AY106" s="61" t="n">
        <f aca="false">(AW106-AW105)/AW105</f>
        <v>0.000717287448467015</v>
      </c>
      <c r="AZ106" s="11" t="n">
        <f aca="false">workers_and_wage_high!B94</f>
        <v>8604.78674782177</v>
      </c>
      <c r="BA106" s="61" t="n">
        <f aca="false">(AZ106-AZ105)/AZ105</f>
        <v>0.00266678160219987</v>
      </c>
      <c r="BB106" s="66"/>
      <c r="BC106" s="66"/>
      <c r="BD106" s="66"/>
      <c r="BE106" s="66"/>
      <c r="BF106" s="5" t="n">
        <f aca="false">BF105*(1+AY106)*(1+BA106)*(1-BE106)</f>
        <v>142.718023766939</v>
      </c>
      <c r="BG106" s="5"/>
      <c r="BH106" s="5"/>
      <c r="BI106" s="61" t="n">
        <f aca="false">T113/AG113</f>
        <v>0.0191092827779366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218127583.969618</v>
      </c>
      <c r="E107" s="9"/>
      <c r="F107" s="82" t="n">
        <f aca="false">'High pensions'!I107</f>
        <v>39647270.4117711</v>
      </c>
      <c r="G107" s="82" t="n">
        <f aca="false">'High pensions'!K107</f>
        <v>7417922.35452968</v>
      </c>
      <c r="H107" s="82" t="n">
        <f aca="false">'High pensions'!V107</f>
        <v>40811220.1536928</v>
      </c>
      <c r="I107" s="82" t="n">
        <f aca="false">'High pensions'!M107</f>
        <v>229420.279006072</v>
      </c>
      <c r="J107" s="82" t="n">
        <f aca="false">'High pensions'!W107</f>
        <v>1262202.68516576</v>
      </c>
      <c r="K107" s="9"/>
      <c r="L107" s="82" t="n">
        <f aca="false">'High pensions'!N107</f>
        <v>6449575.82378443</v>
      </c>
      <c r="M107" s="67"/>
      <c r="N107" s="82" t="n">
        <f aca="false">'High pensions'!L107</f>
        <v>1756522.54077351</v>
      </c>
      <c r="O107" s="9"/>
      <c r="P107" s="82" t="n">
        <f aca="false">'High pensions'!X107</f>
        <v>43130748.3710112</v>
      </c>
      <c r="Q107" s="67"/>
      <c r="R107" s="82" t="n">
        <f aca="false">'High SIPA income'!G102</f>
        <v>43323866.0103838</v>
      </c>
      <c r="S107" s="67"/>
      <c r="T107" s="82" t="n">
        <f aca="false">'High SIPA income'!J102</f>
        <v>165652556.64382</v>
      </c>
      <c r="U107" s="9"/>
      <c r="V107" s="82" t="n">
        <f aca="false">'High SIPA income'!F102</f>
        <v>134651.103480222</v>
      </c>
      <c r="W107" s="67"/>
      <c r="X107" s="82" t="n">
        <f aca="false">'High SIPA income'!M102</f>
        <v>338204.750951976</v>
      </c>
      <c r="Y107" s="9"/>
      <c r="Z107" s="9" t="n">
        <f aca="false">R107+V107-N107-L107-F107</f>
        <v>-4394851.66246501</v>
      </c>
      <c r="AA107" s="9"/>
      <c r="AB107" s="9" t="n">
        <f aca="false">T107-P107-D107</f>
        <v>-95605775.6968092</v>
      </c>
      <c r="AC107" s="50"/>
      <c r="AD107" s="9"/>
      <c r="AE107" s="9"/>
      <c r="AF107" s="9"/>
      <c r="AG107" s="9" t="n">
        <f aca="false">BF107/100*$AG$57</f>
        <v>8751682784.61997</v>
      </c>
      <c r="AH107" s="40" t="n">
        <f aca="false">(AG107-AG106)/AG106</f>
        <v>0.00552171125126118</v>
      </c>
      <c r="AI107" s="40"/>
      <c r="AJ107" s="40" t="n">
        <f aca="false">AB107/AG107</f>
        <v>-0.0109242734282857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14797587</v>
      </c>
      <c r="AX107" s="7"/>
      <c r="AY107" s="40" t="n">
        <f aca="false">(AW107-AW106)/AW106</f>
        <v>0.00326480346736041</v>
      </c>
      <c r="AZ107" s="12" t="n">
        <f aca="false">workers_and_wage_high!B95</f>
        <v>8624.14376116744</v>
      </c>
      <c r="BA107" s="40" t="n">
        <f aca="false">(AZ107-AZ106)/AZ106</f>
        <v>0.00224956340150743</v>
      </c>
      <c r="BB107" s="39"/>
      <c r="BC107" s="39"/>
      <c r="BD107" s="39"/>
      <c r="BE107" s="39"/>
      <c r="BF107" s="7" t="n">
        <f aca="false">BF106*(1+AY107)*(1+BA107)*(1-BE107)</f>
        <v>143.506071484531</v>
      </c>
      <c r="BG107" s="7"/>
      <c r="BH107" s="7"/>
      <c r="BI107" s="40" t="n">
        <f aca="false">T114/AG114</f>
        <v>0.0167669448376931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219968747.74639</v>
      </c>
      <c r="E108" s="9"/>
      <c r="F108" s="82" t="n">
        <f aca="false">'High pensions'!I108</f>
        <v>39981923.7224693</v>
      </c>
      <c r="G108" s="82" t="n">
        <f aca="false">'High pensions'!K108</f>
        <v>7543715.67724236</v>
      </c>
      <c r="H108" s="82" t="n">
        <f aca="false">'High pensions'!V108</f>
        <v>41503297.9002274</v>
      </c>
      <c r="I108" s="82" t="n">
        <f aca="false">'High pensions'!M108</f>
        <v>233310.794141517</v>
      </c>
      <c r="J108" s="82" t="n">
        <f aca="false">'High pensions'!W108</f>
        <v>1283607.15155343</v>
      </c>
      <c r="K108" s="9"/>
      <c r="L108" s="82" t="n">
        <f aca="false">'High pensions'!N108</f>
        <v>6390846.91460095</v>
      </c>
      <c r="M108" s="67"/>
      <c r="N108" s="82" t="n">
        <f aca="false">'High pensions'!L108</f>
        <v>1771916.72085868</v>
      </c>
      <c r="O108" s="9"/>
      <c r="P108" s="82" t="n">
        <f aca="false">'High pensions'!X108</f>
        <v>42910698.0188838</v>
      </c>
      <c r="Q108" s="67"/>
      <c r="R108" s="82" t="n">
        <f aca="false">'High SIPA income'!G103</f>
        <v>38168339.4257636</v>
      </c>
      <c r="S108" s="67"/>
      <c r="T108" s="82" t="n">
        <f aca="false">'High SIPA income'!J103</f>
        <v>145939953.909271</v>
      </c>
      <c r="U108" s="9"/>
      <c r="V108" s="82" t="n">
        <f aca="false">'High SIPA income'!F103</f>
        <v>134083.865939219</v>
      </c>
      <c r="W108" s="67"/>
      <c r="X108" s="82" t="n">
        <f aca="false">'High SIPA income'!M103</f>
        <v>336780.013788097</v>
      </c>
      <c r="Y108" s="9"/>
      <c r="Z108" s="9" t="n">
        <f aca="false">R108+V108-N108-L108-F108</f>
        <v>-9842264.06622616</v>
      </c>
      <c r="AA108" s="9"/>
      <c r="AB108" s="9" t="n">
        <f aca="false">T108-P108-D108</f>
        <v>-116939491.856003</v>
      </c>
      <c r="AC108" s="50"/>
      <c r="AD108" s="9"/>
      <c r="AE108" s="9"/>
      <c r="AF108" s="9"/>
      <c r="AG108" s="9" t="n">
        <f aca="false">BF108/100*$AG$57</f>
        <v>8792246698.36101</v>
      </c>
      <c r="AH108" s="40" t="n">
        <f aca="false">(AG108-AG107)/AG107</f>
        <v>0.0046349844640543</v>
      </c>
      <c r="AI108" s="40"/>
      <c r="AJ108" s="40" t="n">
        <f aca="false">AB108/AG108</f>
        <v>-0.0133002969397801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14790844</v>
      </c>
      <c r="AX108" s="7"/>
      <c r="AY108" s="40" t="n">
        <f aca="false">(AW108-AW107)/AW107</f>
        <v>-0.000455682402813378</v>
      </c>
      <c r="AZ108" s="12" t="n">
        <f aca="false">workers_and_wage_high!B96</f>
        <v>8668.06641884971</v>
      </c>
      <c r="BA108" s="40" t="n">
        <f aca="false">(AZ108-AZ107)/AZ107</f>
        <v>0.00509298765171811</v>
      </c>
      <c r="BB108" s="39"/>
      <c r="BC108" s="39"/>
      <c r="BD108" s="39"/>
      <c r="BE108" s="39"/>
      <c r="BF108" s="7" t="n">
        <f aca="false">BF107*(1+AY108)*(1+BA108)*(1-BE108)</f>
        <v>144.171219896359</v>
      </c>
      <c r="BG108" s="7"/>
      <c r="BH108" s="7"/>
      <c r="BI108" s="40" t="n">
        <f aca="false">T115/AG115</f>
        <v>0.0192022953966917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221807803.341183</v>
      </c>
      <c r="E109" s="9"/>
      <c r="F109" s="82" t="n">
        <f aca="false">'High pensions'!I109</f>
        <v>40316193.8461378</v>
      </c>
      <c r="G109" s="82" t="n">
        <f aca="false">'High pensions'!K109</f>
        <v>7748902.19869728</v>
      </c>
      <c r="H109" s="82" t="n">
        <f aca="false">'High pensions'!V109</f>
        <v>42632173.6014612</v>
      </c>
      <c r="I109" s="82" t="n">
        <f aca="false">'High pensions'!M109</f>
        <v>239656.769031875</v>
      </c>
      <c r="J109" s="82" t="n">
        <f aca="false">'High pensions'!W109</f>
        <v>1318520.83303488</v>
      </c>
      <c r="K109" s="9"/>
      <c r="L109" s="82" t="n">
        <f aca="false">'High pensions'!N109</f>
        <v>6473003.24918947</v>
      </c>
      <c r="M109" s="67"/>
      <c r="N109" s="82" t="n">
        <f aca="false">'High pensions'!L109</f>
        <v>1786682.78469092</v>
      </c>
      <c r="O109" s="9"/>
      <c r="P109" s="82" t="n">
        <f aca="false">'High pensions'!X109</f>
        <v>43418246.1561302</v>
      </c>
      <c r="Q109" s="67"/>
      <c r="R109" s="82" t="n">
        <f aca="false">'High SIPA income'!G104</f>
        <v>44094055.2634096</v>
      </c>
      <c r="S109" s="67"/>
      <c r="T109" s="82" t="n">
        <f aca="false">'High SIPA income'!J104</f>
        <v>168597442.006376</v>
      </c>
      <c r="U109" s="9"/>
      <c r="V109" s="82" t="n">
        <f aca="false">'High SIPA income'!F104</f>
        <v>134744.116066855</v>
      </c>
      <c r="W109" s="67"/>
      <c r="X109" s="82" t="n">
        <f aca="false">'High SIPA income'!M104</f>
        <v>338438.371753325</v>
      </c>
      <c r="Y109" s="9"/>
      <c r="Z109" s="9" t="n">
        <f aca="false">R109+V109-N109-L109-F109</f>
        <v>-4347080.50054167</v>
      </c>
      <c r="AA109" s="9"/>
      <c r="AB109" s="9" t="n">
        <f aca="false">T109-P109-D109</f>
        <v>-96628607.4909368</v>
      </c>
      <c r="AC109" s="50"/>
      <c r="AD109" s="9"/>
      <c r="AE109" s="9"/>
      <c r="AF109" s="9"/>
      <c r="AG109" s="9" t="n">
        <f aca="false">BF109/100*$AG$57</f>
        <v>8859562262.72899</v>
      </c>
      <c r="AH109" s="40" t="n">
        <f aca="false">(AG109-AG108)/AG108</f>
        <v>0.00765624153614017</v>
      </c>
      <c r="AI109" s="40" t="n">
        <f aca="false">(AG109-AG105)/AG105</f>
        <v>0.0213631351643946</v>
      </c>
      <c r="AJ109" s="40" t="n">
        <f aca="false">AB109/AG109</f>
        <v>-0.0109067022303619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14813171</v>
      </c>
      <c r="AX109" s="7"/>
      <c r="AY109" s="40" t="n">
        <f aca="false">(AW109-AW108)/AW108</f>
        <v>0.00150951494045911</v>
      </c>
      <c r="AZ109" s="12" t="n">
        <f aca="false">workers_and_wage_high!B97</f>
        <v>8721.26634715298</v>
      </c>
      <c r="BA109" s="40" t="n">
        <f aca="false">(AZ109-AZ108)/AZ108</f>
        <v>0.00613746200508799</v>
      </c>
      <c r="BB109" s="39"/>
      <c r="BC109" s="39"/>
      <c r="BD109" s="39"/>
      <c r="BE109" s="39"/>
      <c r="BF109" s="7" t="n">
        <f aca="false">BF108*(1+AY109)*(1+BA109)*(1-BE109)</f>
        <v>145.275029578445</v>
      </c>
      <c r="BG109" s="7"/>
      <c r="BH109" s="7"/>
      <c r="BI109" s="40" t="n">
        <f aca="false">T116/AG116</f>
        <v>0.0167977627235934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223257934.850695</v>
      </c>
      <c r="E110" s="6"/>
      <c r="F110" s="81" t="n">
        <f aca="false">'High pensions'!I110</f>
        <v>40579772.4135246</v>
      </c>
      <c r="G110" s="81" t="n">
        <f aca="false">'High pensions'!K110</f>
        <v>8016241.51714902</v>
      </c>
      <c r="H110" s="81" t="n">
        <f aca="false">'High pensions'!V110</f>
        <v>44102995.6537316</v>
      </c>
      <c r="I110" s="81" t="n">
        <f aca="false">'High pensions'!M110</f>
        <v>247924.995375743</v>
      </c>
      <c r="J110" s="81" t="n">
        <f aca="false">'High pensions'!W110</f>
        <v>1364010.17485768</v>
      </c>
      <c r="K110" s="6"/>
      <c r="L110" s="81" t="n">
        <f aca="false">'High pensions'!N110</f>
        <v>7879686.92398308</v>
      </c>
      <c r="M110" s="8"/>
      <c r="N110" s="81" t="n">
        <f aca="false">'High pensions'!L110</f>
        <v>1797070.71157401</v>
      </c>
      <c r="O110" s="6"/>
      <c r="P110" s="81" t="n">
        <f aca="false">'High pensions'!X110</f>
        <v>50774685.7405039</v>
      </c>
      <c r="Q110" s="8"/>
      <c r="R110" s="81" t="n">
        <f aca="false">'High SIPA income'!G105</f>
        <v>38718237.4200311</v>
      </c>
      <c r="S110" s="8"/>
      <c r="T110" s="81" t="n">
        <f aca="false">'High SIPA income'!J105</f>
        <v>148042536.550947</v>
      </c>
      <c r="U110" s="6"/>
      <c r="V110" s="81" t="n">
        <f aca="false">'High SIPA income'!F105</f>
        <v>136959.161997815</v>
      </c>
      <c r="W110" s="8"/>
      <c r="X110" s="81" t="n">
        <f aca="false">'High SIPA income'!M105</f>
        <v>344001.928516435</v>
      </c>
      <c r="Y110" s="6"/>
      <c r="Z110" s="6" t="n">
        <f aca="false">R110+V110-N110-L110-F110</f>
        <v>-11401333.4670528</v>
      </c>
      <c r="AA110" s="6"/>
      <c r="AB110" s="6" t="n">
        <f aca="false">T110-P110-D110</f>
        <v>-125990084.040252</v>
      </c>
      <c r="AC110" s="50"/>
      <c r="AD110" s="6"/>
      <c r="AE110" s="6"/>
      <c r="AF110" s="6"/>
      <c r="AG110" s="6" t="n">
        <f aca="false">BF110/100*$AG$57</f>
        <v>8911562154.69824</v>
      </c>
      <c r="AH110" s="61" t="n">
        <f aca="false">(AG110-AG109)/AG109</f>
        <v>0.00586935228030425</v>
      </c>
      <c r="AI110" s="61"/>
      <c r="AJ110" s="61" t="n">
        <f aca="false">AB110/AG110</f>
        <v>-0.0141378225111553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0.00632589096483253</v>
      </c>
      <c r="AV110" s="5"/>
      <c r="AW110" s="5" t="n">
        <f aca="false">workers_and_wage_high!C98</f>
        <v>14899159</v>
      </c>
      <c r="AX110" s="5"/>
      <c r="AY110" s="61" t="n">
        <f aca="false">(AW110-AW109)/AW109</f>
        <v>0.00580483408987853</v>
      </c>
      <c r="AZ110" s="11" t="n">
        <f aca="false">workers_and_wage_high!B98</f>
        <v>8721.82578006071</v>
      </c>
      <c r="BA110" s="61" t="n">
        <f aca="false">(AZ110-AZ109)/AZ109</f>
        <v>6.41458344990557E-005</v>
      </c>
      <c r="BB110" s="66"/>
      <c r="BC110" s="66"/>
      <c r="BD110" s="66"/>
      <c r="BE110" s="66"/>
      <c r="BF110" s="5" t="n">
        <f aca="false">BF109*(1+AY110)*(1+BA110)*(1-BE110)</f>
        <v>146.127699904573</v>
      </c>
      <c r="BG110" s="5"/>
      <c r="BH110" s="5"/>
      <c r="BI110" s="61" t="n">
        <f aca="false">T117/AG117</f>
        <v>0.0192495993868949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224887983.589597</v>
      </c>
      <c r="E111" s="9"/>
      <c r="F111" s="82" t="n">
        <f aca="false">'High pensions'!I111</f>
        <v>40876053.0670736</v>
      </c>
      <c r="G111" s="82" t="n">
        <f aca="false">'High pensions'!K111</f>
        <v>8251433.90248033</v>
      </c>
      <c r="H111" s="82" t="n">
        <f aca="false">'High pensions'!V111</f>
        <v>45396954.7648521</v>
      </c>
      <c r="I111" s="82" t="n">
        <f aca="false">'High pensions'!M111</f>
        <v>255198.986674649</v>
      </c>
      <c r="J111" s="82" t="n">
        <f aca="false">'High pensions'!W111</f>
        <v>1404029.52880986</v>
      </c>
      <c r="K111" s="9"/>
      <c r="L111" s="82" t="n">
        <f aca="false">'High pensions'!N111</f>
        <v>6515704.70727212</v>
      </c>
      <c r="M111" s="67"/>
      <c r="N111" s="82" t="n">
        <f aca="false">'High pensions'!L111</f>
        <v>1811121.12962393</v>
      </c>
      <c r="O111" s="9"/>
      <c r="P111" s="82" t="n">
        <f aca="false">'High pensions'!X111</f>
        <v>43774276.7884592</v>
      </c>
      <c r="Q111" s="67"/>
      <c r="R111" s="82" t="n">
        <f aca="false">'High SIPA income'!G106</f>
        <v>44565989.4123298</v>
      </c>
      <c r="S111" s="67"/>
      <c r="T111" s="82" t="n">
        <f aca="false">'High SIPA income'!J106</f>
        <v>170401923.128108</v>
      </c>
      <c r="U111" s="9"/>
      <c r="V111" s="82" t="n">
        <f aca="false">'High SIPA income'!F106</f>
        <v>134818.672201459</v>
      </c>
      <c r="W111" s="67"/>
      <c r="X111" s="82" t="n">
        <f aca="false">'High SIPA income'!M106</f>
        <v>338625.635268319</v>
      </c>
      <c r="Y111" s="9"/>
      <c r="Z111" s="9" t="n">
        <f aca="false">R111+V111-N111-L111-F111</f>
        <v>-4502070.81943838</v>
      </c>
      <c r="AA111" s="9"/>
      <c r="AB111" s="9" t="n">
        <f aca="false">T111-P111-D111</f>
        <v>-98260337.2499481</v>
      </c>
      <c r="AC111" s="50"/>
      <c r="AD111" s="9"/>
      <c r="AE111" s="9"/>
      <c r="AF111" s="9"/>
      <c r="AG111" s="9" t="n">
        <f aca="false">BF111/100*$AG$57</f>
        <v>8949063899.35844</v>
      </c>
      <c r="AH111" s="40" t="n">
        <f aca="false">(AG111-AG110)/AG110</f>
        <v>0.00420821220894822</v>
      </c>
      <c r="AI111" s="40"/>
      <c r="AJ111" s="40" t="n">
        <f aca="false">AB111/AG111</f>
        <v>-0.0109799570496968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14914040</v>
      </c>
      <c r="AX111" s="7"/>
      <c r="AY111" s="40" t="n">
        <f aca="false">(AW111-AW110)/AW110</f>
        <v>0.000998781206375474</v>
      </c>
      <c r="AZ111" s="12" t="n">
        <f aca="false">workers_and_wage_high!B99</f>
        <v>8749.78994803285</v>
      </c>
      <c r="BA111" s="40" t="n">
        <f aca="false">(AZ111-AZ110)/AZ110</f>
        <v>0.00320622868162221</v>
      </c>
      <c r="BB111" s="39"/>
      <c r="BC111" s="39"/>
      <c r="BD111" s="39"/>
      <c r="BE111" s="39"/>
      <c r="BF111" s="7" t="n">
        <f aca="false">BF110*(1+AY111)*(1+BA111)*(1-BE111)</f>
        <v>146.742636275377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226158363.861838</v>
      </c>
      <c r="E112" s="9"/>
      <c r="F112" s="82" t="n">
        <f aca="false">'High pensions'!I112</f>
        <v>41106959.7193306</v>
      </c>
      <c r="G112" s="82" t="n">
        <f aca="false">'High pensions'!K112</f>
        <v>8402569.60375646</v>
      </c>
      <c r="H112" s="82" t="n">
        <f aca="false">'High pensions'!V112</f>
        <v>46228458.8010324</v>
      </c>
      <c r="I112" s="82" t="n">
        <f aca="false">'High pensions'!M112</f>
        <v>259873.28671412</v>
      </c>
      <c r="J112" s="82" t="n">
        <f aca="false">'High pensions'!W112</f>
        <v>1429746.14848555</v>
      </c>
      <c r="K112" s="9"/>
      <c r="L112" s="82" t="n">
        <f aca="false">'High pensions'!N112</f>
        <v>6660365.63451074</v>
      </c>
      <c r="M112" s="67"/>
      <c r="N112" s="82" t="n">
        <f aca="false">'High pensions'!L112</f>
        <v>1820342.62106288</v>
      </c>
      <c r="O112" s="9"/>
      <c r="P112" s="82" t="n">
        <f aca="false">'High pensions'!X112</f>
        <v>44575656.9527068</v>
      </c>
      <c r="Q112" s="67"/>
      <c r="R112" s="82" t="n">
        <f aca="false">'High SIPA income'!G107</f>
        <v>39389331.4102348</v>
      </c>
      <c r="S112" s="67"/>
      <c r="T112" s="82" t="n">
        <f aca="false">'High SIPA income'!J107</f>
        <v>150608522.587348</v>
      </c>
      <c r="U112" s="9"/>
      <c r="V112" s="82" t="n">
        <f aca="false">'High SIPA income'!F107</f>
        <v>134688.065012079</v>
      </c>
      <c r="W112" s="67"/>
      <c r="X112" s="82" t="n">
        <f aca="false">'High SIPA income'!M107</f>
        <v>338297.587663694</v>
      </c>
      <c r="Y112" s="9"/>
      <c r="Z112" s="9" t="n">
        <f aca="false">R112+V112-N112-L112-F112</f>
        <v>-10063648.4996573</v>
      </c>
      <c r="AA112" s="9"/>
      <c r="AB112" s="9" t="n">
        <f aca="false">T112-P112-D112</f>
        <v>-120125498.227197</v>
      </c>
      <c r="AC112" s="50"/>
      <c r="AD112" s="9"/>
      <c r="AE112" s="9"/>
      <c r="AF112" s="9"/>
      <c r="AG112" s="9" t="n">
        <f aca="false">BF112/100*$AG$57</f>
        <v>9021037855.80312</v>
      </c>
      <c r="AH112" s="40" t="n">
        <f aca="false">(AG112-AG111)/AG111</f>
        <v>0.00804262403912809</v>
      </c>
      <c r="AI112" s="40"/>
      <c r="AJ112" s="40" t="n">
        <f aca="false">AB112/AG112</f>
        <v>-0.0133161505524469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15009961</v>
      </c>
      <c r="AX112" s="7"/>
      <c r="AY112" s="40" t="n">
        <f aca="false">(AW112-AW111)/AW111</f>
        <v>0.00643159063540127</v>
      </c>
      <c r="AZ112" s="12" t="n">
        <f aca="false">workers_and_wage_high!B100</f>
        <v>8763.79607027011</v>
      </c>
      <c r="BA112" s="40" t="n">
        <f aca="false">(AZ112-AZ111)/AZ111</f>
        <v>0.00160073811147935</v>
      </c>
      <c r="BB112" s="39"/>
      <c r="BC112" s="39"/>
      <c r="BD112" s="39"/>
      <c r="BE112" s="39"/>
      <c r="BF112" s="7" t="n">
        <f aca="false">BF111*(1+AY112)*(1+BA112)*(1-BE112)</f>
        <v>147.92283212945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227991558.169763</v>
      </c>
      <c r="E113" s="9"/>
      <c r="F113" s="82" t="n">
        <f aca="false">'High pensions'!I113</f>
        <v>41440164.4847295</v>
      </c>
      <c r="G113" s="82" t="n">
        <f aca="false">'High pensions'!K113</f>
        <v>8518847.22135898</v>
      </c>
      <c r="H113" s="82" t="n">
        <f aca="false">'High pensions'!V113</f>
        <v>46868183.9456378</v>
      </c>
      <c r="I113" s="82" t="n">
        <f aca="false">'High pensions'!M113</f>
        <v>263469.501691515</v>
      </c>
      <c r="J113" s="82" t="n">
        <f aca="false">'High pensions'!W113</f>
        <v>1449531.46223622</v>
      </c>
      <c r="K113" s="9"/>
      <c r="L113" s="82" t="n">
        <f aca="false">'High pensions'!N113</f>
        <v>6644635.28454336</v>
      </c>
      <c r="M113" s="67"/>
      <c r="N113" s="82" t="n">
        <f aca="false">'High pensions'!L113</f>
        <v>1833557.63506993</v>
      </c>
      <c r="O113" s="9"/>
      <c r="P113" s="82" t="n">
        <f aca="false">'High pensions'!X113</f>
        <v>44566737.1999544</v>
      </c>
      <c r="Q113" s="67"/>
      <c r="R113" s="82" t="n">
        <f aca="false">'High SIPA income'!G108</f>
        <v>45408640.7469625</v>
      </c>
      <c r="S113" s="67"/>
      <c r="T113" s="82" t="n">
        <f aca="false">'High SIPA income'!J108</f>
        <v>173623873.540099</v>
      </c>
      <c r="U113" s="9"/>
      <c r="V113" s="82" t="n">
        <f aca="false">'High SIPA income'!F108</f>
        <v>137112.484375721</v>
      </c>
      <c r="W113" s="67"/>
      <c r="X113" s="82" t="n">
        <f aca="false">'High SIPA income'!M108</f>
        <v>344387.030125666</v>
      </c>
      <c r="Y113" s="9"/>
      <c r="Z113" s="9" t="n">
        <f aca="false">R113+V113-N113-L113-F113</f>
        <v>-4372604.1730045</v>
      </c>
      <c r="AA113" s="9"/>
      <c r="AB113" s="9" t="n">
        <f aca="false">T113-P113-D113</f>
        <v>-98934421.8296176</v>
      </c>
      <c r="AC113" s="50"/>
      <c r="AD113" s="9"/>
      <c r="AE113" s="9"/>
      <c r="AF113" s="9"/>
      <c r="AG113" s="9" t="n">
        <f aca="false">BF113/100*$AG$57</f>
        <v>9085839356.59605</v>
      </c>
      <c r="AH113" s="40" t="n">
        <f aca="false">(AG113-AG112)/AG112</f>
        <v>0.00718337533094956</v>
      </c>
      <c r="AI113" s="40" t="n">
        <f aca="false">(AG113-AG109)/AG109</f>
        <v>0.0255404372311911</v>
      </c>
      <c r="AJ113" s="40" t="n">
        <f aca="false">AB113/AG113</f>
        <v>-0.0108888587995774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15011157</v>
      </c>
      <c r="AX113" s="7"/>
      <c r="AY113" s="40" t="n">
        <f aca="false">(AW113-AW112)/AW112</f>
        <v>7.96804202222777E-005</v>
      </c>
      <c r="AZ113" s="12" t="n">
        <f aca="false">workers_and_wage_high!B101</f>
        <v>8826.04644367722</v>
      </c>
      <c r="BA113" s="40" t="n">
        <f aca="false">(AZ113-AZ112)/AZ112</f>
        <v>0.00710312893042906</v>
      </c>
      <c r="BB113" s="39"/>
      <c r="BC113" s="39"/>
      <c r="BD113" s="39"/>
      <c r="BE113" s="39"/>
      <c r="BF113" s="7" t="n">
        <f aca="false">BF112*(1+AY113)*(1+BA113)*(1-BE113)</f>
        <v>148.985417352653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228811649.214974</v>
      </c>
      <c r="E114" s="6"/>
      <c r="F114" s="81" t="n">
        <f aca="false">'High pensions'!I114</f>
        <v>41589225.7397989</v>
      </c>
      <c r="G114" s="81" t="n">
        <f aca="false">'High pensions'!K114</f>
        <v>8692641.54350061</v>
      </c>
      <c r="H114" s="81" t="n">
        <f aca="false">'High pensions'!V114</f>
        <v>47824349.028446</v>
      </c>
      <c r="I114" s="81" t="n">
        <f aca="false">'High pensions'!M114</f>
        <v>268844.583819607</v>
      </c>
      <c r="J114" s="81" t="n">
        <f aca="false">'High pensions'!W114</f>
        <v>1479103.57819937</v>
      </c>
      <c r="K114" s="6"/>
      <c r="L114" s="81" t="n">
        <f aca="false">'High pensions'!N114</f>
        <v>8132262.94630055</v>
      </c>
      <c r="M114" s="8"/>
      <c r="N114" s="81" t="n">
        <f aca="false">'High pensions'!L114</f>
        <v>1838584.21070568</v>
      </c>
      <c r="O114" s="6"/>
      <c r="P114" s="81" t="n">
        <f aca="false">'High pensions'!X114</f>
        <v>52313698.9447652</v>
      </c>
      <c r="Q114" s="8"/>
      <c r="R114" s="81" t="n">
        <f aca="false">'High SIPA income'!G109</f>
        <v>40170376.9302625</v>
      </c>
      <c r="S114" s="8"/>
      <c r="T114" s="81" t="n">
        <f aca="false">'High SIPA income'!J109</f>
        <v>153594917.827717</v>
      </c>
      <c r="U114" s="6"/>
      <c r="V114" s="81" t="n">
        <f aca="false">'High SIPA income'!F109</f>
        <v>138908.316735512</v>
      </c>
      <c r="W114" s="8"/>
      <c r="X114" s="81" t="n">
        <f aca="false">'High SIPA income'!M109</f>
        <v>348897.643260625</v>
      </c>
      <c r="Y114" s="6"/>
      <c r="Z114" s="6" t="n">
        <f aca="false">R114+V114-N114-L114-F114</f>
        <v>-11250787.6498071</v>
      </c>
      <c r="AA114" s="6"/>
      <c r="AB114" s="6" t="n">
        <f aca="false">T114-P114-D114</f>
        <v>-127530430.332022</v>
      </c>
      <c r="AC114" s="50"/>
      <c r="AD114" s="6"/>
      <c r="AE114" s="6"/>
      <c r="AF114" s="6"/>
      <c r="AG114" s="6" t="n">
        <f aca="false">BF114/100*$AG$57</f>
        <v>9160578704.97826</v>
      </c>
      <c r="AH114" s="61" t="n">
        <f aca="false">(AG114-AG113)/AG113</f>
        <v>0.00822591567480725</v>
      </c>
      <c r="AI114" s="61"/>
      <c r="AJ114" s="61" t="n">
        <f aca="false">AB114/AG114</f>
        <v>-0.0139216565283934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0.00380694221760902</v>
      </c>
      <c r="AV114" s="5"/>
      <c r="AW114" s="5" t="n">
        <f aca="false">workers_and_wage_high!C102</f>
        <v>15058758</v>
      </c>
      <c r="AX114" s="5"/>
      <c r="AY114" s="61" t="n">
        <f aca="false">(AW114-AW113)/AW113</f>
        <v>0.00317104137942199</v>
      </c>
      <c r="AZ114" s="11" t="n">
        <f aca="false">workers_and_wage_high!B102</f>
        <v>8870.51997157798</v>
      </c>
      <c r="BA114" s="61" t="n">
        <f aca="false">(AZ114-AZ113)/AZ113</f>
        <v>0.0050388957484607</v>
      </c>
      <c r="BB114" s="66"/>
      <c r="BC114" s="66"/>
      <c r="BD114" s="66"/>
      <c r="BE114" s="66"/>
      <c r="BF114" s="5" t="n">
        <f aca="false">BF113*(1+AY114)*(1+BA114)*(1-BE114)</f>
        <v>150.210958832572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229849817.978991</v>
      </c>
      <c r="E115" s="9"/>
      <c r="F115" s="82" t="n">
        <f aca="false">'High pensions'!I115</f>
        <v>41777925.2016962</v>
      </c>
      <c r="G115" s="82" t="n">
        <f aca="false">'High pensions'!K115</f>
        <v>8918763.8797853</v>
      </c>
      <c r="H115" s="82" t="n">
        <f aca="false">'High pensions'!V115</f>
        <v>49068407.4058092</v>
      </c>
      <c r="I115" s="82" t="n">
        <f aca="false">'High pensions'!M115</f>
        <v>275838.058137692</v>
      </c>
      <c r="J115" s="82" t="n">
        <f aca="false">'High pensions'!W115</f>
        <v>1517579.61048896</v>
      </c>
      <c r="K115" s="9"/>
      <c r="L115" s="82" t="n">
        <f aca="false">'High pensions'!N115</f>
        <v>6747130.41822301</v>
      </c>
      <c r="M115" s="67"/>
      <c r="N115" s="82" t="n">
        <f aca="false">'High pensions'!L115</f>
        <v>1846384.48006774</v>
      </c>
      <c r="O115" s="9"/>
      <c r="P115" s="82" t="n">
        <f aca="false">'High pensions'!X115</f>
        <v>45169154.4525064</v>
      </c>
      <c r="Q115" s="67"/>
      <c r="R115" s="82" t="n">
        <f aca="false">'High SIPA income'!G110</f>
        <v>46112067.0365055</v>
      </c>
      <c r="S115" s="67"/>
      <c r="T115" s="82" t="n">
        <f aca="false">'High SIPA income'!J110</f>
        <v>176313484.92532</v>
      </c>
      <c r="U115" s="9"/>
      <c r="V115" s="82" t="n">
        <f aca="false">'High SIPA income'!F110</f>
        <v>134054.293720076</v>
      </c>
      <c r="W115" s="67"/>
      <c r="X115" s="82" t="n">
        <f aca="false">'High SIPA income'!M110</f>
        <v>336705.736899518</v>
      </c>
      <c r="Y115" s="9"/>
      <c r="Z115" s="9" t="n">
        <f aca="false">R115+V115-N115-L115-F115</f>
        <v>-4125318.76976135</v>
      </c>
      <c r="AA115" s="9"/>
      <c r="AB115" s="9" t="n">
        <f aca="false">T115-P115-D115</f>
        <v>-98705487.5061779</v>
      </c>
      <c r="AC115" s="50"/>
      <c r="AD115" s="9"/>
      <c r="AE115" s="9"/>
      <c r="AF115" s="9"/>
      <c r="AG115" s="9" t="n">
        <f aca="false">BF115/100*$AG$57</f>
        <v>9181896293.27834</v>
      </c>
      <c r="AH115" s="40" t="n">
        <f aca="false">(AG115-AG114)/AG114</f>
        <v>0.00232710061084898</v>
      </c>
      <c r="AI115" s="40"/>
      <c r="AJ115" s="40" t="n">
        <f aca="false">AB115/AG115</f>
        <v>-0.0107500111473091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15075431</v>
      </c>
      <c r="AX115" s="7"/>
      <c r="AY115" s="40" t="n">
        <f aca="false">(AW115-AW114)/AW114</f>
        <v>0.00110719622428357</v>
      </c>
      <c r="AZ115" s="12" t="n">
        <f aca="false">workers_and_wage_high!B103</f>
        <v>8881.32918987674</v>
      </c>
      <c r="BA115" s="40" t="n">
        <f aca="false">(AZ115-AZ114)/AZ114</f>
        <v>0.00121855520684115</v>
      </c>
      <c r="BB115" s="39"/>
      <c r="BC115" s="39"/>
      <c r="BD115" s="39"/>
      <c r="BE115" s="39"/>
      <c r="BF115" s="7" t="n">
        <f aca="false">BF114*(1+AY115)*(1+BA115)*(1-BE115)</f>
        <v>150.560514846628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231193189.836295</v>
      </c>
      <c r="E116" s="9"/>
      <c r="F116" s="82" t="n">
        <f aca="false">'High pensions'!I116</f>
        <v>42022098.9385562</v>
      </c>
      <c r="G116" s="82" t="n">
        <f aca="false">'High pensions'!K116</f>
        <v>9026733.18313499</v>
      </c>
      <c r="H116" s="82" t="n">
        <f aca="false">'High pensions'!V116</f>
        <v>49662422.6567445</v>
      </c>
      <c r="I116" s="82" t="n">
        <f aca="false">'High pensions'!M116</f>
        <v>279177.314942319</v>
      </c>
      <c r="J116" s="82" t="n">
        <f aca="false">'High pensions'!W116</f>
        <v>1535951.21618797</v>
      </c>
      <c r="K116" s="9"/>
      <c r="L116" s="82" t="n">
        <f aca="false">'High pensions'!N116</f>
        <v>6767374.73083047</v>
      </c>
      <c r="M116" s="67"/>
      <c r="N116" s="82" t="n">
        <f aca="false">'High pensions'!L116</f>
        <v>1856814.81616969</v>
      </c>
      <c r="O116" s="9"/>
      <c r="P116" s="82" t="n">
        <f aca="false">'High pensions'!X116</f>
        <v>45331586.9186501</v>
      </c>
      <c r="Q116" s="67"/>
      <c r="R116" s="82" t="n">
        <f aca="false">'High SIPA income'!G111</f>
        <v>40466650.1306094</v>
      </c>
      <c r="S116" s="67"/>
      <c r="T116" s="82" t="n">
        <f aca="false">'High SIPA income'!J111</f>
        <v>154727744.087745</v>
      </c>
      <c r="U116" s="9"/>
      <c r="V116" s="82" t="n">
        <f aca="false">'High SIPA income'!F111</f>
        <v>133308.29698667</v>
      </c>
      <c r="W116" s="67"/>
      <c r="X116" s="82" t="n">
        <f aca="false">'High SIPA income'!M111</f>
        <v>334832.008182028</v>
      </c>
      <c r="Y116" s="9"/>
      <c r="Z116" s="9" t="n">
        <f aca="false">R116+V116-N116-L116-F116</f>
        <v>-10046330.0579603</v>
      </c>
      <c r="AA116" s="9"/>
      <c r="AB116" s="9" t="n">
        <f aca="false">T116-P116-D116</f>
        <v>-121797032.6672</v>
      </c>
      <c r="AC116" s="50"/>
      <c r="AD116" s="9"/>
      <c r="AE116" s="9"/>
      <c r="AF116" s="9"/>
      <c r="AG116" s="9" t="n">
        <f aca="false">BF116/100*$AG$57</f>
        <v>9211211435.34319</v>
      </c>
      <c r="AH116" s="40" t="n">
        <f aca="false">(AG116-AG115)/AG115</f>
        <v>0.00319271108369087</v>
      </c>
      <c r="AI116" s="40"/>
      <c r="AJ116" s="40" t="n">
        <f aca="false">AB116/AG116</f>
        <v>-0.0132226942701443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15080924</v>
      </c>
      <c r="AX116" s="7"/>
      <c r="AY116" s="40" t="n">
        <f aca="false">(AW116-AW115)/AW115</f>
        <v>0.000364367692041441</v>
      </c>
      <c r="AZ116" s="12" t="n">
        <f aca="false">workers_and_wage_high!B104</f>
        <v>8906.43948921817</v>
      </c>
      <c r="BA116" s="40" t="n">
        <f aca="false">(AZ116-AZ115)/AZ115</f>
        <v>0.00282731321006017</v>
      </c>
      <c r="BB116" s="39"/>
      <c r="BC116" s="39"/>
      <c r="BD116" s="39"/>
      <c r="BE116" s="39"/>
      <c r="BF116" s="7" t="n">
        <f aca="false">BF115*(1+AY116)*(1+BA116)*(1-BE116)</f>
        <v>151.041211071145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233059438.916865</v>
      </c>
      <c r="E117" s="9"/>
      <c r="F117" s="82" t="n">
        <f aca="false">'High pensions'!I117</f>
        <v>42361311.8001601</v>
      </c>
      <c r="G117" s="82" t="n">
        <f aca="false">'High pensions'!K117</f>
        <v>9127485.94498923</v>
      </c>
      <c r="H117" s="82" t="n">
        <f aca="false">'High pensions'!V117</f>
        <v>50216734.6255959</v>
      </c>
      <c r="I117" s="82" t="n">
        <f aca="false">'High pensions'!M117</f>
        <v>282293.379741937</v>
      </c>
      <c r="J117" s="82" t="n">
        <f aca="false">'High pensions'!W117</f>
        <v>1553094.88532772</v>
      </c>
      <c r="K117" s="9"/>
      <c r="L117" s="82" t="n">
        <f aca="false">'High pensions'!N117</f>
        <v>6777732.42269553</v>
      </c>
      <c r="M117" s="67"/>
      <c r="N117" s="82" t="n">
        <f aca="false">'High pensions'!L117</f>
        <v>1870582.9625936</v>
      </c>
      <c r="O117" s="9"/>
      <c r="P117" s="82" t="n">
        <f aca="false">'High pensions'!X117</f>
        <v>45461081.3103407</v>
      </c>
      <c r="Q117" s="67"/>
      <c r="R117" s="82" t="n">
        <f aca="false">'High SIPA income'!G112</f>
        <v>46441974.2980991</v>
      </c>
      <c r="S117" s="67"/>
      <c r="T117" s="82" t="n">
        <f aca="false">'High SIPA income'!J112</f>
        <v>177574913.933646</v>
      </c>
      <c r="U117" s="9"/>
      <c r="V117" s="82" t="n">
        <f aca="false">'High SIPA income'!F112</f>
        <v>132477.57886241</v>
      </c>
      <c r="W117" s="67"/>
      <c r="X117" s="82" t="n">
        <f aca="false">'High SIPA income'!M112</f>
        <v>332745.483756567</v>
      </c>
      <c r="Y117" s="9"/>
      <c r="Z117" s="9" t="n">
        <f aca="false">R117+V117-N117-L117-F117</f>
        <v>-4435175.30848773</v>
      </c>
      <c r="AA117" s="9"/>
      <c r="AB117" s="9" t="n">
        <f aca="false">T117-P117-D117</f>
        <v>-100945606.29356</v>
      </c>
      <c r="AC117" s="50"/>
      <c r="AD117" s="9"/>
      <c r="AE117" s="9"/>
      <c r="AF117" s="9"/>
      <c r="AG117" s="9" t="n">
        <f aca="false">BF117/100*$AG$57</f>
        <v>9224862832.96568</v>
      </c>
      <c r="AH117" s="40" t="n">
        <f aca="false">(AG117-AG116)/AG116</f>
        <v>0.001482041501089</v>
      </c>
      <c r="AI117" s="40" t="n">
        <f aca="false">(AG117-AG113)/AG113</f>
        <v>0.0153011153855253</v>
      </c>
      <c r="AJ117" s="40" t="n">
        <f aca="false">AB117/AG117</f>
        <v>-0.0109427758570918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15087624</v>
      </c>
      <c r="AX117" s="7"/>
      <c r="AY117" s="40" t="n">
        <f aca="false">(AW117-AW116)/AW116</f>
        <v>0.000444269860387865</v>
      </c>
      <c r="AZ117" s="12" t="n">
        <f aca="false">workers_and_wage_high!B105</f>
        <v>8915.67823504338</v>
      </c>
      <c r="BA117" s="40" t="n">
        <f aca="false">(AZ117-AZ116)/AZ116</f>
        <v>0.00103731079477925</v>
      </c>
      <c r="BB117" s="39"/>
      <c r="BC117" s="39"/>
      <c r="BD117" s="39"/>
      <c r="BE117" s="39"/>
      <c r="BF117" s="7" t="n">
        <f aca="false">BF116*(1+AY117)*(1+BA117)*(1-BE117)</f>
        <v>151.265060414327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138.593804995654</v>
      </c>
    </row>
    <row r="119" customFormat="false" ht="12.8" hidden="false" customHeight="false" outlineLevel="0" collapsed="false">
      <c r="AI119" s="32" t="n">
        <f aca="false">AVERAGE(AI29:AI117)</f>
        <v>0.02805598452896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0.0209622285053203</v>
      </c>
      <c r="AJ120" s="32" t="n">
        <f aca="false">AI119-AI120</f>
        <v>0.00709375602363975</v>
      </c>
    </row>
    <row r="121" customFormat="false" ht="12.8" hidden="false" customHeight="false" outlineLevel="0" collapsed="false">
      <c r="AI121" s="32" t="n">
        <f aca="false">'Low scenario'!AI119</f>
        <v>0.0133448212893304</v>
      </c>
      <c r="AJ121" s="32" t="n">
        <f aca="false">AI120-AI121</f>
        <v>0.00761740721598986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75" zoomScaleNormal="75" zoomScalePageLayoutView="100" workbookViewId="0">
      <selection pane="topLeft" activeCell="H25" activeCellId="0" sqref="H25"/>
    </sheetView>
  </sheetViews>
  <sheetFormatPr defaultColWidth="9.238281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-0.0331565128262778</v>
      </c>
      <c r="C6" s="52" t="n">
        <f aca="false">'Central scenario'!BO4</f>
        <v>-0.0331565128262778</v>
      </c>
      <c r="D6" s="32" t="n">
        <f aca="false">'Low scenario'!AL4</f>
        <v>-0.0330381136962423</v>
      </c>
      <c r="E6" s="32" t="n">
        <f aca="false">'Low scenario'!BO4</f>
        <v>-0.0330381136962423</v>
      </c>
      <c r="F6" s="32" t="n">
        <f aca="false">'High scenario'!AL4</f>
        <v>-0.0331565128262778</v>
      </c>
      <c r="G6" s="32" t="n">
        <f aca="false">'High scenario'!BO4</f>
        <v>-0.0331565128262778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-0.0329868285603578</v>
      </c>
      <c r="C7" s="52" t="n">
        <f aca="false">'Central scenario'!BO5</f>
        <v>-0.0330156807260288</v>
      </c>
      <c r="D7" s="32" t="n">
        <f aca="false">'Low scenario'!AL5</f>
        <v>-0.0329521397627883</v>
      </c>
      <c r="E7" s="32" t="n">
        <f aca="false">'Low scenario'!BO5</f>
        <v>-0.0329921077352375</v>
      </c>
      <c r="F7" s="32" t="n">
        <f aca="false">'High scenario'!AL5</f>
        <v>-0.0329868285603578</v>
      </c>
      <c r="G7" s="32" t="n">
        <f aca="false">'High scenario'!BO5</f>
        <v>-0.0330156807260288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-0.0370007665353378</v>
      </c>
      <c r="C8" s="52" t="n">
        <f aca="false">'Central scenario'!BO6</f>
        <v>-0.0374918592498507</v>
      </c>
      <c r="D8" s="32" t="n">
        <f aca="false">'Low scenario'!AL6</f>
        <v>-0.0367771514796433</v>
      </c>
      <c r="E8" s="32" t="n">
        <f aca="false">'Low scenario'!BO6</f>
        <v>-0.0373199735315972</v>
      </c>
      <c r="F8" s="32" t="n">
        <f aca="false">'High scenario'!AL6</f>
        <v>-0.0370007665353378</v>
      </c>
      <c r="G8" s="32" t="n">
        <f aca="false">'High scenario'!BO6</f>
        <v>-0.0374918592498507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-0.0367947322869077</v>
      </c>
      <c r="C9" s="52" t="n">
        <f aca="false">'Central scenario'!BO7</f>
        <v>-0.0377171435221433</v>
      </c>
      <c r="D9" s="32" t="n">
        <f aca="false">'Low scenario'!AL7</f>
        <v>-0.0365927014078533</v>
      </c>
      <c r="E9" s="32" t="n">
        <f aca="false">'Low scenario'!BO7</f>
        <v>-0.0375438754929951</v>
      </c>
      <c r="F9" s="32" t="n">
        <f aca="false">'High scenario'!AL7</f>
        <v>-0.0367947322869077</v>
      </c>
      <c r="G9" s="32" t="n">
        <f aca="false">'High scenario'!BO7</f>
        <v>-0.0377171435221433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-0.0378732696610133</v>
      </c>
      <c r="C10" s="52" t="n">
        <f aca="false">'Central scenario'!BO8</f>
        <v>-0.0387187262247241</v>
      </c>
      <c r="D10" s="32" t="n">
        <f aca="false">'Low scenario'!AL8</f>
        <v>-0.037827503830653</v>
      </c>
      <c r="E10" s="32" t="n">
        <f aca="false">'Low scenario'!BO8</f>
        <v>-0.0386926688640466</v>
      </c>
      <c r="F10" s="32" t="n">
        <f aca="false">'High scenario'!AL8</f>
        <v>-0.0378731307108714</v>
      </c>
      <c r="G10" s="32" t="n">
        <f aca="false">'High scenario'!BO8</f>
        <v>-0.0387185872745822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-0.0469465358184894</v>
      </c>
      <c r="C11" s="52" t="n">
        <f aca="false">'Central scenario'!BO9</f>
        <v>-0.0483563408196594</v>
      </c>
      <c r="D11" s="32" t="n">
        <f aca="false">'Low scenario'!AL9</f>
        <v>-0.0477816815444929</v>
      </c>
      <c r="E11" s="32" t="n">
        <f aca="false">'Low scenario'!BO9</f>
        <v>-0.0491420473630867</v>
      </c>
      <c r="F11" s="32" t="n">
        <f aca="false">'High scenario'!AL9</f>
        <v>-0.0466653167389185</v>
      </c>
      <c r="G11" s="32" t="n">
        <f aca="false">'High scenario'!BO9</f>
        <v>-0.0480693338271864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-0.0381952400177349</v>
      </c>
      <c r="C12" s="52" t="n">
        <f aca="false">'Central scenario'!BO10</f>
        <v>-0.0398954278275076</v>
      </c>
      <c r="D12" s="32" t="n">
        <f aca="false">'Low scenario'!AL10</f>
        <v>-0.0375315042235183</v>
      </c>
      <c r="E12" s="32" t="n">
        <f aca="false">'Low scenario'!BO10</f>
        <v>-0.0391688490253823</v>
      </c>
      <c r="F12" s="32" t="n">
        <f aca="false">'High scenario'!AL10</f>
        <v>-0.0360448134521336</v>
      </c>
      <c r="G12" s="32" t="n">
        <f aca="false">'High scenario'!BO10</f>
        <v>-0.0377202144265817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-0.044866561224381</v>
      </c>
      <c r="C13" s="52" t="n">
        <f aca="false">'Central scenario'!BO11</f>
        <v>-0.0470793785234087</v>
      </c>
      <c r="D13" s="32" t="n">
        <f aca="false">'Low scenario'!AL11</f>
        <v>-0.0414284306952077</v>
      </c>
      <c r="E13" s="32" t="n">
        <f aca="false">'Low scenario'!BO11</f>
        <v>-0.0434944730371404</v>
      </c>
      <c r="F13" s="32" t="n">
        <f aca="false">'High scenario'!AL11</f>
        <v>-0.0424898432759998</v>
      </c>
      <c r="G13" s="32" t="n">
        <f aca="false">'High scenario'!BO11</f>
        <v>-0.0447153681274445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-0.0475082174213673</v>
      </c>
      <c r="C14" s="52" t="n">
        <f aca="false">'Central scenario'!BO12</f>
        <v>-0.0500433296663807</v>
      </c>
      <c r="D14" s="32" t="n">
        <f aca="false">'Low scenario'!AL12</f>
        <v>-0.044812462040439</v>
      </c>
      <c r="E14" s="32" t="n">
        <f aca="false">'Low scenario'!BO12</f>
        <v>-0.0472821107917899</v>
      </c>
      <c r="F14" s="32" t="n">
        <f aca="false">'High scenario'!AL12</f>
        <v>-0.0462895637942292</v>
      </c>
      <c r="G14" s="32" t="n">
        <f aca="false">'High scenario'!BO12</f>
        <v>-0.0488601669451325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-0.0480792904019327</v>
      </c>
      <c r="C15" s="59" t="n">
        <f aca="false">'Central scenario'!BO13</f>
        <v>-0.0510861500326731</v>
      </c>
      <c r="D15" s="32" t="n">
        <f aca="false">'Low scenario'!AL13</f>
        <v>-0.0471474201053332</v>
      </c>
      <c r="E15" s="32" t="n">
        <f aca="false">'Low scenario'!BO13</f>
        <v>-0.0501162231425458</v>
      </c>
      <c r="F15" s="32" t="n">
        <f aca="false">'High scenario'!AL13</f>
        <v>-0.0473208613379395</v>
      </c>
      <c r="G15" s="32" t="n">
        <f aca="false">'High scenario'!BO13</f>
        <v>-0.0503421559844776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-0.0490000928925984</v>
      </c>
      <c r="C16" s="63" t="n">
        <f aca="false">'Central scenario'!BO14</f>
        <v>-0.0531830332470131</v>
      </c>
      <c r="D16" s="32" t="n">
        <f aca="false">'Low scenario'!AL14</f>
        <v>-0.0487746993225721</v>
      </c>
      <c r="E16" s="32" t="n">
        <f aca="false">'Low scenario'!BO14</f>
        <v>-0.0527598932479723</v>
      </c>
      <c r="F16" s="32" t="n">
        <f aca="false">'High scenario'!AL14</f>
        <v>-0.0474867873723867</v>
      </c>
      <c r="G16" s="32" t="n">
        <f aca="false">'High scenario'!BO14</f>
        <v>-0.0516218569051459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-0.0494014833459885</v>
      </c>
      <c r="C17" s="69" t="n">
        <f aca="false">'Central scenario'!BO15</f>
        <v>-0.0549021595616461</v>
      </c>
      <c r="D17" s="32" t="n">
        <f aca="false">'Low scenario'!AL15</f>
        <v>-0.0504236168527081</v>
      </c>
      <c r="E17" s="32" t="n">
        <f aca="false">'Low scenario'!BO15</f>
        <v>-0.0559050518693845</v>
      </c>
      <c r="F17" s="32" t="n">
        <f aca="false">'High scenario'!AL15</f>
        <v>-0.0508634061379622</v>
      </c>
      <c r="G17" s="32" t="n">
        <f aca="false">'High scenario'!BO15</f>
        <v>-0.0566099465661331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-0.0489568128719473</v>
      </c>
      <c r="C18" s="69" t="n">
        <f aca="false">'Central scenario'!BO16</f>
        <v>-0.0556587870787402</v>
      </c>
      <c r="D18" s="32" t="n">
        <f aca="false">'Low scenario'!AL16</f>
        <v>-0.0522466764439024</v>
      </c>
      <c r="E18" s="32" t="n">
        <f aca="false">'Low scenario'!BO16</f>
        <v>-0.0588297373726596</v>
      </c>
      <c r="F18" s="32" t="n">
        <f aca="false">'High scenario'!AL16</f>
        <v>-0.0515483081027805</v>
      </c>
      <c r="G18" s="32" t="n">
        <f aca="false">'High scenario'!BO16</f>
        <v>-0.058619914338645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-0.0463792499024187</v>
      </c>
      <c r="C19" s="69" t="n">
        <f aca="false">'Central scenario'!BO17</f>
        <v>-0.0542697008709817</v>
      </c>
      <c r="D19" s="32" t="n">
        <f aca="false">'Low scenario'!AL17</f>
        <v>-0.0520546524117671</v>
      </c>
      <c r="E19" s="32" t="n">
        <f aca="false">'Low scenario'!BO17</f>
        <v>-0.0600623781456792</v>
      </c>
      <c r="F19" s="32" t="n">
        <f aca="false">'High scenario'!AL17</f>
        <v>-0.052145920506597</v>
      </c>
      <c r="G19" s="32" t="n">
        <f aca="false">'High scenario'!BO17</f>
        <v>-0.0604417030504056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-0.0455496195758529</v>
      </c>
      <c r="C20" s="63" t="n">
        <f aca="false">'Central scenario'!BO18</f>
        <v>-0.0544580015223982</v>
      </c>
      <c r="D20" s="32" t="n">
        <f aca="false">'Low scenario'!AL18</f>
        <v>-0.0515755909742157</v>
      </c>
      <c r="E20" s="32" t="n">
        <f aca="false">'Low scenario'!BO18</f>
        <v>-0.0609698042436189</v>
      </c>
      <c r="F20" s="32" t="n">
        <f aca="false">'High scenario'!AL18</f>
        <v>-0.0515793734672081</v>
      </c>
      <c r="G20" s="32" t="n">
        <f aca="false">'High scenario'!BO18</f>
        <v>-0.060978940091654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-0.0446353573638212</v>
      </c>
      <c r="C21" s="69" t="n">
        <f aca="false">'Central scenario'!BO19</f>
        <v>-0.0544685637041904</v>
      </c>
      <c r="D21" s="32" t="n">
        <f aca="false">'Low scenario'!AL19</f>
        <v>-0.0503794370615782</v>
      </c>
      <c r="E21" s="32" t="n">
        <f aca="false">'Low scenario'!BO19</f>
        <v>-0.0606293136489461</v>
      </c>
      <c r="F21" s="32" t="n">
        <f aca="false">'High scenario'!AL19</f>
        <v>-0.0521003256221106</v>
      </c>
      <c r="G21" s="32" t="n">
        <f aca="false">'High scenario'!BO19</f>
        <v>-0.0622644968131215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-0.0434838303382636</v>
      </c>
      <c r="C22" s="69" t="n">
        <f aca="false">'Central scenario'!BO20</f>
        <v>-0.0542958084548804</v>
      </c>
      <c r="D22" s="32" t="n">
        <f aca="false">'Low scenario'!AL20</f>
        <v>-0.0498976610326136</v>
      </c>
      <c r="E22" s="32" t="n">
        <f aca="false">'Low scenario'!BO20</f>
        <v>-0.0609702874775458</v>
      </c>
      <c r="F22" s="32" t="n">
        <f aca="false">'High scenario'!AL20</f>
        <v>-0.0523027458405164</v>
      </c>
      <c r="G22" s="32" t="n">
        <f aca="false">'High scenario'!BO20</f>
        <v>-0.0637386738219385</v>
      </c>
      <c r="H22" s="32" t="n">
        <f aca="false">B31-D31</f>
        <v>0.00699628800009343</v>
      </c>
      <c r="I22" s="32" t="n">
        <f aca="false">C31-E31</f>
        <v>0.0080022410605442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-0.0414609478622619</v>
      </c>
      <c r="C23" s="69" t="n">
        <f aca="false">'Central scenario'!BO21</f>
        <v>-0.0531354955859111</v>
      </c>
      <c r="D23" s="32" t="n">
        <f aca="false">'Low scenario'!AL21</f>
        <v>-0.0495685010450953</v>
      </c>
      <c r="E23" s="32" t="n">
        <f aca="false">'Low scenario'!BO21</f>
        <v>-0.0615256407946321</v>
      </c>
      <c r="F23" s="32" t="n">
        <f aca="false">'High scenario'!AL21</f>
        <v>-0.0514982368555749</v>
      </c>
      <c r="G23" s="32" t="n">
        <f aca="false">'High scenario'!BO21</f>
        <v>-0.0639244191238709</v>
      </c>
      <c r="H23" s="32" t="n">
        <f aca="false">B31-F31</f>
        <v>0.0169716271970633</v>
      </c>
      <c r="I23" s="32" t="n">
        <f aca="false">C31-G31</f>
        <v>0.0205257118326279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-0.0401494144596999</v>
      </c>
      <c r="C24" s="63" t="n">
        <f aca="false">'Central scenario'!BO22</f>
        <v>-0.0527880227587812</v>
      </c>
      <c r="D24" s="32" t="n">
        <f aca="false">'Low scenario'!AL22</f>
        <v>-0.0478000938422198</v>
      </c>
      <c r="E24" s="32" t="n">
        <f aca="false">'Low scenario'!BO22</f>
        <v>-0.0605685370026557</v>
      </c>
      <c r="F24" s="32" t="n">
        <f aca="false">'High scenario'!AL22</f>
        <v>-0.0512756513839805</v>
      </c>
      <c r="G24" s="32" t="n">
        <f aca="false">'High scenario'!BO22</f>
        <v>-0.0649200537634022</v>
      </c>
      <c r="H24" s="32" t="n">
        <f aca="false">H22-I22</f>
        <v>-0.00100595306045077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-0.0394883426086801</v>
      </c>
      <c r="C25" s="69" t="n">
        <f aca="false">'Central scenario'!BO23</f>
        <v>-0.0529365436479083</v>
      </c>
      <c r="D25" s="32" t="n">
        <f aca="false">'Low scenario'!AL23</f>
        <v>-0.0476395230658251</v>
      </c>
      <c r="E25" s="32" t="n">
        <f aca="false">'Low scenario'!BO23</f>
        <v>-0.0614210533684112</v>
      </c>
      <c r="F25" s="32" t="n">
        <f aca="false">'High scenario'!AL23</f>
        <v>-0.0505624063812843</v>
      </c>
      <c r="G25" s="32" t="n">
        <f aca="false">'High scenario'!BO23</f>
        <v>-0.0650974544263226</v>
      </c>
      <c r="H25" s="32" t="n">
        <f aca="false">H23-I23</f>
        <v>-0.00355408463556459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-0.0381368999542539</v>
      </c>
      <c r="C26" s="69" t="n">
        <f aca="false">'Central scenario'!BO24</f>
        <v>-0.0521224841546498</v>
      </c>
      <c r="D26" s="32" t="n">
        <f aca="false">'Low scenario'!AL24</f>
        <v>-0.045299266240166</v>
      </c>
      <c r="E26" s="32" t="n">
        <f aca="false">'Low scenario'!BO24</f>
        <v>-0.0602138903679433</v>
      </c>
      <c r="F26" s="32" t="n">
        <f aca="false">'High scenario'!AL24</f>
        <v>-0.0496118398330717</v>
      </c>
      <c r="G26" s="32" t="n">
        <f aca="false">'High scenario'!BO24</f>
        <v>-0.0652432869140207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-0.0369061147710357</v>
      </c>
      <c r="C27" s="69" t="n">
        <f aca="false">'Central scenario'!BO25</f>
        <v>-0.0516515851292922</v>
      </c>
      <c r="D27" s="32" t="n">
        <f aca="false">'Low scenario'!AL25</f>
        <v>-0.044441824688604</v>
      </c>
      <c r="E27" s="32" t="n">
        <f aca="false">'Low scenario'!BO25</f>
        <v>-0.0602893525754496</v>
      </c>
      <c r="F27" s="32" t="n">
        <f aca="false">'High scenario'!AL25</f>
        <v>-0.0490075309652491</v>
      </c>
      <c r="G27" s="32" t="n">
        <f aca="false">'High scenario'!BO25</f>
        <v>-0.065846931272147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-0.0351559468043925</v>
      </c>
      <c r="C28" s="63" t="n">
        <f aca="false">'Central scenario'!BO26</f>
        <v>-0.0509811715784942</v>
      </c>
      <c r="D28" s="32" t="n">
        <f aca="false">'Low scenario'!AL26</f>
        <v>-0.0419524393875911</v>
      </c>
      <c r="E28" s="32" t="n">
        <f aca="false">'Low scenario'!BO26</f>
        <v>-0.0588533379867771</v>
      </c>
      <c r="F28" s="32" t="n">
        <f aca="false">'High scenario'!AL26</f>
        <v>-0.0492738251123159</v>
      </c>
      <c r="G28" s="32" t="n">
        <f aca="false">'High scenario'!BO26</f>
        <v>-0.0673940641669583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-0.0340283339082438</v>
      </c>
      <c r="C29" s="69" t="n">
        <f aca="false">'Central scenario'!BO27</f>
        <v>-0.0505937339029163</v>
      </c>
      <c r="D29" s="32" t="n">
        <f aca="false">'Low scenario'!AL27</f>
        <v>-0.0412417346289902</v>
      </c>
      <c r="E29" s="32" t="n">
        <f aca="false">'Low scenario'!BO27</f>
        <v>-0.0588807189833636</v>
      </c>
      <c r="F29" s="32" t="n">
        <f aca="false">'High scenario'!AL27</f>
        <v>-0.0492854349226342</v>
      </c>
      <c r="G29" s="32" t="n">
        <f aca="false">'High scenario'!BO27</f>
        <v>-0.0686573549225033</v>
      </c>
      <c r="I29" s="32" t="n">
        <f aca="false">C31-E31</f>
        <v>0.0080022410605442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-0.0328584411631365</v>
      </c>
      <c r="C30" s="69" t="n">
        <f aca="false">'Central scenario'!BO28</f>
        <v>-0.0504747998753237</v>
      </c>
      <c r="D30" s="32" t="n">
        <f aca="false">'Low scenario'!AL28</f>
        <v>-0.0397330833513066</v>
      </c>
      <c r="E30" s="32" t="n">
        <f aca="false">'Low scenario'!BO28</f>
        <v>-0.0581930071183082</v>
      </c>
      <c r="F30" s="32" t="n">
        <f aca="false">'High scenario'!AL28</f>
        <v>-0.049301208155914</v>
      </c>
      <c r="G30" s="32" t="n">
        <f aca="false">'High scenario'!BO28</f>
        <v>-0.0702360958610836</v>
      </c>
      <c r="I30" s="32" t="n">
        <f aca="false">C31-G31</f>
        <v>0.0205257118326279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-0.0318588531511234</v>
      </c>
      <c r="C31" s="69" t="n">
        <f aca="false">'Central scenario'!BO29</f>
        <v>-0.050367372620633</v>
      </c>
      <c r="D31" s="32" t="n">
        <f aca="false">'Low scenario'!AL29</f>
        <v>-0.0388551411512169</v>
      </c>
      <c r="E31" s="32" t="n">
        <f aca="false">'Low scenario'!BO29</f>
        <v>-0.0583696136811772</v>
      </c>
      <c r="F31" s="32" t="n">
        <f aca="false">'High scenario'!AL29</f>
        <v>-0.0488304803481867</v>
      </c>
      <c r="G31" s="32" t="n">
        <f aca="false">'High scenario'!BO29</f>
        <v>-0.0708930844532609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046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-0.0331565128262778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-0.0329868285603578</v>
      </c>
      <c r="D26" s="101" t="n">
        <f aca="false">'Central scenario'!BO5</f>
        <v>-0.0330156807260288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-0.0370007665353378</v>
      </c>
      <c r="D27" s="101" t="n">
        <f aca="false">'Central scenario'!BO6</f>
        <v>-0.0374918592498507</v>
      </c>
      <c r="E27" s="103" t="n">
        <f aca="false">'Low scenario'!AL6</f>
        <v>-0.0367771514796433</v>
      </c>
      <c r="F27" s="103" t="n">
        <f aca="false">'Low scenario'!BO6</f>
        <v>-0.0373199735315972</v>
      </c>
      <c r="G27" s="103" t="n">
        <f aca="false">'High scenario'!AL6</f>
        <v>-0.0370007665353378</v>
      </c>
      <c r="H27" s="103" t="n">
        <f aca="false">'High scenario'!BO6</f>
        <v>-0.0374918592498507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-0.0367947322869077</v>
      </c>
      <c r="D28" s="101" t="n">
        <f aca="false">'Central scenario'!BO7</f>
        <v>-0.0377171435221433</v>
      </c>
      <c r="E28" s="103" t="n">
        <f aca="false">'Low scenario'!AL7</f>
        <v>-0.0365927014078533</v>
      </c>
      <c r="F28" s="103" t="n">
        <f aca="false">'Low scenario'!BO7</f>
        <v>-0.0375438754929951</v>
      </c>
      <c r="G28" s="103" t="n">
        <f aca="false">'High scenario'!AL7</f>
        <v>-0.0367947322869077</v>
      </c>
      <c r="H28" s="103" t="n">
        <f aca="false">'High scenario'!BO7</f>
        <v>-0.0377171435221433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-0.0378732696610133</v>
      </c>
      <c r="D29" s="101" t="n">
        <f aca="false">'Central scenario'!BO8</f>
        <v>-0.0387187262247241</v>
      </c>
      <c r="E29" s="103" t="n">
        <f aca="false">'Low scenario'!AL8</f>
        <v>-0.037827503830653</v>
      </c>
      <c r="F29" s="103" t="n">
        <f aca="false">'Low scenario'!BO8</f>
        <v>-0.0386926688640466</v>
      </c>
      <c r="G29" s="103" t="n">
        <f aca="false">'High scenario'!AL8</f>
        <v>-0.0378731307108714</v>
      </c>
      <c r="H29" s="103" t="n">
        <f aca="false">'High scenario'!BO8</f>
        <v>-0.0387185872745822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-0.0469465358184894</v>
      </c>
      <c r="D30" s="101" t="n">
        <f aca="false">'Central scenario'!BO9</f>
        <v>-0.0483563408196594</v>
      </c>
      <c r="E30" s="103" t="n">
        <f aca="false">'Low scenario'!AL9</f>
        <v>-0.0477816815444929</v>
      </c>
      <c r="F30" s="103" t="n">
        <f aca="false">'Low scenario'!BO9</f>
        <v>-0.0491420473630867</v>
      </c>
      <c r="G30" s="103" t="n">
        <f aca="false">'High scenario'!AL9</f>
        <v>-0.0466653167389185</v>
      </c>
      <c r="H30" s="103" t="n">
        <f aca="false">'High scenario'!BO9</f>
        <v>-0.0480693338271864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-0.0381952400177349</v>
      </c>
      <c r="D31" s="101" t="n">
        <f aca="false">'Central scenario'!BO10</f>
        <v>-0.0398954278275076</v>
      </c>
      <c r="E31" s="103" t="n">
        <f aca="false">'Low scenario'!AL10</f>
        <v>-0.0375315042235183</v>
      </c>
      <c r="F31" s="103" t="n">
        <f aca="false">'Low scenario'!BO10</f>
        <v>-0.0391688490253823</v>
      </c>
      <c r="G31" s="103" t="n">
        <f aca="false">'High scenario'!AL10</f>
        <v>-0.0360448134521336</v>
      </c>
      <c r="H31" s="103" t="n">
        <f aca="false">'High scenario'!BO10</f>
        <v>-0.0377202144265817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-0.044866561224381</v>
      </c>
      <c r="D32" s="101" t="n">
        <f aca="false">'Central scenario'!BO11</f>
        <v>-0.0470793785234087</v>
      </c>
      <c r="E32" s="103" t="n">
        <f aca="false">'Low scenario'!AL11</f>
        <v>-0.0414284306952077</v>
      </c>
      <c r="F32" s="103" t="n">
        <f aca="false">'Low scenario'!BO11</f>
        <v>-0.0434944730371404</v>
      </c>
      <c r="G32" s="103" t="n">
        <f aca="false">'High scenario'!AL11</f>
        <v>-0.0424898432759998</v>
      </c>
      <c r="H32" s="103" t="n">
        <f aca="false">'High scenario'!BO11</f>
        <v>-0.0447153681274445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-0.0475082174213673</v>
      </c>
      <c r="D33" s="101" t="n">
        <f aca="false">'Central scenario'!BO12</f>
        <v>-0.0500433296663807</v>
      </c>
      <c r="E33" s="103" t="n">
        <f aca="false">'Low scenario'!AL12</f>
        <v>-0.044812462040439</v>
      </c>
      <c r="F33" s="103" t="n">
        <f aca="false">'Low scenario'!BO12</f>
        <v>-0.0472821107917899</v>
      </c>
      <c r="G33" s="103" t="n">
        <f aca="false">'High scenario'!AL12</f>
        <v>-0.0462895637942292</v>
      </c>
      <c r="H33" s="103" t="n">
        <f aca="false">'High scenario'!BO12</f>
        <v>-0.0488601669451325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-0.0480792904019327</v>
      </c>
      <c r="D34" s="104" t="n">
        <f aca="false">'Central scenario'!BO13</f>
        <v>-0.0510861500326731</v>
      </c>
      <c r="E34" s="103" t="n">
        <f aca="false">'Low scenario'!AL13</f>
        <v>-0.0471474201053332</v>
      </c>
      <c r="F34" s="103" t="n">
        <f aca="false">'Low scenario'!BO13</f>
        <v>-0.0501162231425458</v>
      </c>
      <c r="G34" s="103" t="n">
        <f aca="false">'High scenario'!AL13</f>
        <v>-0.0473208613379395</v>
      </c>
      <c r="H34" s="103" t="n">
        <f aca="false">'High scenario'!BO13</f>
        <v>-0.0503421559844776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-0.0490000928925984</v>
      </c>
      <c r="D35" s="105" t="n">
        <f aca="false">'Central scenario'!BO14</f>
        <v>-0.0531830332470131</v>
      </c>
      <c r="E35" s="103" t="n">
        <f aca="false">'Low scenario'!AL14</f>
        <v>-0.0487746993225721</v>
      </c>
      <c r="F35" s="103" t="n">
        <f aca="false">'Low scenario'!BO14</f>
        <v>-0.0527598932479723</v>
      </c>
      <c r="G35" s="103" t="n">
        <f aca="false">'High scenario'!AL14</f>
        <v>-0.0474867873723867</v>
      </c>
      <c r="H35" s="103" t="n">
        <f aca="false">'High scenario'!BO14</f>
        <v>-0.0516218569051459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-0.0494014833459885</v>
      </c>
      <c r="D36" s="106" t="n">
        <f aca="false">'Central scenario'!BO15</f>
        <v>-0.0549021595616461</v>
      </c>
      <c r="E36" s="103" t="n">
        <f aca="false">'Low scenario'!AL15</f>
        <v>-0.0504236168527081</v>
      </c>
      <c r="F36" s="103" t="n">
        <f aca="false">'Low scenario'!BO15</f>
        <v>-0.0559050518693845</v>
      </c>
      <c r="G36" s="103" t="n">
        <f aca="false">'High scenario'!AL15</f>
        <v>-0.0508634061379622</v>
      </c>
      <c r="H36" s="103" t="n">
        <f aca="false">'High scenario'!BO15</f>
        <v>-0.0566099465661331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-0.0489568128719473</v>
      </c>
      <c r="D37" s="106" t="n">
        <f aca="false">'Central scenario'!BO16</f>
        <v>-0.0556587870787402</v>
      </c>
      <c r="E37" s="103" t="n">
        <f aca="false">'Low scenario'!AL16</f>
        <v>-0.0522466764439024</v>
      </c>
      <c r="F37" s="103" t="n">
        <f aca="false">'Low scenario'!BO16</f>
        <v>-0.0588297373726596</v>
      </c>
      <c r="G37" s="103" t="n">
        <f aca="false">'High scenario'!AL16</f>
        <v>-0.0515483081027805</v>
      </c>
      <c r="H37" s="103" t="n">
        <f aca="false">'High scenario'!BO16</f>
        <v>-0.058619914338645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-0.0463792499024187</v>
      </c>
      <c r="D38" s="106" t="n">
        <f aca="false">'Central scenario'!BO17</f>
        <v>-0.0542697008709817</v>
      </c>
      <c r="E38" s="103" t="n">
        <f aca="false">'Low scenario'!AL17</f>
        <v>-0.0520546524117671</v>
      </c>
      <c r="F38" s="103" t="n">
        <f aca="false">'Low scenario'!BO17</f>
        <v>-0.0600623781456792</v>
      </c>
      <c r="G38" s="103" t="n">
        <f aca="false">'High scenario'!AL17</f>
        <v>-0.052145920506597</v>
      </c>
      <c r="H38" s="103" t="n">
        <f aca="false">'High scenario'!BO17</f>
        <v>-0.0604417030504056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-0.0455496195758529</v>
      </c>
      <c r="D39" s="105" t="n">
        <f aca="false">'Central scenario'!BO18</f>
        <v>-0.0544580015223982</v>
      </c>
      <c r="E39" s="103" t="n">
        <f aca="false">'Low scenario'!AL18</f>
        <v>-0.0515755909742157</v>
      </c>
      <c r="F39" s="103" t="n">
        <f aca="false">'Low scenario'!BO18</f>
        <v>-0.0609698042436189</v>
      </c>
      <c r="G39" s="103" t="n">
        <f aca="false">'High scenario'!AL18</f>
        <v>-0.0515793734672081</v>
      </c>
      <c r="H39" s="103" t="n">
        <f aca="false">'High scenario'!BO18</f>
        <v>-0.060978940091654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-0.0446353573638212</v>
      </c>
      <c r="D40" s="106" t="n">
        <f aca="false">'Central scenario'!BO19</f>
        <v>-0.0544685637041904</v>
      </c>
      <c r="E40" s="103" t="n">
        <f aca="false">'Low scenario'!AL19</f>
        <v>-0.0503794370615782</v>
      </c>
      <c r="F40" s="103" t="n">
        <f aca="false">'Low scenario'!BO19</f>
        <v>-0.0606293136489461</v>
      </c>
      <c r="G40" s="103" t="n">
        <f aca="false">'High scenario'!AL19</f>
        <v>-0.0521003256221106</v>
      </c>
      <c r="H40" s="103" t="n">
        <f aca="false">'High scenario'!BO19</f>
        <v>-0.0622644968131215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-0.0434838303382636</v>
      </c>
      <c r="D41" s="106" t="n">
        <f aca="false">'Central scenario'!BO20</f>
        <v>-0.0542958084548804</v>
      </c>
      <c r="E41" s="103" t="n">
        <f aca="false">'Low scenario'!AL20</f>
        <v>-0.0498976610326136</v>
      </c>
      <c r="F41" s="103" t="n">
        <f aca="false">'Low scenario'!BO20</f>
        <v>-0.0609702874775458</v>
      </c>
      <c r="G41" s="103" t="n">
        <f aca="false">'High scenario'!AL20</f>
        <v>-0.0523027458405164</v>
      </c>
      <c r="H41" s="103" t="n">
        <f aca="false">'High scenario'!BO20</f>
        <v>-0.0637386738219385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-0.0414609478622619</v>
      </c>
      <c r="D42" s="106" t="n">
        <f aca="false">'Central scenario'!BO21</f>
        <v>-0.0531354955859111</v>
      </c>
      <c r="E42" s="103" t="n">
        <f aca="false">'Low scenario'!AL21</f>
        <v>-0.0495685010450953</v>
      </c>
      <c r="F42" s="103" t="n">
        <f aca="false">'Low scenario'!BO21</f>
        <v>-0.0615256407946321</v>
      </c>
      <c r="G42" s="103" t="n">
        <f aca="false">'High scenario'!AL21</f>
        <v>-0.0514982368555749</v>
      </c>
      <c r="H42" s="103" t="n">
        <f aca="false">'High scenario'!BO21</f>
        <v>-0.0639244191238709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-0.0401494144596999</v>
      </c>
      <c r="D43" s="105" t="n">
        <f aca="false">'Central scenario'!BO22</f>
        <v>-0.0527880227587812</v>
      </c>
      <c r="E43" s="103" t="n">
        <f aca="false">'Low scenario'!AL22</f>
        <v>-0.0478000938422198</v>
      </c>
      <c r="F43" s="103" t="n">
        <f aca="false">'Low scenario'!BO22</f>
        <v>-0.0605685370026557</v>
      </c>
      <c r="G43" s="103" t="n">
        <f aca="false">'High scenario'!AL22</f>
        <v>-0.0512756513839805</v>
      </c>
      <c r="H43" s="103" t="n">
        <f aca="false">'High scenario'!BO22</f>
        <v>-0.0649200537634022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-0.0394883426086801</v>
      </c>
      <c r="D44" s="106" t="n">
        <f aca="false">'Central scenario'!BO23</f>
        <v>-0.0529365436479083</v>
      </c>
      <c r="E44" s="103" t="n">
        <f aca="false">'Low scenario'!AL23</f>
        <v>-0.0476395230658251</v>
      </c>
      <c r="F44" s="103" t="n">
        <f aca="false">'Low scenario'!BO23</f>
        <v>-0.0614210533684112</v>
      </c>
      <c r="G44" s="103" t="n">
        <f aca="false">'High scenario'!AL23</f>
        <v>-0.0505624063812843</v>
      </c>
      <c r="H44" s="103" t="n">
        <f aca="false">'High scenario'!BO23</f>
        <v>-0.0650974544263226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-0.0381368999542539</v>
      </c>
      <c r="D45" s="106" t="n">
        <f aca="false">'Central scenario'!BO24</f>
        <v>-0.0521224841546498</v>
      </c>
      <c r="E45" s="103" t="n">
        <f aca="false">'Low scenario'!AL24</f>
        <v>-0.045299266240166</v>
      </c>
      <c r="F45" s="103" t="n">
        <f aca="false">'Low scenario'!BO24</f>
        <v>-0.0602138903679433</v>
      </c>
      <c r="G45" s="103" t="n">
        <f aca="false">'High scenario'!AL24</f>
        <v>-0.0496118398330717</v>
      </c>
      <c r="H45" s="103" t="n">
        <f aca="false">'High scenario'!BO24</f>
        <v>-0.0652432869140207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-0.0369061147710357</v>
      </c>
      <c r="D46" s="106" t="n">
        <f aca="false">'Central scenario'!BO25</f>
        <v>-0.0516515851292922</v>
      </c>
      <c r="E46" s="103" t="n">
        <f aca="false">'Low scenario'!AL25</f>
        <v>-0.044441824688604</v>
      </c>
      <c r="F46" s="103" t="n">
        <f aca="false">'Low scenario'!BO25</f>
        <v>-0.0602893525754496</v>
      </c>
      <c r="G46" s="103" t="n">
        <f aca="false">'High scenario'!AL25</f>
        <v>-0.0490075309652491</v>
      </c>
      <c r="H46" s="103" t="n">
        <f aca="false">'High scenario'!BO25</f>
        <v>-0.065846931272147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-0.0351559468043925</v>
      </c>
      <c r="D47" s="105" t="n">
        <f aca="false">'Central scenario'!BO26</f>
        <v>-0.0509811715784942</v>
      </c>
      <c r="E47" s="103" t="n">
        <f aca="false">'Low scenario'!AL26</f>
        <v>-0.0419524393875911</v>
      </c>
      <c r="F47" s="103" t="n">
        <f aca="false">'Low scenario'!BO26</f>
        <v>-0.0588533379867771</v>
      </c>
      <c r="G47" s="103" t="n">
        <f aca="false">'High scenario'!AL26</f>
        <v>-0.0492738251123159</v>
      </c>
      <c r="H47" s="103" t="n">
        <f aca="false">'High scenario'!BO26</f>
        <v>-0.0673940641669583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-0.0340283339082438</v>
      </c>
      <c r="D48" s="106" t="n">
        <f aca="false">'Central scenario'!BO27</f>
        <v>-0.0505937339029163</v>
      </c>
      <c r="E48" s="103" t="n">
        <f aca="false">'Low scenario'!AL27</f>
        <v>-0.0412417346289902</v>
      </c>
      <c r="F48" s="103" t="n">
        <f aca="false">'Low scenario'!BO27</f>
        <v>-0.0588807189833636</v>
      </c>
      <c r="G48" s="103" t="n">
        <f aca="false">'High scenario'!AL27</f>
        <v>-0.0492854349226342</v>
      </c>
      <c r="H48" s="103" t="n">
        <f aca="false">'High scenario'!BO27</f>
        <v>-0.0686573549225033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-0.0328584411631365</v>
      </c>
      <c r="D49" s="106" t="n">
        <f aca="false">'Central scenario'!BO28</f>
        <v>-0.0504747998753237</v>
      </c>
      <c r="E49" s="103" t="n">
        <f aca="false">'Low scenario'!AL28</f>
        <v>-0.0397330833513066</v>
      </c>
      <c r="F49" s="103" t="n">
        <f aca="false">'Low scenario'!BO28</f>
        <v>-0.0581930071183082</v>
      </c>
      <c r="G49" s="103" t="n">
        <f aca="false">'High scenario'!AL28</f>
        <v>-0.049301208155914</v>
      </c>
      <c r="H49" s="103" t="n">
        <f aca="false">'High scenario'!BO28</f>
        <v>-0.0702360958610836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-0.0318588531511234</v>
      </c>
      <c r="D50" s="106" t="n">
        <f aca="false">'Central scenario'!BO29</f>
        <v>-0.050367372620633</v>
      </c>
      <c r="E50" s="103" t="n">
        <f aca="false">'Low scenario'!AL29</f>
        <v>-0.0388551411512169</v>
      </c>
      <c r="F50" s="103" t="n">
        <f aca="false">'Low scenario'!BO29</f>
        <v>-0.0583696136811772</v>
      </c>
      <c r="G50" s="103" t="n">
        <f aca="false">'High scenario'!AL29</f>
        <v>-0.0488304803481867</v>
      </c>
      <c r="H50" s="103" t="n">
        <f aca="false">'High scenario'!BO29</f>
        <v>-0.0708930844532609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2020-12-21T10:14:15Z</dcterms:modified>
  <cp:revision>341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