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3.wmf" ContentType="image/x-wmf"/>
  <Override PartName="/xl/media/image14.wmf" ContentType="image/x-wmf"/>
  <Override PartName="/xl/charts/chart79.xml" ContentType="application/vnd.openxmlformats-officedocument.drawingml.chart+xml"/>
  <Override PartName="/xl/charts/chart84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0"/>
            <rFont val="Arial"/>
            <family val="2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0"/>
            <rFont val="Arial"/>
            <family val="2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0"/>
            <rFont val="Arial"/>
            <family val="2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Q1" authorId="0">
      <text>
        <r>
          <rPr>
            <sz val="10"/>
            <rFont val="Arial"/>
            <family val="2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<sst xmlns="http://schemas.openxmlformats.org/spreadsheetml/2006/main" count="833" uniqueCount="260">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</sst>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sz val="11"/>
      <color rgb="FF000000"/>
      <name val="Calibri"/>
      <family val="2"/>
    </font>
    <font>
      <b val="true"/>
      <sz val="10"/>
      <name val="Calibri"/>
      <family val="2"/>
    </font>
    <font>
      <sz val="1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00"/>
      <name val="Calibri"/>
      <family val="2"/>
    </font>
    <font>
      <b val="true"/>
      <sz val="10"/>
      <name val="Arial"/>
      <family val="2"/>
    </font>
    <font>
      <sz val="8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0"/>
    </font>
    <font>
      <b val="true"/>
      <sz val="10"/>
      <color rgb="FF000000"/>
      <name val="Arial"/>
      <family val="0"/>
    </font>
    <font>
      <b val="true"/>
      <sz val="12"/>
      <name val="Arial"/>
      <family val="2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7" fillId="10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5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3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ANCLAS,REZONES Y SUS PARTES,DE FUNDICION,DE HIERRO O DE ACERO 2 2" xfId="23"/>
    <cellStyle name="Normal 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103.702768869987</c:v>
                </c:pt>
                <c:pt idx="45">
                  <c:v>104.911236646675</c:v>
                </c:pt>
                <c:pt idx="46">
                  <c:v>105.778393353078</c:v>
                </c:pt>
                <c:pt idx="47">
                  <c:v>107.097944395967</c:v>
                </c:pt>
                <c:pt idx="48">
                  <c:v>108.47189857119</c:v>
                </c:pt>
                <c:pt idx="49">
                  <c:v>108.866002744809</c:v>
                </c:pt>
                <c:pt idx="50">
                  <c:v>109.322134699067</c:v>
                </c:pt>
                <c:pt idx="51">
                  <c:v>109.490720708505</c:v>
                </c:pt>
                <c:pt idx="52">
                  <c:v>110.20791232811</c:v>
                </c:pt>
                <c:pt idx="53">
                  <c:v>111.257948539957</c:v>
                </c:pt>
                <c:pt idx="54">
                  <c:v>112.239908237434</c:v>
                </c:pt>
                <c:pt idx="55">
                  <c:v>113.884190995556</c:v>
                </c:pt>
                <c:pt idx="56">
                  <c:v>113.766753201324</c:v>
                </c:pt>
                <c:pt idx="57">
                  <c:v>115.113094631127</c:v>
                </c:pt>
                <c:pt idx="58">
                  <c:v>116.290045237134</c:v>
                </c:pt>
                <c:pt idx="59">
                  <c:v>117.644553230321</c:v>
                </c:pt>
                <c:pt idx="60">
                  <c:v>118.279688466108</c:v>
                </c:pt>
                <c:pt idx="61">
                  <c:v>118.949186742605</c:v>
                </c:pt>
                <c:pt idx="62">
                  <c:v>119.568074564694</c:v>
                </c:pt>
                <c:pt idx="63">
                  <c:v>120.551967087421</c:v>
                </c:pt>
                <c:pt idx="64">
                  <c:v>121.185262518561</c:v>
                </c:pt>
                <c:pt idx="65">
                  <c:v>121.859468855215</c:v>
                </c:pt>
                <c:pt idx="66">
                  <c:v>122.606144928499</c:v>
                </c:pt>
                <c:pt idx="67">
                  <c:v>124.121660384739</c:v>
                </c:pt>
                <c:pt idx="68">
                  <c:v>125.061319766971</c:v>
                </c:pt>
                <c:pt idx="69">
                  <c:v>126.379910389848</c:v>
                </c:pt>
                <c:pt idx="70">
                  <c:v>127.177129274364</c:v>
                </c:pt>
                <c:pt idx="71">
                  <c:v>128.227323352771</c:v>
                </c:pt>
                <c:pt idx="72">
                  <c:v>128.06739590982</c:v>
                </c:pt>
                <c:pt idx="73">
                  <c:v>129.191426309978</c:v>
                </c:pt>
                <c:pt idx="74">
                  <c:v>129.480638468949</c:v>
                </c:pt>
                <c:pt idx="75">
                  <c:v>130.240533143167</c:v>
                </c:pt>
                <c:pt idx="76">
                  <c:v>131.392411280872</c:v>
                </c:pt>
                <c:pt idx="77">
                  <c:v>131.671278500727</c:v>
                </c:pt>
                <c:pt idx="78">
                  <c:v>131.948394135283</c:v>
                </c:pt>
                <c:pt idx="79">
                  <c:v>133.546605909827</c:v>
                </c:pt>
                <c:pt idx="80">
                  <c:v>133.892237542775</c:v>
                </c:pt>
                <c:pt idx="81">
                  <c:v>134.208818172975</c:v>
                </c:pt>
                <c:pt idx="82">
                  <c:v>134.31196794646</c:v>
                </c:pt>
                <c:pt idx="83">
                  <c:v>135.504922757698</c:v>
                </c:pt>
                <c:pt idx="84">
                  <c:v>135.752559619158</c:v>
                </c:pt>
                <c:pt idx="85">
                  <c:v>136.724159027467</c:v>
                </c:pt>
                <c:pt idx="86">
                  <c:v>137.543657109159</c:v>
                </c:pt>
                <c:pt idx="87">
                  <c:v>138.661982074781</c:v>
                </c:pt>
                <c:pt idx="88">
                  <c:v>138.927614878787</c:v>
                </c:pt>
                <c:pt idx="89">
                  <c:v>139.757850189033</c:v>
                </c:pt>
                <c:pt idx="90">
                  <c:v>140.476257661946</c:v>
                </c:pt>
                <c:pt idx="91">
                  <c:v>141.178073551847</c:v>
                </c:pt>
                <c:pt idx="92">
                  <c:v>141.540081796907</c:v>
                </c:pt>
                <c:pt idx="93">
                  <c:v>141.841357406292</c:v>
                </c:pt>
                <c:pt idx="94">
                  <c:v>143.040228255299</c:v>
                </c:pt>
                <c:pt idx="95">
                  <c:v>143.697922858948</c:v>
                </c:pt>
                <c:pt idx="96">
                  <c:v>144.386858024424</c:v>
                </c:pt>
                <c:pt idx="97">
                  <c:v>145.100723606886</c:v>
                </c:pt>
                <c:pt idx="98">
                  <c:v>146.237982972309</c:v>
                </c:pt>
                <c:pt idx="99">
                  <c:v>146.706948704799</c:v>
                </c:pt>
                <c:pt idx="100">
                  <c:v>147.172212535782</c:v>
                </c:pt>
                <c:pt idx="101">
                  <c:v>148.25891225836</c:v>
                </c:pt>
                <c:pt idx="102">
                  <c:v>148.525791293538</c:v>
                </c:pt>
                <c:pt idx="103">
                  <c:v>149.599273033374</c:v>
                </c:pt>
                <c:pt idx="104">
                  <c:v>150.633029299859</c:v>
                </c:pt>
                <c:pt idx="105">
                  <c:v>151.175303060285</c:v>
                </c:pt>
                <c:pt idx="106">
                  <c:v>152.226445164729</c:v>
                </c:pt>
                <c:pt idx="107">
                  <c:v>152.85283970073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752610"/>
        <c:axId val="5405470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0.0292468508687516</c:v>
                </c:pt>
                <c:pt idx="50">
                  <c:v>0.0347823234674236</c:v>
                </c:pt>
                <c:pt idx="54">
                  <c:v>0.0262276362040954</c:v>
                </c:pt>
                <c:pt idx="58">
                  <c:v>0.034014360365481</c:v>
                </c:pt>
                <c:pt idx="62">
                  <c:v>0.0314045308592281</c:v>
                </c:pt>
                <c:pt idx="66">
                  <c:v>0.0260262868257626</c:v>
                </c:pt>
                <c:pt idx="70">
                  <c:v>0.0348593373822623</c:v>
                </c:pt>
                <c:pt idx="74">
                  <c:v>0.0199948650885142</c:v>
                </c:pt>
                <c:pt idx="78">
                  <c:v>0.0223967970384549</c:v>
                </c:pt>
                <c:pt idx="82">
                  <c:v>0.0177071284104089</c:v>
                </c:pt>
                <c:pt idx="86">
                  <c:v>0.0200112516830826</c:v>
                </c:pt>
                <c:pt idx="90">
                  <c:v>0.0212462425384716</c:v>
                </c:pt>
                <c:pt idx="94">
                  <c:v>0.0174533276071613</c:v>
                </c:pt>
                <c:pt idx="98">
                  <c:v>0.0215970880497476</c:v>
                </c:pt>
                <c:pt idx="102">
                  <c:v>0.0190986518754759</c:v>
                </c:pt>
                <c:pt idx="106">
                  <c:v>0.022460262985867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143577"/>
        <c:axId val="1566182"/>
      </c:lineChart>
      <c:catAx>
        <c:axId val="42752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054700"/>
        <c:crosses val="autoZero"/>
        <c:auto val="1"/>
        <c:lblAlgn val="ctr"/>
        <c:lblOffset val="100"/>
      </c:catAx>
      <c:valAx>
        <c:axId val="5405470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752610"/>
        <c:crossesAt val="1"/>
        <c:crossBetween val="midCat"/>
      </c:valAx>
      <c:catAx>
        <c:axId val="5014357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66182"/>
        <c:auto val="1"/>
        <c:lblAlgn val="ctr"/>
        <c:lblOffset val="100"/>
      </c:catAx>
      <c:valAx>
        <c:axId val="156618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1435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109.308241731335</c:v>
                </c:pt>
                <c:pt idx="45">
                  <c:v>110.474064598952</c:v>
                </c:pt>
                <c:pt idx="46">
                  <c:v>111.743570651838</c:v>
                </c:pt>
                <c:pt idx="47">
                  <c:v>112.447308475799</c:v>
                </c:pt>
                <c:pt idx="48">
                  <c:v>113.567141356665</c:v>
                </c:pt>
                <c:pt idx="49">
                  <c:v>115.08544472675</c:v>
                </c:pt>
                <c:pt idx="50">
                  <c:v>115.995217745212</c:v>
                </c:pt>
                <c:pt idx="51">
                  <c:v>117.294323204698</c:v>
                </c:pt>
                <c:pt idx="52">
                  <c:v>118.424966288879</c:v>
                </c:pt>
                <c:pt idx="53">
                  <c:v>118.925529949044</c:v>
                </c:pt>
                <c:pt idx="54">
                  <c:v>120.731878295786</c:v>
                </c:pt>
                <c:pt idx="55">
                  <c:v>121.591862155662</c:v>
                </c:pt>
                <c:pt idx="56">
                  <c:v>122.793077881854</c:v>
                </c:pt>
                <c:pt idx="57">
                  <c:v>123.74873158459</c:v>
                </c:pt>
                <c:pt idx="58">
                  <c:v>124.220553937155</c:v>
                </c:pt>
                <c:pt idx="59">
                  <c:v>125.288129856304</c:v>
                </c:pt>
                <c:pt idx="60">
                  <c:v>127.106026012045</c:v>
                </c:pt>
                <c:pt idx="61">
                  <c:v>128.679796104548</c:v>
                </c:pt>
                <c:pt idx="62">
                  <c:v>130.004905491473</c:v>
                </c:pt>
                <c:pt idx="63">
                  <c:v>130.954658134535</c:v>
                </c:pt>
                <c:pt idx="64">
                  <c:v>131.347613441351</c:v>
                </c:pt>
                <c:pt idx="65">
                  <c:v>132.563684793463</c:v>
                </c:pt>
                <c:pt idx="66">
                  <c:v>133.824267766843</c:v>
                </c:pt>
                <c:pt idx="67">
                  <c:v>135.129567879979</c:v>
                </c:pt>
                <c:pt idx="68">
                  <c:v>136.193647053231</c:v>
                </c:pt>
                <c:pt idx="69">
                  <c:v>137.918659358053</c:v>
                </c:pt>
                <c:pt idx="70">
                  <c:v>138.642709201518</c:v>
                </c:pt>
                <c:pt idx="71">
                  <c:v>139.846909801836</c:v>
                </c:pt>
                <c:pt idx="72">
                  <c:v>140.133758077414</c:v>
                </c:pt>
                <c:pt idx="73">
                  <c:v>140.473067103582</c:v>
                </c:pt>
                <c:pt idx="74">
                  <c:v>141.573212262444</c:v>
                </c:pt>
                <c:pt idx="75">
                  <c:v>142.960525459549</c:v>
                </c:pt>
                <c:pt idx="76">
                  <c:v>143.754627527822</c:v>
                </c:pt>
                <c:pt idx="77">
                  <c:v>144.649277355046</c:v>
                </c:pt>
                <c:pt idx="78">
                  <c:v>145.467334099685</c:v>
                </c:pt>
                <c:pt idx="79">
                  <c:v>146.363318504117</c:v>
                </c:pt>
                <c:pt idx="80">
                  <c:v>147.631389031563</c:v>
                </c:pt>
                <c:pt idx="81">
                  <c:v>148.724757109069</c:v>
                </c:pt>
                <c:pt idx="82">
                  <c:v>149.689252932001</c:v>
                </c:pt>
                <c:pt idx="83">
                  <c:v>150.884716488918</c:v>
                </c:pt>
                <c:pt idx="84">
                  <c:v>151.564805244392</c:v>
                </c:pt>
                <c:pt idx="85">
                  <c:v>152.770308376742</c:v>
                </c:pt>
                <c:pt idx="86">
                  <c:v>153.901017006012</c:v>
                </c:pt>
                <c:pt idx="87">
                  <c:v>155.56331625274</c:v>
                </c:pt>
                <c:pt idx="88">
                  <c:v>156.539329300461</c:v>
                </c:pt>
                <c:pt idx="89">
                  <c:v>157.551535481411</c:v>
                </c:pt>
                <c:pt idx="90">
                  <c:v>158.799311989836</c:v>
                </c:pt>
                <c:pt idx="91">
                  <c:v>159.415711942081</c:v>
                </c:pt>
                <c:pt idx="92">
                  <c:v>160.547432338371</c:v>
                </c:pt>
                <c:pt idx="93">
                  <c:v>161.355954412186</c:v>
                </c:pt>
                <c:pt idx="94">
                  <c:v>162.619173487035</c:v>
                </c:pt>
                <c:pt idx="95">
                  <c:v>164.189677488849</c:v>
                </c:pt>
                <c:pt idx="96">
                  <c:v>165.499175669896</c:v>
                </c:pt>
                <c:pt idx="97">
                  <c:v>167.204590077236</c:v>
                </c:pt>
                <c:pt idx="98">
                  <c:v>167.318969211761</c:v>
                </c:pt>
                <c:pt idx="99">
                  <c:v>169.137800361103</c:v>
                </c:pt>
                <c:pt idx="100">
                  <c:v>170.598274487209</c:v>
                </c:pt>
                <c:pt idx="101">
                  <c:v>171.525591048977</c:v>
                </c:pt>
                <c:pt idx="102">
                  <c:v>172.774057596241</c:v>
                </c:pt>
                <c:pt idx="103">
                  <c:v>174.084208424645</c:v>
                </c:pt>
                <c:pt idx="104">
                  <c:v>175.570910022303</c:v>
                </c:pt>
                <c:pt idx="105">
                  <c:v>176.996291964389</c:v>
                </c:pt>
                <c:pt idx="106">
                  <c:v>177.893032352955</c:v>
                </c:pt>
                <c:pt idx="107">
                  <c:v>178.922939549013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21452"/>
        <c:axId val="3101779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0.0635949474195374</c:v>
                </c:pt>
                <c:pt idx="50">
                  <c:v>0.0404730334262571</c:v>
                </c:pt>
                <c:pt idx="54">
                  <c:v>0.0383859981983554</c:v>
                </c:pt>
                <c:pt idx="58">
                  <c:v>0.0341403713561053</c:v>
                </c:pt>
                <c:pt idx="62">
                  <c:v>0.0417193264877069</c:v>
                </c:pt>
                <c:pt idx="66">
                  <c:v>0.031194759709116</c:v>
                </c:pt>
                <c:pt idx="70">
                  <c:v>0.037038999698163</c:v>
                </c:pt>
                <c:pt idx="74">
                  <c:v>0.0226901806014186</c:v>
                </c:pt>
                <c:pt idx="78">
                  <c:v>0.0267083900439689</c:v>
                </c:pt>
                <c:pt idx="82">
                  <c:v>0.0287738085563187</c:v>
                </c:pt>
                <c:pt idx="86">
                  <c:v>0.0282601444935726</c:v>
                </c:pt>
                <c:pt idx="90">
                  <c:v>0.0301506329599623</c:v>
                </c:pt>
                <c:pt idx="94">
                  <c:v>0.0259468546877268</c:v>
                </c:pt>
                <c:pt idx="98">
                  <c:v>0.0315213686506384</c:v>
                </c:pt>
                <c:pt idx="102">
                  <c:v>0.0296215858390343</c:v>
                </c:pt>
                <c:pt idx="106">
                  <c:v>0.0296104084520781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88331"/>
        <c:axId val="91150731"/>
      </c:lineChart>
      <c:catAx>
        <c:axId val="15821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017791"/>
        <c:crosses val="autoZero"/>
        <c:auto val="1"/>
        <c:lblAlgn val="ctr"/>
        <c:lblOffset val="100"/>
      </c:catAx>
      <c:valAx>
        <c:axId val="3101779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821452"/>
        <c:crossesAt val="1"/>
        <c:crossBetween val="midCat"/>
      </c:valAx>
      <c:catAx>
        <c:axId val="447883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150731"/>
        <c:auto val="1"/>
        <c:lblAlgn val="ctr"/>
        <c:lblOffset val="100"/>
      </c:catAx>
      <c:valAx>
        <c:axId val="9115073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78833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102.924532361985</c:v>
                </c:pt>
                <c:pt idx="45">
                  <c:v>103.537032438021</c:v>
                </c:pt>
                <c:pt idx="46">
                  <c:v>104.495260924363</c:v>
                </c:pt>
                <c:pt idx="47">
                  <c:v>105.578400038303</c:v>
                </c:pt>
                <c:pt idx="48">
                  <c:v>106.151532120907</c:v>
                </c:pt>
                <c:pt idx="49">
                  <c:v>107.090284389862</c:v>
                </c:pt>
                <c:pt idx="50">
                  <c:v>107.736546555614</c:v>
                </c:pt>
                <c:pt idx="51">
                  <c:v>108.333478633702</c:v>
                </c:pt>
                <c:pt idx="52">
                  <c:v>109.611109837644</c:v>
                </c:pt>
                <c:pt idx="53">
                  <c:v>109.981186191194</c:v>
                </c:pt>
                <c:pt idx="54">
                  <c:v>110.880193164257</c:v>
                </c:pt>
                <c:pt idx="55">
                  <c:v>111.63933761144</c:v>
                </c:pt>
                <c:pt idx="56">
                  <c:v>112.087126295437</c:v>
                </c:pt>
                <c:pt idx="57">
                  <c:v>112.99896949679</c:v>
                </c:pt>
                <c:pt idx="58">
                  <c:v>113.654780841964</c:v>
                </c:pt>
                <c:pt idx="59">
                  <c:v>113.81436121647</c:v>
                </c:pt>
                <c:pt idx="60">
                  <c:v>114.268372387733</c:v>
                </c:pt>
                <c:pt idx="61">
                  <c:v>114.85847588969</c:v>
                </c:pt>
                <c:pt idx="62">
                  <c:v>114.692759890208</c:v>
                </c:pt>
                <c:pt idx="63">
                  <c:v>114.894560126123</c:v>
                </c:pt>
                <c:pt idx="64">
                  <c:v>115.441225413021</c:v>
                </c:pt>
                <c:pt idx="65">
                  <c:v>116.033363626618</c:v>
                </c:pt>
                <c:pt idx="66">
                  <c:v>115.770825591893</c:v>
                </c:pt>
                <c:pt idx="67">
                  <c:v>116.150355098281</c:v>
                </c:pt>
                <c:pt idx="68">
                  <c:v>117.195608285102</c:v>
                </c:pt>
                <c:pt idx="69">
                  <c:v>117.160047881671</c:v>
                </c:pt>
                <c:pt idx="70">
                  <c:v>117.278237378655</c:v>
                </c:pt>
                <c:pt idx="71">
                  <c:v>117.503650922037</c:v>
                </c:pt>
                <c:pt idx="72">
                  <c:v>118.295945410495</c:v>
                </c:pt>
                <c:pt idx="73">
                  <c:v>118.777065637671</c:v>
                </c:pt>
                <c:pt idx="74">
                  <c:v>119.462360910069</c:v>
                </c:pt>
                <c:pt idx="75">
                  <c:v>119.979996983392</c:v>
                </c:pt>
                <c:pt idx="76">
                  <c:v>120.780950585535</c:v>
                </c:pt>
                <c:pt idx="77">
                  <c:v>120.797145592832</c:v>
                </c:pt>
                <c:pt idx="78">
                  <c:v>120.616542283343</c:v>
                </c:pt>
                <c:pt idx="79">
                  <c:v>120.60500405305</c:v>
                </c:pt>
                <c:pt idx="80">
                  <c:v>121.561958841416</c:v>
                </c:pt>
                <c:pt idx="81">
                  <c:v>122.102309551062</c:v>
                </c:pt>
                <c:pt idx="82">
                  <c:v>122.487963436572</c:v>
                </c:pt>
                <c:pt idx="83">
                  <c:v>123.388487274983</c:v>
                </c:pt>
                <c:pt idx="84">
                  <c:v>123.497947666915</c:v>
                </c:pt>
                <c:pt idx="85">
                  <c:v>123.724611253966</c:v>
                </c:pt>
                <c:pt idx="86">
                  <c:v>124.222885309824</c:v>
                </c:pt>
                <c:pt idx="87">
                  <c:v>124.280143390458</c:v>
                </c:pt>
                <c:pt idx="88">
                  <c:v>124.467242474981</c:v>
                </c:pt>
                <c:pt idx="89">
                  <c:v>125.730325571707</c:v>
                </c:pt>
                <c:pt idx="90">
                  <c:v>125.786065318289</c:v>
                </c:pt>
                <c:pt idx="91">
                  <c:v>125.879644918262</c:v>
                </c:pt>
                <c:pt idx="92">
                  <c:v>126.472063213694</c:v>
                </c:pt>
                <c:pt idx="93">
                  <c:v>126.257120249045</c:v>
                </c:pt>
                <c:pt idx="94">
                  <c:v>126.289531070158</c:v>
                </c:pt>
                <c:pt idx="95">
                  <c:v>126.578480437867</c:v>
                </c:pt>
                <c:pt idx="96">
                  <c:v>127.185018985167</c:v>
                </c:pt>
                <c:pt idx="97">
                  <c:v>128.255411063891</c:v>
                </c:pt>
                <c:pt idx="98">
                  <c:v>127.962797573436</c:v>
                </c:pt>
                <c:pt idx="99">
                  <c:v>128.772296991963</c:v>
                </c:pt>
                <c:pt idx="100">
                  <c:v>129.429179133738</c:v>
                </c:pt>
                <c:pt idx="101">
                  <c:v>129.495239354259</c:v>
                </c:pt>
                <c:pt idx="102">
                  <c:v>129.236878426906</c:v>
                </c:pt>
                <c:pt idx="103">
                  <c:v>129.309959487857</c:v>
                </c:pt>
                <c:pt idx="104">
                  <c:v>129.826498238872</c:v>
                </c:pt>
                <c:pt idx="105">
                  <c:v>129.692161602101</c:v>
                </c:pt>
                <c:pt idx="106">
                  <c:v>130.360830058885</c:v>
                </c:pt>
                <c:pt idx="107">
                  <c:v>129.912761385668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456340"/>
        <c:axId val="98860522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0.0368979472835909</c:v>
                </c:pt>
                <c:pt idx="50">
                  <c:v>0.030673554473142</c:v>
                </c:pt>
                <c:pt idx="54">
                  <c:v>0.0298151223915986</c:v>
                </c:pt>
                <c:pt idx="58">
                  <c:v>0.0236216504806181</c:v>
                </c:pt>
                <c:pt idx="62">
                  <c:v>0.0136092346922014</c:v>
                </c:pt>
                <c:pt idx="66">
                  <c:v>0.0102059229028659</c:v>
                </c:pt>
                <c:pt idx="70">
                  <c:v>0.012390649877964</c:v>
                </c:pt>
                <c:pt idx="74">
                  <c:v>0.0157263569312853</c:v>
                </c:pt>
                <c:pt idx="78">
                  <c:v>0.0131879766797254</c:v>
                </c:pt>
                <c:pt idx="82">
                  <c:v>0.0139624722051581</c:v>
                </c:pt>
                <c:pt idx="86">
                  <c:v>0.0126340226170534</c:v>
                </c:pt>
                <c:pt idx="90">
                  <c:v>0.0123812262577163</c:v>
                </c:pt>
                <c:pt idx="94">
                  <c:v>0.00744010739398515</c:v>
                </c:pt>
                <c:pt idx="98">
                  <c:v>0.0130110089793387</c:v>
                </c:pt>
                <c:pt idx="102">
                  <c:v>0.0103396814837824</c:v>
                </c:pt>
                <c:pt idx="106">
                  <c:v>0.00448526339202071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169054"/>
        <c:axId val="56191422"/>
      </c:lineChart>
      <c:catAx>
        <c:axId val="66456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860522"/>
        <c:crosses val="autoZero"/>
        <c:auto val="1"/>
        <c:lblAlgn val="ctr"/>
        <c:lblOffset val="100"/>
      </c:catAx>
      <c:valAx>
        <c:axId val="9886052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456340"/>
        <c:crossesAt val="1"/>
        <c:crossBetween val="midCat"/>
      </c:valAx>
      <c:catAx>
        <c:axId val="151690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191422"/>
        <c:auto val="1"/>
        <c:lblAlgn val="ctr"/>
        <c:lblOffset val="100"/>
      </c:catAx>
      <c:valAx>
        <c:axId val="5619142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16905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756577"/>
        <c:axId val="3396644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660889"/>
        <c:axId val="53918208"/>
      </c:lineChart>
      <c:catAx>
        <c:axId val="577565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966445"/>
        <c:crosses val="autoZero"/>
        <c:auto val="1"/>
        <c:lblAlgn val="ctr"/>
        <c:lblOffset val="100"/>
      </c:catAx>
      <c:valAx>
        <c:axId val="3396644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756577"/>
        <c:crossesAt val="1"/>
        <c:crossBetween val="midCat"/>
      </c:valAx>
      <c:catAx>
        <c:axId val="97660889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918208"/>
        <c:auto val="1"/>
        <c:lblAlgn val="ctr"/>
        <c:lblOffset val="100"/>
      </c:catAx>
      <c:valAx>
        <c:axId val="5391820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66088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032960"/>
        <c:axId val="53378938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601834"/>
        <c:axId val="60266154"/>
      </c:lineChart>
      <c:catAx>
        <c:axId val="530329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378938"/>
        <c:crosses val="autoZero"/>
        <c:auto val="1"/>
        <c:lblAlgn val="ctr"/>
        <c:lblOffset val="100"/>
      </c:catAx>
      <c:valAx>
        <c:axId val="5337893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32960"/>
        <c:crossesAt val="1"/>
        <c:crossBetween val="midCat"/>
      </c:valAx>
      <c:catAx>
        <c:axId val="19601834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266154"/>
        <c:auto val="1"/>
        <c:lblAlgn val="ctr"/>
        <c:lblOffset val="100"/>
      </c:catAx>
      <c:valAx>
        <c:axId val="60266154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60183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6754"/>
        <c:axId val="96270352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370753"/>
        <c:axId val="5886371"/>
      </c:lineChart>
      <c:catAx>
        <c:axId val="68675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270352"/>
        <c:crosses val="autoZero"/>
        <c:auto val="1"/>
        <c:lblAlgn val="ctr"/>
        <c:lblOffset val="100"/>
      </c:catAx>
      <c:valAx>
        <c:axId val="96270352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6754"/>
        <c:crossesAt val="1"/>
        <c:crossBetween val="midCat"/>
      </c:valAx>
      <c:catAx>
        <c:axId val="89370753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86371"/>
        <c:auto val="1"/>
        <c:lblAlgn val="ctr"/>
        <c:lblOffset val="100"/>
      </c:catAx>
      <c:valAx>
        <c:axId val="588637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3707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-0.036473940550358</c:v>
                </c:pt>
                <c:pt idx="5">
                  <c:v>-0.0381144041244572</c:v>
                </c:pt>
                <c:pt idx="6">
                  <c:v>-0.0461037498021806</c:v>
                </c:pt>
                <c:pt idx="7">
                  <c:v>-0.0401609804149596</c:v>
                </c:pt>
                <c:pt idx="8">
                  <c:v>-0.0375889484314773</c:v>
                </c:pt>
                <c:pt idx="9">
                  <c:v>-0.0384001969266047</c:v>
                </c:pt>
                <c:pt idx="10">
                  <c:v>-0.0411989651530096</c:v>
                </c:pt>
                <c:pt idx="11">
                  <c:v>-0.0449735825438755</c:v>
                </c:pt>
                <c:pt idx="12">
                  <c:v>-0.0462762832507376</c:v>
                </c:pt>
                <c:pt idx="13">
                  <c:v>-0.0461905104610473</c:v>
                </c:pt>
                <c:pt idx="14">
                  <c:v>-0.0437818420363145</c:v>
                </c:pt>
                <c:pt idx="15">
                  <c:v>-0.0418194678210247</c:v>
                </c:pt>
                <c:pt idx="16">
                  <c:v>-0.0401197467344902</c:v>
                </c:pt>
                <c:pt idx="17">
                  <c:v>-0.0375922885226542</c:v>
                </c:pt>
                <c:pt idx="18">
                  <c:v>-0.036980441082487</c:v>
                </c:pt>
                <c:pt idx="19">
                  <c:v>-0.035008392155717</c:v>
                </c:pt>
                <c:pt idx="20">
                  <c:v>-0.0335907444591135</c:v>
                </c:pt>
                <c:pt idx="21">
                  <c:v>-0.0321365033610023</c:v>
                </c:pt>
                <c:pt idx="22">
                  <c:v>-0.0304268543528384</c:v>
                </c:pt>
                <c:pt idx="23">
                  <c:v>-0.0290092551031618</c:v>
                </c:pt>
                <c:pt idx="24">
                  <c:v>-0.0280199520144438</c:v>
                </c:pt>
                <c:pt idx="25">
                  <c:v>-0.0275063701821606</c:v>
                </c:pt>
                <c:pt idx="26">
                  <c:v>-0.0257006822475104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-0.0389795691578507</c:v>
                </c:pt>
                <c:pt idx="6">
                  <c:v>-0.0474768105503444</c:v>
                </c:pt>
                <c:pt idx="7">
                  <c:v>-0.0419211027396242</c:v>
                </c:pt>
                <c:pt idx="8">
                  <c:v>-0.0397112916130713</c:v>
                </c:pt>
                <c:pt idx="9">
                  <c:v>-0.0408710559088157</c:v>
                </c:pt>
                <c:pt idx="10">
                  <c:v>-0.0441501605024227</c:v>
                </c:pt>
                <c:pt idx="11">
                  <c:v>-0.0491071502804294</c:v>
                </c:pt>
                <c:pt idx="12">
                  <c:v>-0.0519275637749256</c:v>
                </c:pt>
                <c:pt idx="13">
                  <c:v>-0.053018788869376</c:v>
                </c:pt>
                <c:pt idx="14">
                  <c:v>-0.0518133912878885</c:v>
                </c:pt>
                <c:pt idx="15">
                  <c:v>-0.0511825432078664</c:v>
                </c:pt>
                <c:pt idx="16">
                  <c:v>-0.0503963514108038</c:v>
                </c:pt>
                <c:pt idx="17">
                  <c:v>-0.0481484559800779</c:v>
                </c:pt>
                <c:pt idx="18">
                  <c:v>-0.0483080575360812</c:v>
                </c:pt>
                <c:pt idx="19">
                  <c:v>-0.0472289755212864</c:v>
                </c:pt>
                <c:pt idx="20">
                  <c:v>-0.0468259075921967</c:v>
                </c:pt>
                <c:pt idx="21">
                  <c:v>-0.0464680185911385</c:v>
                </c:pt>
                <c:pt idx="22">
                  <c:v>-0.045813935528276</c:v>
                </c:pt>
                <c:pt idx="23">
                  <c:v>-0.0456344984936747</c:v>
                </c:pt>
                <c:pt idx="24">
                  <c:v>-0.0455183845599386</c:v>
                </c:pt>
                <c:pt idx="25">
                  <c:v>-0.0455581556491373</c:v>
                </c:pt>
                <c:pt idx="26">
                  <c:v>-0.0445341024901633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-0.036473940550358</c:v>
                </c:pt>
                <c:pt idx="5">
                  <c:v>-0.0380692254218507</c:v>
                </c:pt>
                <c:pt idx="6">
                  <c:v>-0.0456068458567986</c:v>
                </c:pt>
                <c:pt idx="7">
                  <c:v>-0.0388955922938889</c:v>
                </c:pt>
                <c:pt idx="8">
                  <c:v>-0.0351497188462283</c:v>
                </c:pt>
                <c:pt idx="9">
                  <c:v>-0.0363720174228984</c:v>
                </c:pt>
                <c:pt idx="10">
                  <c:v>-0.0394050145427314</c:v>
                </c:pt>
                <c:pt idx="11">
                  <c:v>-0.0418748480738832</c:v>
                </c:pt>
                <c:pt idx="12">
                  <c:v>-0.0455386876172632</c:v>
                </c:pt>
                <c:pt idx="13">
                  <c:v>-0.0466030172650618</c:v>
                </c:pt>
                <c:pt idx="14">
                  <c:v>-0.0464531355757739</c:v>
                </c:pt>
                <c:pt idx="15">
                  <c:v>-0.0463424439986528</c:v>
                </c:pt>
                <c:pt idx="16">
                  <c:v>-0.0457944331037532</c:v>
                </c:pt>
                <c:pt idx="17">
                  <c:v>-0.0446723820364491</c:v>
                </c:pt>
                <c:pt idx="18">
                  <c:v>-0.0444948687694096</c:v>
                </c:pt>
                <c:pt idx="19">
                  <c:v>-0.0433415324233659</c:v>
                </c:pt>
                <c:pt idx="20">
                  <c:v>-0.0418108032790433</c:v>
                </c:pt>
                <c:pt idx="21">
                  <c:v>-0.0404798092040171</c:v>
                </c:pt>
                <c:pt idx="22">
                  <c:v>-0.0390495825033421</c:v>
                </c:pt>
                <c:pt idx="23">
                  <c:v>-0.0384952070163797</c:v>
                </c:pt>
                <c:pt idx="24">
                  <c:v>-0.0375763219591818</c:v>
                </c:pt>
                <c:pt idx="25">
                  <c:v>-0.0368095802286223</c:v>
                </c:pt>
                <c:pt idx="26">
                  <c:v>-0.0367655499580379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-0.0389343904552443</c:v>
                </c:pt>
                <c:pt idx="6">
                  <c:v>-0.0469733319733687</c:v>
                </c:pt>
                <c:pt idx="7">
                  <c:v>-0.0406420265721621</c:v>
                </c:pt>
                <c:pt idx="8">
                  <c:v>-0.0371909369380931</c:v>
                </c:pt>
                <c:pt idx="9">
                  <c:v>-0.0387664664160659</c:v>
                </c:pt>
                <c:pt idx="10">
                  <c:v>-0.0422146652797839</c:v>
                </c:pt>
                <c:pt idx="11">
                  <c:v>-0.0458102927850494</c:v>
                </c:pt>
                <c:pt idx="12">
                  <c:v>-0.0509312789514899</c:v>
                </c:pt>
                <c:pt idx="13">
                  <c:v>-0.0531860646119134</c:v>
                </c:pt>
                <c:pt idx="14">
                  <c:v>-0.0544376671160435</c:v>
                </c:pt>
                <c:pt idx="15">
                  <c:v>-0.0556058697537739</c:v>
                </c:pt>
                <c:pt idx="16">
                  <c:v>-0.0559824611286936</c:v>
                </c:pt>
                <c:pt idx="17">
                  <c:v>-0.0556666523504638</c:v>
                </c:pt>
                <c:pt idx="18">
                  <c:v>-0.0566496775892755</c:v>
                </c:pt>
                <c:pt idx="19">
                  <c:v>-0.0566147100986259</c:v>
                </c:pt>
                <c:pt idx="20">
                  <c:v>-0.0560257697035681</c:v>
                </c:pt>
                <c:pt idx="21">
                  <c:v>-0.0552968223657384</c:v>
                </c:pt>
                <c:pt idx="22">
                  <c:v>-0.0546867057740565</c:v>
                </c:pt>
                <c:pt idx="23">
                  <c:v>-0.0553974753104195</c:v>
                </c:pt>
                <c:pt idx="24">
                  <c:v>-0.0554735612134695</c:v>
                </c:pt>
                <c:pt idx="25">
                  <c:v>-0.0557461477747203</c:v>
                </c:pt>
                <c:pt idx="26">
                  <c:v>-0.0566051405251649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-0.036473940550358</c:v>
                </c:pt>
                <c:pt idx="5">
                  <c:v>-0.0380690807643159</c:v>
                </c:pt>
                <c:pt idx="6">
                  <c:v>-0.0465736882507465</c:v>
                </c:pt>
                <c:pt idx="7">
                  <c:v>-0.0410989123051384</c:v>
                </c:pt>
                <c:pt idx="8">
                  <c:v>-0.0400708655638338</c:v>
                </c:pt>
                <c:pt idx="9">
                  <c:v>-0.0406727319284218</c:v>
                </c:pt>
                <c:pt idx="10">
                  <c:v>-0.042162641014196</c:v>
                </c:pt>
                <c:pt idx="11">
                  <c:v>-0.0426289980558185</c:v>
                </c:pt>
                <c:pt idx="12">
                  <c:v>-0.0444047308107911</c:v>
                </c:pt>
                <c:pt idx="13">
                  <c:v>-0.043560470591132</c:v>
                </c:pt>
                <c:pt idx="14">
                  <c:v>-0.0414431667129508</c:v>
                </c:pt>
                <c:pt idx="15">
                  <c:v>-0.0381751768115549</c:v>
                </c:pt>
                <c:pt idx="16">
                  <c:v>-0.036656352414798</c:v>
                </c:pt>
                <c:pt idx="17">
                  <c:v>-0.0339725203706593</c:v>
                </c:pt>
                <c:pt idx="18">
                  <c:v>-0.0326211071005385</c:v>
                </c:pt>
                <c:pt idx="19">
                  <c:v>-0.0309942836833455</c:v>
                </c:pt>
                <c:pt idx="20">
                  <c:v>-0.0291566089327999</c:v>
                </c:pt>
                <c:pt idx="21">
                  <c:v>-0.0275516161811702</c:v>
                </c:pt>
                <c:pt idx="22">
                  <c:v>-0.0255973864034884</c:v>
                </c:pt>
                <c:pt idx="23">
                  <c:v>-0.024360126418451</c:v>
                </c:pt>
                <c:pt idx="24">
                  <c:v>-0.0221913704401426</c:v>
                </c:pt>
                <c:pt idx="25">
                  <c:v>-0.0195474137163044</c:v>
                </c:pt>
                <c:pt idx="26">
                  <c:v>-0.0178659697074556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-0.0389342457977095</c:v>
                </c:pt>
                <c:pt idx="6">
                  <c:v>-0.047955987555192</c:v>
                </c:pt>
                <c:pt idx="7">
                  <c:v>-0.0429206817049192</c:v>
                </c:pt>
                <c:pt idx="8">
                  <c:v>-0.0423486719074844</c:v>
                </c:pt>
                <c:pt idx="9">
                  <c:v>-0.0432878127050008</c:v>
                </c:pt>
                <c:pt idx="10">
                  <c:v>-0.0452908538798607</c:v>
                </c:pt>
                <c:pt idx="11">
                  <c:v>-0.046827213329654</c:v>
                </c:pt>
                <c:pt idx="12">
                  <c:v>-0.050124957258985</c:v>
                </c:pt>
                <c:pt idx="13">
                  <c:v>-0.0504309375598219</c:v>
                </c:pt>
                <c:pt idx="14">
                  <c:v>-0.0493201800762003</c:v>
                </c:pt>
                <c:pt idx="15">
                  <c:v>-0.0468784261907046</c:v>
                </c:pt>
                <c:pt idx="16">
                  <c:v>-0.046004251345191</c:v>
                </c:pt>
                <c:pt idx="17">
                  <c:v>-0.0440011871855242</c:v>
                </c:pt>
                <c:pt idx="18">
                  <c:v>-0.0440866471582906</c:v>
                </c:pt>
                <c:pt idx="19">
                  <c:v>-0.0435945969147246</c:v>
                </c:pt>
                <c:pt idx="20">
                  <c:v>-0.0425659779270415</c:v>
                </c:pt>
                <c:pt idx="21">
                  <c:v>-0.0415990277761219</c:v>
                </c:pt>
                <c:pt idx="22">
                  <c:v>-0.0404090381064301</c:v>
                </c:pt>
                <c:pt idx="23">
                  <c:v>-0.0398815627725984</c:v>
                </c:pt>
                <c:pt idx="24">
                  <c:v>-0.0383373391455089</c:v>
                </c:pt>
                <c:pt idx="25">
                  <c:v>-0.0366334622156877</c:v>
                </c:pt>
                <c:pt idx="26">
                  <c:v>-0.0354554660595484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691257"/>
        <c:axId val="29569617"/>
      </c:lineChart>
      <c:catAx>
        <c:axId val="84691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69617"/>
        <c:crosses val="autoZero"/>
        <c:auto val="1"/>
        <c:lblAlgn val="ctr"/>
        <c:lblOffset val="100"/>
      </c:catAx>
      <c:valAx>
        <c:axId val="2956961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6912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-0.036473940550358</c:v>
                </c:pt>
                <c:pt idx="27">
                  <c:v>-0.0381144041244572</c:v>
                </c:pt>
                <c:pt idx="28">
                  <c:v>-0.0461037498021806</c:v>
                </c:pt>
                <c:pt idx="29">
                  <c:v>-0.0401609804149596</c:v>
                </c:pt>
                <c:pt idx="30">
                  <c:v>-0.0375889484314773</c:v>
                </c:pt>
                <c:pt idx="31">
                  <c:v>-0.0384001969266047</c:v>
                </c:pt>
                <c:pt idx="32">
                  <c:v>-0.0411989651530096</c:v>
                </c:pt>
                <c:pt idx="33">
                  <c:v>-0.0449735825438755</c:v>
                </c:pt>
                <c:pt idx="34">
                  <c:v>-0.0462762832507376</c:v>
                </c:pt>
                <c:pt idx="35">
                  <c:v>-0.0461905104610473</c:v>
                </c:pt>
                <c:pt idx="36">
                  <c:v>-0.0437818420363145</c:v>
                </c:pt>
                <c:pt idx="37">
                  <c:v>-0.0418194678210247</c:v>
                </c:pt>
                <c:pt idx="38">
                  <c:v>-0.0401197467344902</c:v>
                </c:pt>
                <c:pt idx="39">
                  <c:v>-0.0375922885226542</c:v>
                </c:pt>
                <c:pt idx="40">
                  <c:v>-0.036980441082487</c:v>
                </c:pt>
                <c:pt idx="41">
                  <c:v>-0.035008392155717</c:v>
                </c:pt>
                <c:pt idx="42">
                  <c:v>-0.0335907444591135</c:v>
                </c:pt>
                <c:pt idx="43">
                  <c:v>-0.0321365033610023</c:v>
                </c:pt>
                <c:pt idx="44">
                  <c:v>-0.0304268543528384</c:v>
                </c:pt>
                <c:pt idx="45">
                  <c:v>-0.0290092551031618</c:v>
                </c:pt>
                <c:pt idx="46">
                  <c:v>-0.0280199520144438</c:v>
                </c:pt>
                <c:pt idx="47">
                  <c:v>-0.0275063701821606</c:v>
                </c:pt>
                <c:pt idx="48">
                  <c:v>-0.0257006822475104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-0.0374251146354998</c:v>
                </c:pt>
                <c:pt idx="27">
                  <c:v>-0.0389795691578507</c:v>
                </c:pt>
                <c:pt idx="28">
                  <c:v>-0.0474768105503444</c:v>
                </c:pt>
                <c:pt idx="29">
                  <c:v>-0.0419211027396242</c:v>
                </c:pt>
                <c:pt idx="30">
                  <c:v>-0.0397112916130713</c:v>
                </c:pt>
                <c:pt idx="31">
                  <c:v>-0.0408710559088157</c:v>
                </c:pt>
                <c:pt idx="32">
                  <c:v>-0.0441501605024227</c:v>
                </c:pt>
                <c:pt idx="33">
                  <c:v>-0.0491071502804294</c:v>
                </c:pt>
                <c:pt idx="34">
                  <c:v>-0.0519275637749256</c:v>
                </c:pt>
                <c:pt idx="35">
                  <c:v>-0.053018788869376</c:v>
                </c:pt>
                <c:pt idx="36">
                  <c:v>-0.0518133912878885</c:v>
                </c:pt>
                <c:pt idx="37">
                  <c:v>-0.0511825432078664</c:v>
                </c:pt>
                <c:pt idx="38">
                  <c:v>-0.0503963514108038</c:v>
                </c:pt>
                <c:pt idx="39">
                  <c:v>-0.0481484559800779</c:v>
                </c:pt>
                <c:pt idx="40">
                  <c:v>-0.0483080575360812</c:v>
                </c:pt>
                <c:pt idx="41">
                  <c:v>-0.0472289755212864</c:v>
                </c:pt>
                <c:pt idx="42">
                  <c:v>-0.0468259075921967</c:v>
                </c:pt>
                <c:pt idx="43">
                  <c:v>-0.0464680185911385</c:v>
                </c:pt>
                <c:pt idx="44">
                  <c:v>-0.045813935528276</c:v>
                </c:pt>
                <c:pt idx="45">
                  <c:v>-0.0456344984936747</c:v>
                </c:pt>
                <c:pt idx="46">
                  <c:v>-0.0455183845599386</c:v>
                </c:pt>
                <c:pt idx="47">
                  <c:v>-0.0455581556491373</c:v>
                </c:pt>
                <c:pt idx="48">
                  <c:v>-0.0445341024901633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-0.036473940550358</c:v>
                </c:pt>
                <c:pt idx="27">
                  <c:v>-0.0380692254218507</c:v>
                </c:pt>
                <c:pt idx="28">
                  <c:v>-0.0456068458567986</c:v>
                </c:pt>
                <c:pt idx="29">
                  <c:v>-0.0388955922938889</c:v>
                </c:pt>
                <c:pt idx="30">
                  <c:v>-0.0351497188462283</c:v>
                </c:pt>
                <c:pt idx="31">
                  <c:v>-0.0363720174228984</c:v>
                </c:pt>
                <c:pt idx="32">
                  <c:v>-0.0394050145427314</c:v>
                </c:pt>
                <c:pt idx="33">
                  <c:v>-0.0418748480738832</c:v>
                </c:pt>
                <c:pt idx="34">
                  <c:v>-0.0455386876172632</c:v>
                </c:pt>
                <c:pt idx="35">
                  <c:v>-0.0466030172650618</c:v>
                </c:pt>
                <c:pt idx="36">
                  <c:v>-0.0464531355757739</c:v>
                </c:pt>
                <c:pt idx="37">
                  <c:v>-0.0463424439986528</c:v>
                </c:pt>
                <c:pt idx="38">
                  <c:v>-0.0457944331037532</c:v>
                </c:pt>
                <c:pt idx="39">
                  <c:v>-0.0446723820364491</c:v>
                </c:pt>
                <c:pt idx="40">
                  <c:v>-0.0444948687694096</c:v>
                </c:pt>
                <c:pt idx="41">
                  <c:v>-0.0433415324233659</c:v>
                </c:pt>
                <c:pt idx="42">
                  <c:v>-0.0418108032790433</c:v>
                </c:pt>
                <c:pt idx="43">
                  <c:v>-0.0404798092040171</c:v>
                </c:pt>
                <c:pt idx="44">
                  <c:v>-0.0390495825033421</c:v>
                </c:pt>
                <c:pt idx="45">
                  <c:v>-0.0384952070163797</c:v>
                </c:pt>
                <c:pt idx="46">
                  <c:v>-0.0375763219591818</c:v>
                </c:pt>
                <c:pt idx="47">
                  <c:v>-0.0368095802286223</c:v>
                </c:pt>
                <c:pt idx="48">
                  <c:v>-0.0367655499580379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-0.0389343904552443</c:v>
                </c:pt>
                <c:pt idx="28">
                  <c:v>-0.0469733319733687</c:v>
                </c:pt>
                <c:pt idx="29">
                  <c:v>-0.0406420265721621</c:v>
                </c:pt>
                <c:pt idx="30">
                  <c:v>-0.0371909369380931</c:v>
                </c:pt>
                <c:pt idx="31">
                  <c:v>-0.0387664664160659</c:v>
                </c:pt>
                <c:pt idx="32">
                  <c:v>-0.0422146652797839</c:v>
                </c:pt>
                <c:pt idx="33">
                  <c:v>-0.0458102927850494</c:v>
                </c:pt>
                <c:pt idx="34">
                  <c:v>-0.0509312789514899</c:v>
                </c:pt>
                <c:pt idx="35">
                  <c:v>-0.0531860646119134</c:v>
                </c:pt>
                <c:pt idx="36">
                  <c:v>-0.0544376671160435</c:v>
                </c:pt>
                <c:pt idx="37">
                  <c:v>-0.0556058697537739</c:v>
                </c:pt>
                <c:pt idx="38">
                  <c:v>-0.0559824611286936</c:v>
                </c:pt>
                <c:pt idx="39">
                  <c:v>-0.0556666523504638</c:v>
                </c:pt>
                <c:pt idx="40">
                  <c:v>-0.0566496775892755</c:v>
                </c:pt>
                <c:pt idx="41">
                  <c:v>-0.0566147100986259</c:v>
                </c:pt>
                <c:pt idx="42">
                  <c:v>-0.0560257697035681</c:v>
                </c:pt>
                <c:pt idx="43">
                  <c:v>-0.0552968223657384</c:v>
                </c:pt>
                <c:pt idx="44">
                  <c:v>-0.0546867057740565</c:v>
                </c:pt>
                <c:pt idx="45">
                  <c:v>-0.0553974753104195</c:v>
                </c:pt>
                <c:pt idx="46">
                  <c:v>-0.0554735612134695</c:v>
                </c:pt>
                <c:pt idx="47">
                  <c:v>-0.0557461477747203</c:v>
                </c:pt>
                <c:pt idx="48">
                  <c:v>-0.0566051405251649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-0.036473940550358</c:v>
                </c:pt>
                <c:pt idx="27">
                  <c:v>-0.0380690807643159</c:v>
                </c:pt>
                <c:pt idx="28">
                  <c:v>-0.0465736882507465</c:v>
                </c:pt>
                <c:pt idx="29">
                  <c:v>-0.0410989123051384</c:v>
                </c:pt>
                <c:pt idx="30">
                  <c:v>-0.0400708655638338</c:v>
                </c:pt>
                <c:pt idx="31">
                  <c:v>-0.0406727319284218</c:v>
                </c:pt>
                <c:pt idx="32">
                  <c:v>-0.042162641014196</c:v>
                </c:pt>
                <c:pt idx="33">
                  <c:v>-0.0426289980558185</c:v>
                </c:pt>
                <c:pt idx="34">
                  <c:v>-0.0444047308107911</c:v>
                </c:pt>
                <c:pt idx="35">
                  <c:v>-0.043560470591132</c:v>
                </c:pt>
                <c:pt idx="36">
                  <c:v>-0.0414431667129508</c:v>
                </c:pt>
                <c:pt idx="37">
                  <c:v>-0.0381751768115549</c:v>
                </c:pt>
                <c:pt idx="38">
                  <c:v>-0.036656352414798</c:v>
                </c:pt>
                <c:pt idx="39">
                  <c:v>-0.0339725203706593</c:v>
                </c:pt>
                <c:pt idx="40">
                  <c:v>-0.0326211071005385</c:v>
                </c:pt>
                <c:pt idx="41">
                  <c:v>-0.0309942836833455</c:v>
                </c:pt>
                <c:pt idx="42">
                  <c:v>-0.0291566089327999</c:v>
                </c:pt>
                <c:pt idx="43">
                  <c:v>-0.0275516161811702</c:v>
                </c:pt>
                <c:pt idx="44">
                  <c:v>-0.0255973864034884</c:v>
                </c:pt>
                <c:pt idx="45">
                  <c:v>-0.024360126418451</c:v>
                </c:pt>
                <c:pt idx="46">
                  <c:v>-0.0221913704401426</c:v>
                </c:pt>
                <c:pt idx="47">
                  <c:v>-0.0195474137163044</c:v>
                </c:pt>
                <c:pt idx="48">
                  <c:v>-0.0178659697074556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-0.0389342457977095</c:v>
                </c:pt>
                <c:pt idx="28">
                  <c:v>-0.047955987555192</c:v>
                </c:pt>
                <c:pt idx="29">
                  <c:v>-0.0429206817049192</c:v>
                </c:pt>
                <c:pt idx="30">
                  <c:v>-0.0423486719074844</c:v>
                </c:pt>
                <c:pt idx="31">
                  <c:v>-0.0432878127050008</c:v>
                </c:pt>
                <c:pt idx="32">
                  <c:v>-0.0452908538798607</c:v>
                </c:pt>
                <c:pt idx="33">
                  <c:v>-0.046827213329654</c:v>
                </c:pt>
                <c:pt idx="34">
                  <c:v>-0.050124957258985</c:v>
                </c:pt>
                <c:pt idx="35">
                  <c:v>-0.0504309375598219</c:v>
                </c:pt>
                <c:pt idx="36">
                  <c:v>-0.0493201800762003</c:v>
                </c:pt>
                <c:pt idx="37">
                  <c:v>-0.0468784261907046</c:v>
                </c:pt>
                <c:pt idx="38">
                  <c:v>-0.046004251345191</c:v>
                </c:pt>
                <c:pt idx="39">
                  <c:v>-0.0440011871855242</c:v>
                </c:pt>
                <c:pt idx="40">
                  <c:v>-0.0440866471582906</c:v>
                </c:pt>
                <c:pt idx="41">
                  <c:v>-0.0435945969147246</c:v>
                </c:pt>
                <c:pt idx="42">
                  <c:v>-0.0425659779270415</c:v>
                </c:pt>
                <c:pt idx="43">
                  <c:v>-0.0415990277761219</c:v>
                </c:pt>
                <c:pt idx="44">
                  <c:v>-0.0404090381064301</c:v>
                </c:pt>
                <c:pt idx="45">
                  <c:v>-0.0398815627725984</c:v>
                </c:pt>
                <c:pt idx="46">
                  <c:v>-0.0383373391455089</c:v>
                </c:pt>
                <c:pt idx="47">
                  <c:v>-0.0366334622156877</c:v>
                </c:pt>
                <c:pt idx="48">
                  <c:v>-0.0354554660595484</c:v>
                </c:pt>
              </c:numCache>
            </c:numRef>
          </c:yVal>
          <c:smooth val="0"/>
        </c:ser>
        <c:axId val="12788103"/>
        <c:axId val="35451601"/>
      </c:scatterChart>
      <c:valAx>
        <c:axId val="127881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451601"/>
        <c:crosses val="autoZero"/>
        <c:crossBetween val="midCat"/>
      </c:valAx>
      <c:valAx>
        <c:axId val="35451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78810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-0.00905067992232215</c:v>
                </c:pt>
                <c:pt idx="28">
                  <c:v>-0.0143847161186712</c:v>
                </c:pt>
                <c:pt idx="29">
                  <c:v>-0.0223740617963946</c:v>
                </c:pt>
                <c:pt idx="30">
                  <c:v>-0.0164312924091736</c:v>
                </c:pt>
                <c:pt idx="31">
                  <c:v>-0.0138592604256913</c:v>
                </c:pt>
                <c:pt idx="32">
                  <c:v>-0.0146705089208187</c:v>
                </c:pt>
                <c:pt idx="33">
                  <c:v>-0.0174692771472236</c:v>
                </c:pt>
                <c:pt idx="34">
                  <c:v>-0.0212438945380895</c:v>
                </c:pt>
                <c:pt idx="35">
                  <c:v>-0.0225465952449515</c:v>
                </c:pt>
                <c:pt idx="36">
                  <c:v>-0.0224608224552613</c:v>
                </c:pt>
                <c:pt idx="37">
                  <c:v>-0.0200521540305285</c:v>
                </c:pt>
                <c:pt idx="38">
                  <c:v>-0.0180897798152387</c:v>
                </c:pt>
                <c:pt idx="39">
                  <c:v>-0.0163900587287042</c:v>
                </c:pt>
                <c:pt idx="40">
                  <c:v>-0.0138626005168682</c:v>
                </c:pt>
                <c:pt idx="41">
                  <c:v>-0.013250753076701</c:v>
                </c:pt>
                <c:pt idx="42">
                  <c:v>-0.011278704149931</c:v>
                </c:pt>
                <c:pt idx="43">
                  <c:v>-0.00986105645332749</c:v>
                </c:pt>
                <c:pt idx="44">
                  <c:v>-0.0084068153552163</c:v>
                </c:pt>
                <c:pt idx="45">
                  <c:v>-0.00669716634705242</c:v>
                </c:pt>
                <c:pt idx="46">
                  <c:v>-0.0052795670973758</c:v>
                </c:pt>
                <c:pt idx="47">
                  <c:v>-0.00429026400865778</c:v>
                </c:pt>
                <c:pt idx="48">
                  <c:v>-0.00377668217637461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-0.0215448478775358</c:v>
                </c:pt>
                <c:pt idx="28">
                  <c:v>-0.0276916091971804</c:v>
                </c:pt>
                <c:pt idx="29">
                  <c:v>-0.039299282600953</c:v>
                </c:pt>
                <c:pt idx="30">
                  <c:v>-0.0337435747902327</c:v>
                </c:pt>
                <c:pt idx="31">
                  <c:v>-0.0315337636636799</c:v>
                </c:pt>
                <c:pt idx="32">
                  <c:v>-0.0326935279594243</c:v>
                </c:pt>
                <c:pt idx="33">
                  <c:v>-0.0359726325530313</c:v>
                </c:pt>
                <c:pt idx="34">
                  <c:v>-0.040929622331038</c:v>
                </c:pt>
                <c:pt idx="35">
                  <c:v>-0.0437500358255342</c:v>
                </c:pt>
                <c:pt idx="36">
                  <c:v>-0.0448412609199846</c:v>
                </c:pt>
                <c:pt idx="37">
                  <c:v>-0.0436358633384971</c:v>
                </c:pt>
                <c:pt idx="38">
                  <c:v>-0.043005015258475</c:v>
                </c:pt>
                <c:pt idx="39">
                  <c:v>-0.0422188234614124</c:v>
                </c:pt>
                <c:pt idx="40">
                  <c:v>-0.0399709280306865</c:v>
                </c:pt>
                <c:pt idx="41">
                  <c:v>-0.0401305295866898</c:v>
                </c:pt>
                <c:pt idx="42">
                  <c:v>-0.039051447571895</c:v>
                </c:pt>
                <c:pt idx="43">
                  <c:v>-0.0386483796428053</c:v>
                </c:pt>
                <c:pt idx="44">
                  <c:v>-0.0382904906417471</c:v>
                </c:pt>
                <c:pt idx="45">
                  <c:v>-0.0376364075788846</c:v>
                </c:pt>
                <c:pt idx="46">
                  <c:v>-0.0374569705442833</c:v>
                </c:pt>
                <c:pt idx="47">
                  <c:v>-0.0373408566105472</c:v>
                </c:pt>
                <c:pt idx="48">
                  <c:v>-0.0373806276997459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-0.0143395374160647</c:v>
                </c:pt>
                <c:pt idx="29">
                  <c:v>-0.0218771578510126</c:v>
                </c:pt>
                <c:pt idx="30">
                  <c:v>-0.0151659042881029</c:v>
                </c:pt>
                <c:pt idx="31">
                  <c:v>-0.0114200308404423</c:v>
                </c:pt>
                <c:pt idx="32">
                  <c:v>-0.0126423294171124</c:v>
                </c:pt>
                <c:pt idx="33">
                  <c:v>-0.0156753265369454</c:v>
                </c:pt>
                <c:pt idx="34">
                  <c:v>-0.0181451600680972</c:v>
                </c:pt>
                <c:pt idx="35">
                  <c:v>-0.0218089996114772</c:v>
                </c:pt>
                <c:pt idx="36">
                  <c:v>-0.0228733292592758</c:v>
                </c:pt>
                <c:pt idx="37">
                  <c:v>-0.0227234475699878</c:v>
                </c:pt>
                <c:pt idx="38">
                  <c:v>-0.0226127559928668</c:v>
                </c:pt>
                <c:pt idx="39">
                  <c:v>-0.0220647450979672</c:v>
                </c:pt>
                <c:pt idx="40">
                  <c:v>-0.0209426940306631</c:v>
                </c:pt>
                <c:pt idx="41">
                  <c:v>-0.0207651807636235</c:v>
                </c:pt>
                <c:pt idx="42">
                  <c:v>-0.0196118444175798</c:v>
                </c:pt>
                <c:pt idx="43">
                  <c:v>-0.0180811152732573</c:v>
                </c:pt>
                <c:pt idx="44">
                  <c:v>-0.0167501211982311</c:v>
                </c:pt>
                <c:pt idx="45">
                  <c:v>-0.0153198944975561</c:v>
                </c:pt>
                <c:pt idx="46">
                  <c:v>-0.0147655190105937</c:v>
                </c:pt>
                <c:pt idx="47">
                  <c:v>-0.0138466339533958</c:v>
                </c:pt>
                <c:pt idx="48">
                  <c:v>-0.0130798922228363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-0.0276464304945739</c:v>
                </c:pt>
                <c:pt idx="29">
                  <c:v>-0.0387958040239773</c:v>
                </c:pt>
                <c:pt idx="30">
                  <c:v>-0.0324644986227707</c:v>
                </c:pt>
                <c:pt idx="31">
                  <c:v>-0.0290134089887017</c:v>
                </c:pt>
                <c:pt idx="32">
                  <c:v>-0.0305889384666745</c:v>
                </c:pt>
                <c:pt idx="33">
                  <c:v>-0.0340371373303925</c:v>
                </c:pt>
                <c:pt idx="34">
                  <c:v>-0.037632764835658</c:v>
                </c:pt>
                <c:pt idx="35">
                  <c:v>-0.0427537510020985</c:v>
                </c:pt>
                <c:pt idx="36">
                  <c:v>-0.045008536662522</c:v>
                </c:pt>
                <c:pt idx="37">
                  <c:v>-0.0462601391666521</c:v>
                </c:pt>
                <c:pt idx="38">
                  <c:v>-0.0474283418043825</c:v>
                </c:pt>
                <c:pt idx="39">
                  <c:v>-0.0478049331793021</c:v>
                </c:pt>
                <c:pt idx="40">
                  <c:v>-0.0474891244010724</c:v>
                </c:pt>
                <c:pt idx="41">
                  <c:v>-0.0484721496398841</c:v>
                </c:pt>
                <c:pt idx="42">
                  <c:v>-0.0484371821492345</c:v>
                </c:pt>
                <c:pt idx="43">
                  <c:v>-0.0478482417541767</c:v>
                </c:pt>
                <c:pt idx="44">
                  <c:v>-0.047119294416347</c:v>
                </c:pt>
                <c:pt idx="45">
                  <c:v>-0.0465091778246651</c:v>
                </c:pt>
                <c:pt idx="46">
                  <c:v>-0.0472199473610281</c:v>
                </c:pt>
                <c:pt idx="47">
                  <c:v>-0.0472960332640781</c:v>
                </c:pt>
                <c:pt idx="48">
                  <c:v>-0.0475686198253288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-0.0143393927585299</c:v>
                </c:pt>
                <c:pt idx="29">
                  <c:v>-0.0228440002449604</c:v>
                </c:pt>
                <c:pt idx="30">
                  <c:v>-0.0173692242993524</c:v>
                </c:pt>
                <c:pt idx="31">
                  <c:v>-0.0163411775580478</c:v>
                </c:pt>
                <c:pt idx="32">
                  <c:v>-0.0169430439226358</c:v>
                </c:pt>
                <c:pt idx="33">
                  <c:v>-0.01843295300841</c:v>
                </c:pt>
                <c:pt idx="34">
                  <c:v>-0.0188993100500325</c:v>
                </c:pt>
                <c:pt idx="35">
                  <c:v>-0.0206750428050051</c:v>
                </c:pt>
                <c:pt idx="36">
                  <c:v>-0.019830782585346</c:v>
                </c:pt>
                <c:pt idx="37">
                  <c:v>-0.0177134787071648</c:v>
                </c:pt>
                <c:pt idx="38">
                  <c:v>-0.0144454888057689</c:v>
                </c:pt>
                <c:pt idx="39">
                  <c:v>-0.012926664409012</c:v>
                </c:pt>
                <c:pt idx="40">
                  <c:v>-0.0102428323648733</c:v>
                </c:pt>
                <c:pt idx="41">
                  <c:v>-0.00889141909475246</c:v>
                </c:pt>
                <c:pt idx="42">
                  <c:v>-0.00726459567755947</c:v>
                </c:pt>
                <c:pt idx="43">
                  <c:v>-0.00542692092701386</c:v>
                </c:pt>
                <c:pt idx="44">
                  <c:v>-0.0038219281753842</c:v>
                </c:pt>
                <c:pt idx="45">
                  <c:v>-0.0018676983977024</c:v>
                </c:pt>
                <c:pt idx="46">
                  <c:v>-0.000630438412664965</c:v>
                </c:pt>
                <c:pt idx="47">
                  <c:v>0.00153831756564338</c:v>
                </c:pt>
                <c:pt idx="48">
                  <c:v>0.00418227428948164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-0.0276462858370391</c:v>
                </c:pt>
                <c:pt idx="29">
                  <c:v>-0.0397784596058006</c:v>
                </c:pt>
                <c:pt idx="30">
                  <c:v>-0.0347431537555278</c:v>
                </c:pt>
                <c:pt idx="31">
                  <c:v>-0.034171143958093</c:v>
                </c:pt>
                <c:pt idx="32">
                  <c:v>-0.0351102847556094</c:v>
                </c:pt>
                <c:pt idx="33">
                  <c:v>-0.0371133259304693</c:v>
                </c:pt>
                <c:pt idx="34">
                  <c:v>-0.0386496853802626</c:v>
                </c:pt>
                <c:pt idx="35">
                  <c:v>-0.0419474293095936</c:v>
                </c:pt>
                <c:pt idx="36">
                  <c:v>-0.0422534096104305</c:v>
                </c:pt>
                <c:pt idx="37">
                  <c:v>-0.0411426521268089</c:v>
                </c:pt>
                <c:pt idx="38">
                  <c:v>-0.0387008982413132</c:v>
                </c:pt>
                <c:pt idx="39">
                  <c:v>-0.0378267233957996</c:v>
                </c:pt>
                <c:pt idx="40">
                  <c:v>-0.0358236592361328</c:v>
                </c:pt>
                <c:pt idx="41">
                  <c:v>-0.0359091192088992</c:v>
                </c:pt>
                <c:pt idx="42">
                  <c:v>-0.0354170689653332</c:v>
                </c:pt>
                <c:pt idx="43">
                  <c:v>-0.0343884499776501</c:v>
                </c:pt>
                <c:pt idx="44">
                  <c:v>-0.0334214998267305</c:v>
                </c:pt>
                <c:pt idx="45">
                  <c:v>-0.0322315101570387</c:v>
                </c:pt>
                <c:pt idx="46">
                  <c:v>-0.031704034823207</c:v>
                </c:pt>
                <c:pt idx="47">
                  <c:v>-0.0301598111961175</c:v>
                </c:pt>
                <c:pt idx="48">
                  <c:v>-0.0284559342662963</c:v>
                </c:pt>
              </c:numCache>
            </c:numRef>
          </c:yVal>
          <c:smooth val="0"/>
        </c:ser>
        <c:axId val="20172476"/>
        <c:axId val="48314286"/>
      </c:scatterChart>
      <c:valAx>
        <c:axId val="201724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314286"/>
        <c:crosses val="autoZero"/>
        <c:crossBetween val="midCat"/>
      </c:valAx>
      <c:valAx>
        <c:axId val="48314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17247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-0.0148477227633538</c:v>
                </c:pt>
                <c:pt idx="8">
                  <c:v>-0.0143379815585215</c:v>
                </c:pt>
                <c:pt idx="9">
                  <c:v>-0.0140071373734367</c:v>
                </c:pt>
                <c:pt idx="10">
                  <c:v>-0.0143783635392318</c:v>
                </c:pt>
                <c:pt idx="11">
                  <c:v>-0.014688502421854</c:v>
                </c:pt>
                <c:pt idx="12">
                  <c:v>-0.0152982597260875</c:v>
                </c:pt>
                <c:pt idx="13">
                  <c:v>-0.015527907087379</c:v>
                </c:pt>
                <c:pt idx="14">
                  <c:v>-0.0154070931474335</c:v>
                </c:pt>
                <c:pt idx="15">
                  <c:v>-0.0147569081381001</c:v>
                </c:pt>
                <c:pt idx="16">
                  <c:v>-0.0145606713524823</c:v>
                </c:pt>
                <c:pt idx="17">
                  <c:v>-0.0142683262297692</c:v>
                </c:pt>
                <c:pt idx="18">
                  <c:v>-0.0135572640966239</c:v>
                </c:pt>
                <c:pt idx="19">
                  <c:v>-0.0130910283489152</c:v>
                </c:pt>
                <c:pt idx="20">
                  <c:v>-0.0127667647029597</c:v>
                </c:pt>
                <c:pt idx="21">
                  <c:v>-0.0125117012701545</c:v>
                </c:pt>
                <c:pt idx="22">
                  <c:v>-0.0122915308372375</c:v>
                </c:pt>
                <c:pt idx="23">
                  <c:v>-0.0119654260710817</c:v>
                </c:pt>
                <c:pt idx="24">
                  <c:v>-0.0116570349935504</c:v>
                </c:pt>
                <c:pt idx="25">
                  <c:v>-0.0115220932235644</c:v>
                </c:pt>
                <c:pt idx="26">
                  <c:v>-0.0113037426502721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10.83%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-0.094185689860082</c:v>
                </c:pt>
                <c:pt idx="8">
                  <c:v>-0.091289922495258</c:v>
                </c:pt>
                <c:pt idx="9">
                  <c:v>-0.0919180140397162</c:v>
                </c:pt>
                <c:pt idx="10">
                  <c:v>-0.0946560015928015</c:v>
                </c:pt>
                <c:pt idx="11">
                  <c:v>-0.0981067659385073</c:v>
                </c:pt>
                <c:pt idx="12">
                  <c:v>-0.103078603182144</c:v>
                </c:pt>
                <c:pt idx="13">
                  <c:v>-0.106538992525834</c:v>
                </c:pt>
                <c:pt idx="14">
                  <c:v>-0.108197107863244</c:v>
                </c:pt>
                <c:pt idx="15">
                  <c:v>-0.107871611648393</c:v>
                </c:pt>
                <c:pt idx="16">
                  <c:v>-0.107767665416769</c:v>
                </c:pt>
                <c:pt idx="17">
                  <c:v>-0.107906226505614</c:v>
                </c:pt>
                <c:pt idx="18">
                  <c:v>-0.106975974102127</c:v>
                </c:pt>
                <c:pt idx="19">
                  <c:v>-0.107569495538173</c:v>
                </c:pt>
                <c:pt idx="20">
                  <c:v>-0.107198863749786</c:v>
                </c:pt>
                <c:pt idx="21">
                  <c:v>-0.107532176515212</c:v>
                </c:pt>
                <c:pt idx="22">
                  <c:v>-0.107736716445953</c:v>
                </c:pt>
                <c:pt idx="23">
                  <c:v>-0.107764773924584</c:v>
                </c:pt>
                <c:pt idx="24">
                  <c:v>-0.107959035262199</c:v>
                </c:pt>
                <c:pt idx="25">
                  <c:v>-0.108298765729017</c:v>
                </c:pt>
                <c:pt idx="26">
                  <c:v>-0.109043858228253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0.059003517131234</c:v>
                </c:pt>
                <c:pt idx="6">
                  <c:v>0.0513659714527243</c:v>
                </c:pt>
                <c:pt idx="7">
                  <c:v>0.0615566020730914</c:v>
                </c:pt>
                <c:pt idx="8">
                  <c:v>0.0637068013141554</c:v>
                </c:pt>
                <c:pt idx="9">
                  <c:v>0.0662138598000817</c:v>
                </c:pt>
                <c:pt idx="10">
                  <c:v>0.0681633092232176</c:v>
                </c:pt>
                <c:pt idx="11">
                  <c:v>0.0686451078579386</c:v>
                </c:pt>
                <c:pt idx="12">
                  <c:v>0.0692697126278018</c:v>
                </c:pt>
                <c:pt idx="13">
                  <c:v>0.0701393358382873</c:v>
                </c:pt>
                <c:pt idx="14">
                  <c:v>0.0705854121413019</c:v>
                </c:pt>
                <c:pt idx="15">
                  <c:v>0.0708151284986049</c:v>
                </c:pt>
                <c:pt idx="16">
                  <c:v>0.071145793561385</c:v>
                </c:pt>
                <c:pt idx="17">
                  <c:v>0.0717782013245792</c:v>
                </c:pt>
                <c:pt idx="18">
                  <c:v>0.0723847822186734</c:v>
                </c:pt>
                <c:pt idx="19">
                  <c:v>0.0723524663510072</c:v>
                </c:pt>
                <c:pt idx="20">
                  <c:v>0.0727366529314596</c:v>
                </c:pt>
                <c:pt idx="21">
                  <c:v>0.0732179701931702</c:v>
                </c:pt>
                <c:pt idx="22">
                  <c:v>0.0735602286920522</c:v>
                </c:pt>
                <c:pt idx="23">
                  <c:v>0.0739162644673898</c:v>
                </c:pt>
                <c:pt idx="24">
                  <c:v>0.0739815717620745</c:v>
                </c:pt>
                <c:pt idx="25">
                  <c:v>0.0743024743926423</c:v>
                </c:pt>
                <c:pt idx="26">
                  <c:v>0.0747894452293882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4196063"/>
        <c:axId val="11624089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-2.89%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-0.0215448478775358</c:v>
                </c:pt>
                <c:pt idx="6">
                  <c:v>-0.0276916091971803</c:v>
                </c:pt>
                <c:pt idx="7">
                  <c:v>-0.031799282600953</c:v>
                </c:pt>
                <c:pt idx="8">
                  <c:v>-0.0262435747902327</c:v>
                </c:pt>
                <c:pt idx="9">
                  <c:v>-0.0240337636636798</c:v>
                </c:pt>
                <c:pt idx="10">
                  <c:v>-0.0251935279594243</c:v>
                </c:pt>
                <c:pt idx="11">
                  <c:v>-0.0284726325530313</c:v>
                </c:pt>
                <c:pt idx="12">
                  <c:v>-0.0334296223310379</c:v>
                </c:pt>
                <c:pt idx="13">
                  <c:v>-0.0362500358255342</c:v>
                </c:pt>
                <c:pt idx="14">
                  <c:v>-0.0373412609199846</c:v>
                </c:pt>
                <c:pt idx="15">
                  <c:v>-0.036135863338497</c:v>
                </c:pt>
                <c:pt idx="16">
                  <c:v>-0.035505015258475</c:v>
                </c:pt>
                <c:pt idx="17">
                  <c:v>-0.0347188234614124</c:v>
                </c:pt>
                <c:pt idx="18">
                  <c:v>-0.0324709280306865</c:v>
                </c:pt>
                <c:pt idx="19">
                  <c:v>-0.0326305295866898</c:v>
                </c:pt>
                <c:pt idx="20">
                  <c:v>-0.031551447571895</c:v>
                </c:pt>
                <c:pt idx="21">
                  <c:v>-0.0311483796428053</c:v>
                </c:pt>
                <c:pt idx="22">
                  <c:v>-0.0307904906417471</c:v>
                </c:pt>
                <c:pt idx="23">
                  <c:v>-0.0301364075788846</c:v>
                </c:pt>
                <c:pt idx="24">
                  <c:v>-0.0299569705442833</c:v>
                </c:pt>
                <c:pt idx="25">
                  <c:v>-0.0298408566105472</c:v>
                </c:pt>
                <c:pt idx="26">
                  <c:v>-0.0298806276997459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196063"/>
        <c:axId val="11624089"/>
      </c:lineChart>
      <c:catAx>
        <c:axId val="3419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624089"/>
        <c:crosses val="autoZero"/>
        <c:auto val="1"/>
        <c:lblAlgn val="ctr"/>
        <c:lblOffset val="100"/>
      </c:catAx>
      <c:valAx>
        <c:axId val="11624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19606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-0.0215448478775358</c:v>
                </c:pt>
                <c:pt idx="28">
                  <c:v>-0.0276916091971804</c:v>
                </c:pt>
                <c:pt idx="29">
                  <c:v>-0.039299282600953</c:v>
                </c:pt>
                <c:pt idx="30">
                  <c:v>-0.0337435747902327</c:v>
                </c:pt>
                <c:pt idx="31">
                  <c:v>-0.0315337636636799</c:v>
                </c:pt>
                <c:pt idx="32">
                  <c:v>-0.0326935279594243</c:v>
                </c:pt>
                <c:pt idx="33">
                  <c:v>-0.0359726325530313</c:v>
                </c:pt>
                <c:pt idx="34">
                  <c:v>-0.040929622331038</c:v>
                </c:pt>
                <c:pt idx="35">
                  <c:v>-0.0437500358255342</c:v>
                </c:pt>
                <c:pt idx="36">
                  <c:v>-0.0448412609199846</c:v>
                </c:pt>
                <c:pt idx="37">
                  <c:v>-0.0436358633384971</c:v>
                </c:pt>
                <c:pt idx="38">
                  <c:v>-0.043005015258475</c:v>
                </c:pt>
                <c:pt idx="39">
                  <c:v>-0.0422188234614124</c:v>
                </c:pt>
                <c:pt idx="40">
                  <c:v>-0.0399709280306865</c:v>
                </c:pt>
                <c:pt idx="41">
                  <c:v>-0.0401305295866898</c:v>
                </c:pt>
                <c:pt idx="42">
                  <c:v>-0.039051447571895</c:v>
                </c:pt>
                <c:pt idx="43">
                  <c:v>-0.0386483796428053</c:v>
                </c:pt>
                <c:pt idx="44">
                  <c:v>-0.0382904906417471</c:v>
                </c:pt>
                <c:pt idx="45">
                  <c:v>-0.0376364075788846</c:v>
                </c:pt>
                <c:pt idx="46">
                  <c:v>-0.0374569705442833</c:v>
                </c:pt>
                <c:pt idx="47">
                  <c:v>-0.0373408566105472</c:v>
                </c:pt>
                <c:pt idx="48">
                  <c:v>-0.0373806276997459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-0.0276464304945739</c:v>
                </c:pt>
                <c:pt idx="29">
                  <c:v>-0.0387958040239773</c:v>
                </c:pt>
                <c:pt idx="30">
                  <c:v>-0.0324644986227707</c:v>
                </c:pt>
                <c:pt idx="31">
                  <c:v>-0.0290134089887017</c:v>
                </c:pt>
                <c:pt idx="32">
                  <c:v>-0.0305889384666745</c:v>
                </c:pt>
                <c:pt idx="33">
                  <c:v>-0.0340371373303925</c:v>
                </c:pt>
                <c:pt idx="34">
                  <c:v>-0.037632764835658</c:v>
                </c:pt>
                <c:pt idx="35">
                  <c:v>-0.0427537510020985</c:v>
                </c:pt>
                <c:pt idx="36">
                  <c:v>-0.045008536662522</c:v>
                </c:pt>
                <c:pt idx="37">
                  <c:v>-0.0462601391666521</c:v>
                </c:pt>
                <c:pt idx="38">
                  <c:v>-0.0474283418043825</c:v>
                </c:pt>
                <c:pt idx="39">
                  <c:v>-0.0478049331793021</c:v>
                </c:pt>
                <c:pt idx="40">
                  <c:v>-0.0474891244010724</c:v>
                </c:pt>
                <c:pt idx="41">
                  <c:v>-0.0484721496398841</c:v>
                </c:pt>
                <c:pt idx="42">
                  <c:v>-0.0484371821492345</c:v>
                </c:pt>
                <c:pt idx="43">
                  <c:v>-0.0478482417541767</c:v>
                </c:pt>
                <c:pt idx="44">
                  <c:v>-0.047119294416347</c:v>
                </c:pt>
                <c:pt idx="45">
                  <c:v>-0.0465091778246651</c:v>
                </c:pt>
                <c:pt idx="46">
                  <c:v>-0.0472199473610281</c:v>
                </c:pt>
                <c:pt idx="47">
                  <c:v>-0.0472960332640781</c:v>
                </c:pt>
                <c:pt idx="48">
                  <c:v>-0.0475686198253288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-0.0276462858370391</c:v>
                </c:pt>
                <c:pt idx="29">
                  <c:v>-0.0397784596058006</c:v>
                </c:pt>
                <c:pt idx="30">
                  <c:v>-0.0347431537555278</c:v>
                </c:pt>
                <c:pt idx="31">
                  <c:v>-0.034171143958093</c:v>
                </c:pt>
                <c:pt idx="32">
                  <c:v>-0.0351102847556094</c:v>
                </c:pt>
                <c:pt idx="33">
                  <c:v>-0.0371133259304693</c:v>
                </c:pt>
                <c:pt idx="34">
                  <c:v>-0.0386496853802626</c:v>
                </c:pt>
                <c:pt idx="35">
                  <c:v>-0.0419474293095936</c:v>
                </c:pt>
                <c:pt idx="36">
                  <c:v>-0.0422534096104305</c:v>
                </c:pt>
                <c:pt idx="37">
                  <c:v>-0.0411426521268089</c:v>
                </c:pt>
                <c:pt idx="38">
                  <c:v>-0.0387008982413132</c:v>
                </c:pt>
                <c:pt idx="39">
                  <c:v>-0.0378267233957996</c:v>
                </c:pt>
                <c:pt idx="40">
                  <c:v>-0.0358236592361328</c:v>
                </c:pt>
                <c:pt idx="41">
                  <c:v>-0.0359091192088992</c:v>
                </c:pt>
                <c:pt idx="42">
                  <c:v>-0.0354170689653332</c:v>
                </c:pt>
                <c:pt idx="43">
                  <c:v>-0.0343884499776501</c:v>
                </c:pt>
                <c:pt idx="44">
                  <c:v>-0.0334214998267305</c:v>
                </c:pt>
                <c:pt idx="45">
                  <c:v>-0.0322315101570387</c:v>
                </c:pt>
                <c:pt idx="46">
                  <c:v>-0.031704034823207</c:v>
                </c:pt>
                <c:pt idx="47">
                  <c:v>-0.0301598111961175</c:v>
                </c:pt>
                <c:pt idx="48">
                  <c:v>-0.0284559342662963</c:v>
                </c:pt>
              </c:numCache>
            </c:numRef>
          </c:yVal>
          <c:smooth val="0"/>
        </c:ser>
        <c:axId val="10853945"/>
        <c:axId val="2061088"/>
      </c:scatterChart>
      <c:valAx>
        <c:axId val="108539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61088"/>
        <c:crosses val="autoZero"/>
        <c:crossBetween val="midCat"/>
      </c:valAx>
      <c:valAx>
        <c:axId val="2061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85394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-0.0148477227633538</c:v>
                </c:pt>
                <c:pt idx="7">
                  <c:v>-0.0143379815585215</c:v>
                </c:pt>
                <c:pt idx="8">
                  <c:v>-0.0140071373734367</c:v>
                </c:pt>
                <c:pt idx="9">
                  <c:v>-0.0143783635392318</c:v>
                </c:pt>
                <c:pt idx="10">
                  <c:v>-0.014688502421854</c:v>
                </c:pt>
                <c:pt idx="11">
                  <c:v>-0.0152982597260875</c:v>
                </c:pt>
                <c:pt idx="12">
                  <c:v>-0.015527907087379</c:v>
                </c:pt>
                <c:pt idx="13">
                  <c:v>-0.0154070931474335</c:v>
                </c:pt>
                <c:pt idx="14">
                  <c:v>-0.0147569081381001</c:v>
                </c:pt>
                <c:pt idx="15">
                  <c:v>-0.0145606713524823</c:v>
                </c:pt>
                <c:pt idx="16">
                  <c:v>-0.0142683262297692</c:v>
                </c:pt>
                <c:pt idx="17">
                  <c:v>-0.0135572640966239</c:v>
                </c:pt>
                <c:pt idx="18">
                  <c:v>-0.0130910283489152</c:v>
                </c:pt>
                <c:pt idx="19">
                  <c:v>-0.0127667647029597</c:v>
                </c:pt>
                <c:pt idx="20">
                  <c:v>-0.0125117012701545</c:v>
                </c:pt>
                <c:pt idx="21">
                  <c:v>-0.0122915308372375</c:v>
                </c:pt>
                <c:pt idx="22">
                  <c:v>-0.0119654260710817</c:v>
                </c:pt>
                <c:pt idx="23">
                  <c:v>-0.0116570349935504</c:v>
                </c:pt>
                <c:pt idx="24">
                  <c:v>-0.0115220932235644</c:v>
                </c:pt>
                <c:pt idx="25">
                  <c:v>-0.0113037426502721</c:v>
                </c:pt>
                <c:pt idx="26">
                  <c:v>-0.0111096822609625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-0.094185689860082</c:v>
                </c:pt>
                <c:pt idx="7">
                  <c:v>-0.091289922495258</c:v>
                </c:pt>
                <c:pt idx="8">
                  <c:v>-0.0919180140397162</c:v>
                </c:pt>
                <c:pt idx="9">
                  <c:v>-0.0946560015928015</c:v>
                </c:pt>
                <c:pt idx="10">
                  <c:v>-0.0981067659385073</c:v>
                </c:pt>
                <c:pt idx="11">
                  <c:v>-0.103078603182144</c:v>
                </c:pt>
                <c:pt idx="12">
                  <c:v>-0.106538992525834</c:v>
                </c:pt>
                <c:pt idx="13">
                  <c:v>-0.108197107863244</c:v>
                </c:pt>
                <c:pt idx="14">
                  <c:v>-0.107871611648393</c:v>
                </c:pt>
                <c:pt idx="15">
                  <c:v>-0.107767665416769</c:v>
                </c:pt>
                <c:pt idx="16">
                  <c:v>-0.107906226505614</c:v>
                </c:pt>
                <c:pt idx="17">
                  <c:v>-0.106975974102127</c:v>
                </c:pt>
                <c:pt idx="18">
                  <c:v>-0.107569495538173</c:v>
                </c:pt>
                <c:pt idx="19">
                  <c:v>-0.107198863749786</c:v>
                </c:pt>
                <c:pt idx="20">
                  <c:v>-0.107532176515212</c:v>
                </c:pt>
                <c:pt idx="21">
                  <c:v>-0.107736716445953</c:v>
                </c:pt>
                <c:pt idx="22">
                  <c:v>-0.107764773924584</c:v>
                </c:pt>
                <c:pt idx="23">
                  <c:v>-0.107959035262199</c:v>
                </c:pt>
                <c:pt idx="24">
                  <c:v>-0.108298765729017</c:v>
                </c:pt>
                <c:pt idx="25">
                  <c:v>-0.109043858228253</c:v>
                </c:pt>
                <c:pt idx="26">
                  <c:v>-0.108265236565121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0.0513659714527243</c:v>
                </c:pt>
                <c:pt idx="6">
                  <c:v>0.0615566020730914</c:v>
                </c:pt>
                <c:pt idx="7">
                  <c:v>0.0637068013141554</c:v>
                </c:pt>
                <c:pt idx="8">
                  <c:v>0.0662138598000817</c:v>
                </c:pt>
                <c:pt idx="9">
                  <c:v>0.0681633092232176</c:v>
                </c:pt>
                <c:pt idx="10">
                  <c:v>0.0686451078579386</c:v>
                </c:pt>
                <c:pt idx="11">
                  <c:v>0.0692697126278018</c:v>
                </c:pt>
                <c:pt idx="12">
                  <c:v>0.0701393358382873</c:v>
                </c:pt>
                <c:pt idx="13">
                  <c:v>0.0705854121413019</c:v>
                </c:pt>
                <c:pt idx="14">
                  <c:v>0.0708151284986049</c:v>
                </c:pt>
                <c:pt idx="15">
                  <c:v>0.071145793561385</c:v>
                </c:pt>
                <c:pt idx="16">
                  <c:v>0.0717782013245792</c:v>
                </c:pt>
                <c:pt idx="17">
                  <c:v>0.0723847822186734</c:v>
                </c:pt>
                <c:pt idx="18">
                  <c:v>0.0723524663510072</c:v>
                </c:pt>
                <c:pt idx="19">
                  <c:v>0.0727366529314596</c:v>
                </c:pt>
                <c:pt idx="20">
                  <c:v>0.0732179701931702</c:v>
                </c:pt>
                <c:pt idx="21">
                  <c:v>0.0735602286920522</c:v>
                </c:pt>
                <c:pt idx="22">
                  <c:v>0.0739162644673898</c:v>
                </c:pt>
                <c:pt idx="23">
                  <c:v>0.0739815717620745</c:v>
                </c:pt>
                <c:pt idx="24">
                  <c:v>0.0743024743926423</c:v>
                </c:pt>
                <c:pt idx="25">
                  <c:v>0.0747894452293882</c:v>
                </c:pt>
                <c:pt idx="26">
                  <c:v>0.0748408163359199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97093458"/>
        <c:axId val="73851064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-0.0215448478775358</c:v>
                </c:pt>
                <c:pt idx="5">
                  <c:v>-0.0276916091971803</c:v>
                </c:pt>
                <c:pt idx="6">
                  <c:v>-0.031799282600953</c:v>
                </c:pt>
                <c:pt idx="7">
                  <c:v>-0.0262435747902327</c:v>
                </c:pt>
                <c:pt idx="8">
                  <c:v>-0.0240337636636798</c:v>
                </c:pt>
                <c:pt idx="9">
                  <c:v>-0.0251935279594243</c:v>
                </c:pt>
                <c:pt idx="10">
                  <c:v>-0.0284726325530313</c:v>
                </c:pt>
                <c:pt idx="11">
                  <c:v>-0.0334296223310379</c:v>
                </c:pt>
                <c:pt idx="12">
                  <c:v>-0.0362500358255342</c:v>
                </c:pt>
                <c:pt idx="13">
                  <c:v>-0.0373412609199846</c:v>
                </c:pt>
                <c:pt idx="14">
                  <c:v>-0.036135863338497</c:v>
                </c:pt>
                <c:pt idx="15">
                  <c:v>-0.035505015258475</c:v>
                </c:pt>
                <c:pt idx="16">
                  <c:v>-0.0347188234614124</c:v>
                </c:pt>
                <c:pt idx="17">
                  <c:v>-0.0324709280306865</c:v>
                </c:pt>
                <c:pt idx="18">
                  <c:v>-0.0326305295866898</c:v>
                </c:pt>
                <c:pt idx="19">
                  <c:v>-0.031551447571895</c:v>
                </c:pt>
                <c:pt idx="20">
                  <c:v>-0.0311483796428053</c:v>
                </c:pt>
                <c:pt idx="21">
                  <c:v>-0.0307904906417471</c:v>
                </c:pt>
                <c:pt idx="22">
                  <c:v>-0.0301364075788846</c:v>
                </c:pt>
                <c:pt idx="23">
                  <c:v>-0.0299569705442833</c:v>
                </c:pt>
                <c:pt idx="24">
                  <c:v>-0.0298408566105472</c:v>
                </c:pt>
                <c:pt idx="25">
                  <c:v>-0.0298806276997459</c:v>
                </c:pt>
                <c:pt idx="26">
                  <c:v>-0.0288565745407719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093458"/>
        <c:axId val="73851064"/>
      </c:lineChart>
      <c:catAx>
        <c:axId val="970934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3851064"/>
        <c:crosses val="autoZero"/>
        <c:auto val="1"/>
        <c:lblAlgn val="ctr"/>
        <c:lblOffset val="100"/>
      </c:catAx>
      <c:valAx>
        <c:axId val="73851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709345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-0.0215448478775358</c:v>
                </c:pt>
                <c:pt idx="26">
                  <c:v>-0.0276916091971804</c:v>
                </c:pt>
                <c:pt idx="27">
                  <c:v>-0.039299282600953</c:v>
                </c:pt>
                <c:pt idx="28">
                  <c:v>-0.0337435747902327</c:v>
                </c:pt>
                <c:pt idx="29">
                  <c:v>-0.0315337636636799</c:v>
                </c:pt>
                <c:pt idx="30">
                  <c:v>-0.0326935279594243</c:v>
                </c:pt>
                <c:pt idx="31">
                  <c:v>-0.0359726325530313</c:v>
                </c:pt>
                <c:pt idx="32">
                  <c:v>-0.040929622331038</c:v>
                </c:pt>
                <c:pt idx="33">
                  <c:v>-0.0437500358255342</c:v>
                </c:pt>
                <c:pt idx="34">
                  <c:v>-0.0448412609199846</c:v>
                </c:pt>
                <c:pt idx="35">
                  <c:v>-0.0436358633384971</c:v>
                </c:pt>
                <c:pt idx="36">
                  <c:v>-0.043005015258475</c:v>
                </c:pt>
                <c:pt idx="37">
                  <c:v>-0.0422188234614124</c:v>
                </c:pt>
                <c:pt idx="38">
                  <c:v>-0.0399709280306865</c:v>
                </c:pt>
                <c:pt idx="39">
                  <c:v>-0.0401305295866898</c:v>
                </c:pt>
                <c:pt idx="40">
                  <c:v>-0.039051447571895</c:v>
                </c:pt>
                <c:pt idx="41">
                  <c:v>-0.0386483796428053</c:v>
                </c:pt>
                <c:pt idx="42">
                  <c:v>-0.0382904906417471</c:v>
                </c:pt>
                <c:pt idx="43">
                  <c:v>-0.0376364075788846</c:v>
                </c:pt>
                <c:pt idx="44">
                  <c:v>-0.0374569705442833</c:v>
                </c:pt>
                <c:pt idx="45">
                  <c:v>-0.0373408566105472</c:v>
                </c:pt>
                <c:pt idx="46">
                  <c:v>-0.0373806276997459</c:v>
                </c:pt>
                <c:pt idx="47">
                  <c:v>-0.0363565745407719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-0.0276464304945739</c:v>
                </c:pt>
                <c:pt idx="27">
                  <c:v>-0.0387958040239773</c:v>
                </c:pt>
                <c:pt idx="28">
                  <c:v>-0.0324644986227707</c:v>
                </c:pt>
                <c:pt idx="29">
                  <c:v>-0.0290134089887017</c:v>
                </c:pt>
                <c:pt idx="30">
                  <c:v>-0.0305889384666745</c:v>
                </c:pt>
                <c:pt idx="31">
                  <c:v>-0.0340371373303925</c:v>
                </c:pt>
                <c:pt idx="32">
                  <c:v>-0.037632764835658</c:v>
                </c:pt>
                <c:pt idx="33">
                  <c:v>-0.0427537510020985</c:v>
                </c:pt>
                <c:pt idx="34">
                  <c:v>-0.045008536662522</c:v>
                </c:pt>
                <c:pt idx="35">
                  <c:v>-0.0462601391666521</c:v>
                </c:pt>
                <c:pt idx="36">
                  <c:v>-0.0474283418043825</c:v>
                </c:pt>
                <c:pt idx="37">
                  <c:v>-0.0478049331793021</c:v>
                </c:pt>
                <c:pt idx="38">
                  <c:v>-0.0474891244010724</c:v>
                </c:pt>
                <c:pt idx="39">
                  <c:v>-0.0484721496398841</c:v>
                </c:pt>
                <c:pt idx="40">
                  <c:v>-0.0484371821492345</c:v>
                </c:pt>
                <c:pt idx="41">
                  <c:v>-0.0478482417541767</c:v>
                </c:pt>
                <c:pt idx="42">
                  <c:v>-0.047119294416347</c:v>
                </c:pt>
                <c:pt idx="43">
                  <c:v>-0.0465091778246651</c:v>
                </c:pt>
                <c:pt idx="44">
                  <c:v>-0.0472199473610281</c:v>
                </c:pt>
                <c:pt idx="45">
                  <c:v>-0.0472960332640781</c:v>
                </c:pt>
                <c:pt idx="46">
                  <c:v>-0.0475686198253288</c:v>
                </c:pt>
                <c:pt idx="47">
                  <c:v>-0.0484276125757735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-0.0276462858370391</c:v>
                </c:pt>
                <c:pt idx="27">
                  <c:v>-0.0397784596058006</c:v>
                </c:pt>
                <c:pt idx="28">
                  <c:v>-0.0347431537555278</c:v>
                </c:pt>
                <c:pt idx="29">
                  <c:v>-0.034171143958093</c:v>
                </c:pt>
                <c:pt idx="30">
                  <c:v>-0.0351102847556094</c:v>
                </c:pt>
                <c:pt idx="31">
                  <c:v>-0.0371133259304693</c:v>
                </c:pt>
                <c:pt idx="32">
                  <c:v>-0.0386496853802626</c:v>
                </c:pt>
                <c:pt idx="33">
                  <c:v>-0.0419474293095936</c:v>
                </c:pt>
                <c:pt idx="34">
                  <c:v>-0.0422534096104305</c:v>
                </c:pt>
                <c:pt idx="35">
                  <c:v>-0.0411426521268089</c:v>
                </c:pt>
                <c:pt idx="36">
                  <c:v>-0.0387008982413132</c:v>
                </c:pt>
                <c:pt idx="37">
                  <c:v>-0.0378267233957996</c:v>
                </c:pt>
                <c:pt idx="38">
                  <c:v>-0.0358236592361328</c:v>
                </c:pt>
                <c:pt idx="39">
                  <c:v>-0.0359091192088992</c:v>
                </c:pt>
                <c:pt idx="40">
                  <c:v>-0.0354170689653332</c:v>
                </c:pt>
                <c:pt idx="41">
                  <c:v>-0.0343884499776501</c:v>
                </c:pt>
                <c:pt idx="42">
                  <c:v>-0.0334214998267305</c:v>
                </c:pt>
                <c:pt idx="43">
                  <c:v>-0.0322315101570387</c:v>
                </c:pt>
                <c:pt idx="44">
                  <c:v>-0.031704034823207</c:v>
                </c:pt>
                <c:pt idx="45">
                  <c:v>-0.0301598111961175</c:v>
                </c:pt>
                <c:pt idx="46">
                  <c:v>-0.0284559342662963</c:v>
                </c:pt>
                <c:pt idx="47">
                  <c:v>-0.027277938110157</c:v>
                </c:pt>
              </c:numCache>
            </c:numRef>
          </c:yVal>
          <c:smooth val="0"/>
        </c:ser>
        <c:axId val="88515441"/>
        <c:axId val="55340841"/>
      </c:scatterChart>
      <c:valAx>
        <c:axId val="8851544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340841"/>
        <c:crosses val="autoZero"/>
        <c:crossBetween val="midCat"/>
        <c:majorUnit val="2"/>
      </c:valAx>
      <c:valAx>
        <c:axId val="55340841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5154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3.wmf"/><Relationship Id="rId2" Type="http://schemas.openxmlformats.org/officeDocument/2006/relationships/image" Target="../media/image14.wmf"/><Relationship Id="rId3" Type="http://schemas.openxmlformats.org/officeDocument/2006/relationships/chart" Target="../charts/chart8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111600</xdr:colOff>
      <xdr:row>142</xdr:row>
      <xdr:rowOff>144360</xdr:rowOff>
    </xdr:to>
    <xdr:graphicFrame>
      <xdr:nvGraphicFramePr>
        <xdr:cNvPr id="0" name=""/>
        <xdr:cNvGraphicFramePr/>
      </xdr:nvGraphicFramePr>
      <xdr:xfrm>
        <a:off x="2788920" y="19997280"/>
        <a:ext cx="590004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258480</xdr:colOff>
      <xdr:row>143</xdr:row>
      <xdr:rowOff>118800</xdr:rowOff>
    </xdr:to>
    <xdr:graphicFrame>
      <xdr:nvGraphicFramePr>
        <xdr:cNvPr id="1" name=""/>
        <xdr:cNvGraphicFramePr/>
      </xdr:nvGraphicFramePr>
      <xdr:xfrm>
        <a:off x="11937600" y="20135160"/>
        <a:ext cx="588852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379080</xdr:colOff>
      <xdr:row>142</xdr:row>
      <xdr:rowOff>104400</xdr:rowOff>
    </xdr:to>
    <xdr:graphicFrame>
      <xdr:nvGraphicFramePr>
        <xdr:cNvPr id="2" name=""/>
        <xdr:cNvGraphicFramePr/>
      </xdr:nvGraphicFramePr>
      <xdr:xfrm>
        <a:off x="17895960" y="19958040"/>
        <a:ext cx="590940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771120</xdr:colOff>
      <xdr:row>21</xdr:row>
      <xdr:rowOff>138960</xdr:rowOff>
    </xdr:to>
    <xdr:graphicFrame>
      <xdr:nvGraphicFramePr>
        <xdr:cNvPr id="3" name=""/>
        <xdr:cNvGraphicFramePr/>
      </xdr:nvGraphicFramePr>
      <xdr:xfrm>
        <a:off x="11953080" y="460800"/>
        <a:ext cx="3671640" cy="35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766440</xdr:colOff>
      <xdr:row>26</xdr:row>
      <xdr:rowOff>61560</xdr:rowOff>
    </xdr:to>
    <xdr:graphicFrame>
      <xdr:nvGraphicFramePr>
        <xdr:cNvPr id="4" name=""/>
        <xdr:cNvGraphicFramePr/>
      </xdr:nvGraphicFramePr>
      <xdr:xfrm>
        <a:off x="11117880" y="1212480"/>
        <a:ext cx="3670560" cy="35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773640</xdr:colOff>
      <xdr:row>26</xdr:row>
      <xdr:rowOff>18000</xdr:rowOff>
    </xdr:to>
    <xdr:graphicFrame>
      <xdr:nvGraphicFramePr>
        <xdr:cNvPr id="5" name=""/>
        <xdr:cNvGraphicFramePr/>
      </xdr:nvGraphicFramePr>
      <xdr:xfrm>
        <a:off x="11125080" y="1168920"/>
        <a:ext cx="3670560" cy="35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573480</xdr:colOff>
      <xdr:row>35</xdr:row>
      <xdr:rowOff>46800</xdr:rowOff>
    </xdr:to>
    <xdr:graphicFrame>
      <xdr:nvGraphicFramePr>
        <xdr:cNvPr id="6" name="Chart 1"/>
        <xdr:cNvGraphicFramePr/>
      </xdr:nvGraphicFramePr>
      <xdr:xfrm>
        <a:off x="6089760" y="46080"/>
        <a:ext cx="7310520" cy="68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248400</xdr:colOff>
      <xdr:row>83</xdr:row>
      <xdr:rowOff>157680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387920" y="13689000"/>
          <a:ext cx="10035720" cy="125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427320</xdr:colOff>
      <xdr:row>73</xdr:row>
      <xdr:rowOff>116640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28040" y="7844400"/>
          <a:ext cx="13164120" cy="543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720360</xdr:colOff>
      <xdr:row>36</xdr:row>
      <xdr:rowOff>146520</xdr:rowOff>
    </xdr:to>
    <xdr:graphicFrame>
      <xdr:nvGraphicFramePr>
        <xdr:cNvPr id="9" name="Chart 1"/>
        <xdr:cNvGraphicFramePr/>
      </xdr:nvGraphicFramePr>
      <xdr:xfrm>
        <a:off x="6648120" y="327960"/>
        <a:ext cx="13701240" cy="69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646200</xdr:colOff>
      <xdr:row>41</xdr:row>
      <xdr:rowOff>148320</xdr:rowOff>
    </xdr:to>
    <xdr:graphicFrame>
      <xdr:nvGraphicFramePr>
        <xdr:cNvPr id="10" name="Chart 1"/>
        <xdr:cNvGraphicFramePr/>
      </xdr:nvGraphicFramePr>
      <xdr:xfrm>
        <a:off x="10663560" y="1496520"/>
        <a:ext cx="13700880" cy="70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27360</xdr:colOff>
      <xdr:row>139</xdr:row>
      <xdr:rowOff>0</xdr:rowOff>
    </xdr:from>
    <xdr:to>
      <xdr:col>15</xdr:col>
      <xdr:colOff>641880</xdr:colOff>
      <xdr:row>192</xdr:row>
      <xdr:rowOff>84960</xdr:rowOff>
    </xdr:to>
    <xdr:graphicFrame>
      <xdr:nvGraphicFramePr>
        <xdr:cNvPr id="11" name=""/>
        <xdr:cNvGraphicFramePr/>
      </xdr:nvGraphicFramePr>
      <xdr:xfrm>
        <a:off x="6570360" y="24352200"/>
        <a:ext cx="6339600" cy="87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642600</xdr:colOff>
      <xdr:row>41</xdr:row>
      <xdr:rowOff>153360</xdr:rowOff>
    </xdr:to>
    <xdr:graphicFrame>
      <xdr:nvGraphicFramePr>
        <xdr:cNvPr id="12" name="Chart 1"/>
        <xdr:cNvGraphicFramePr/>
      </xdr:nvGraphicFramePr>
      <xdr:xfrm>
        <a:off x="26199720" y="1501560"/>
        <a:ext cx="13700880" cy="70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377280</xdr:colOff>
      <xdr:row>159</xdr:row>
      <xdr:rowOff>130680</xdr:rowOff>
    </xdr:to>
    <xdr:graphicFrame>
      <xdr:nvGraphicFramePr>
        <xdr:cNvPr id="13" name=""/>
        <xdr:cNvGraphicFramePr/>
      </xdr:nvGraphicFramePr>
      <xdr:xfrm>
        <a:off x="11988360" y="18375480"/>
        <a:ext cx="7200000" cy="93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610200</xdr:colOff>
      <xdr:row>92</xdr:row>
      <xdr:rowOff>51480</xdr:rowOff>
    </xdr:from>
    <xdr:to>
      <xdr:col>32</xdr:col>
      <xdr:colOff>437400</xdr:colOff>
      <xdr:row>149</xdr:row>
      <xdr:rowOff>145800</xdr:rowOff>
    </xdr:to>
    <xdr:graphicFrame>
      <xdr:nvGraphicFramePr>
        <xdr:cNvPr id="14" name="Chart 1"/>
        <xdr:cNvGraphicFramePr/>
      </xdr:nvGraphicFramePr>
      <xdr:xfrm>
        <a:off x="19421280" y="16763400"/>
        <a:ext cx="7188120" cy="93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5314169625.38009</v>
      </c>
      <c r="F51" s="6" t="n">
        <f aca="false">E51/$B$14*100</f>
        <v>103.702768869987</v>
      </c>
      <c r="G51" s="7"/>
      <c r="H51" s="2" t="n">
        <f aca="false">H50</f>
        <v>52</v>
      </c>
      <c r="K51" s="6" t="n">
        <f aca="false">'High scenario'!AG54</f>
        <v>5601417824.63516</v>
      </c>
      <c r="L51" s="6" t="n">
        <f aca="false">K51/$B$14*100</f>
        <v>109.308241731335</v>
      </c>
      <c r="M51" s="7"/>
      <c r="O51" s="5" t="n">
        <f aca="false">O47+1</f>
        <v>2025</v>
      </c>
      <c r="P51" s="6" t="n">
        <f aca="false">'Low scenario'!AG54</f>
        <v>5274289486.6215</v>
      </c>
      <c r="Q51" s="6" t="n">
        <f aca="false">P51/$B$14*100</f>
        <v>102.924532361985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5376096638.72895</v>
      </c>
      <c r="F52" s="9" t="n">
        <f aca="false">E52/$B$14*100</f>
        <v>104.911236646675</v>
      </c>
      <c r="G52" s="7"/>
      <c r="H52" s="2" t="n">
        <f aca="false">H51</f>
        <v>52</v>
      </c>
      <c r="K52" s="9" t="n">
        <f aca="false">'High scenario'!AG55</f>
        <v>5661159532.0088</v>
      </c>
      <c r="L52" s="9" t="n">
        <f aca="false">K52/$B$14*100</f>
        <v>110.474064598952</v>
      </c>
      <c r="M52" s="7"/>
      <c r="O52" s="7" t="n">
        <f aca="false">O48+1</f>
        <v>2025</v>
      </c>
      <c r="P52" s="9" t="n">
        <f aca="false">'Low scenario'!AG55</f>
        <v>5305676587.80581</v>
      </c>
      <c r="Q52" s="9" t="n">
        <f aca="false">P52/$B$14*100</f>
        <v>103.537032438021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5420533425.51709</v>
      </c>
      <c r="F53" s="9" t="n">
        <f aca="false">E53/$B$14*100</f>
        <v>105.778393353078</v>
      </c>
      <c r="G53" s="10" t="n">
        <f aca="false">AVERAGE(E51:E54)/AVERAGE(E47:E50)-1</f>
        <v>0.0292468508687516</v>
      </c>
      <c r="H53" s="2" t="n">
        <f aca="false">H52</f>
        <v>52</v>
      </c>
      <c r="K53" s="9" t="n">
        <f aca="false">'High scenario'!AG56</f>
        <v>5726214405.46103</v>
      </c>
      <c r="L53" s="9" t="n">
        <f aca="false">K53/$B$14*100</f>
        <v>111.743570651838</v>
      </c>
      <c r="M53" s="10" t="n">
        <f aca="false">AVERAGE(K51:K54)/AVERAGE(K47:K50)-1</f>
        <v>0.0635949474195374</v>
      </c>
      <c r="O53" s="7" t="n">
        <f aca="false">O49+1</f>
        <v>2025</v>
      </c>
      <c r="P53" s="9" t="n">
        <f aca="false">'Low scenario'!AG56</f>
        <v>5354780278.78511</v>
      </c>
      <c r="Q53" s="9" t="n">
        <f aca="false">P53/$B$14*100</f>
        <v>104.495260924363</v>
      </c>
      <c r="R53" s="10" t="n">
        <f aca="false">AVERAGE(P51:P54)/AVERAGE(P47:P50)-1</f>
        <v>0.0368979472835909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5488152816.47135</v>
      </c>
      <c r="F54" s="9" t="n">
        <f aca="false">E54/$B$14*100</f>
        <v>107.097944395967</v>
      </c>
      <c r="G54" s="7"/>
      <c r="H54" s="2" t="n">
        <f aca="false">H53</f>
        <v>52</v>
      </c>
      <c r="K54" s="9" t="n">
        <f aca="false">'High scenario'!AG57</f>
        <v>5762276915.73992</v>
      </c>
      <c r="L54" s="9" t="n">
        <f aca="false">K54/$B$14*100</f>
        <v>112.447308475799</v>
      </c>
      <c r="M54" s="7"/>
      <c r="O54" s="7" t="n">
        <f aca="false">O50+1</f>
        <v>2025</v>
      </c>
      <c r="P54" s="9" t="n">
        <f aca="false">'Low scenario'!AG57</f>
        <v>5410284920.00233</v>
      </c>
      <c r="Q54" s="9" t="n">
        <f aca="false">P54/$B$14*100</f>
        <v>105.578400038303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5558560054.62123</v>
      </c>
      <c r="F55" s="6" t="n">
        <f aca="false">E55/$B$14*100</f>
        <v>108.47189857119</v>
      </c>
      <c r="G55" s="7"/>
      <c r="H55" s="2" t="n">
        <f aca="false">H54</f>
        <v>52</v>
      </c>
      <c r="K55" s="6" t="n">
        <f aca="false">'High scenario'!AG58</f>
        <v>5819661901.17324</v>
      </c>
      <c r="L55" s="6" t="n">
        <f aca="false">K55/$B$14*100</f>
        <v>113.567141356665</v>
      </c>
      <c r="M55" s="7"/>
      <c r="O55" s="5" t="n">
        <f aca="false">O51+1</f>
        <v>2026</v>
      </c>
      <c r="P55" s="6" t="n">
        <f aca="false">'Low scenario'!AG58</f>
        <v>5439654638.26437</v>
      </c>
      <c r="Q55" s="6" t="n">
        <f aca="false">P55/$B$14*100</f>
        <v>106.151532120907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5578755623.66439</v>
      </c>
      <c r="F56" s="9" t="n">
        <f aca="false">E56/$B$14*100</f>
        <v>108.866002744809</v>
      </c>
      <c r="G56" s="7"/>
      <c r="H56" s="2" t="n">
        <f aca="false">H55</f>
        <v>52</v>
      </c>
      <c r="K56" s="9" t="n">
        <f aca="false">'High scenario'!AG59</f>
        <v>5897466204.1763</v>
      </c>
      <c r="L56" s="9" t="n">
        <f aca="false">K56/$B$14*100</f>
        <v>115.08544472675</v>
      </c>
      <c r="M56" s="7"/>
      <c r="O56" s="7" t="n">
        <f aca="false">O52+1</f>
        <v>2026</v>
      </c>
      <c r="P56" s="9" t="n">
        <f aca="false">'Low scenario'!AG59</f>
        <v>5487760285.27651</v>
      </c>
      <c r="Q56" s="9" t="n">
        <f aca="false">P56/$B$14*100</f>
        <v>107.090284389862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5602129759.21448</v>
      </c>
      <c r="F57" s="9" t="n">
        <f aca="false">E57/$B$14*100</f>
        <v>109.322134699067</v>
      </c>
      <c r="G57" s="10" t="n">
        <f aca="false">AVERAGE(E55:E58)/AVERAGE(E51:E54)-1</f>
        <v>0.0347823234674236</v>
      </c>
      <c r="H57" s="2" t="n">
        <f aca="false">H56</f>
        <v>52</v>
      </c>
      <c r="K57" s="9" t="n">
        <f aca="false">'High scenario'!AG60</f>
        <v>5944086831.50753</v>
      </c>
      <c r="L57" s="9" t="n">
        <f aca="false">K57/$B$14*100</f>
        <v>115.995217745212</v>
      </c>
      <c r="M57" s="10" t="n">
        <f aca="false">AVERAGE(K55:K58)/AVERAGE(K51:K54)-1</f>
        <v>0.0404730334262571</v>
      </c>
      <c r="O57" s="7" t="n">
        <f aca="false">O53+1</f>
        <v>2026</v>
      </c>
      <c r="P57" s="9" t="n">
        <f aca="false">'Low scenario'!AG60</f>
        <v>5520877499.10496</v>
      </c>
      <c r="Q57" s="9" t="n">
        <f aca="false">P57/$B$14*100</f>
        <v>107.736546555614</v>
      </c>
      <c r="R57" s="10" t="n">
        <f aca="false">AVERAGE(P55:P58)/AVERAGE(P51:P54)-1</f>
        <v>0.030673554473142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5610768821.222</v>
      </c>
      <c r="F58" s="9" t="n">
        <f aca="false">E58/$B$14*100</f>
        <v>109.490720708505</v>
      </c>
      <c r="G58" s="7"/>
      <c r="H58" s="2" t="n">
        <f aca="false">H57</f>
        <v>52</v>
      </c>
      <c r="K58" s="9" t="n">
        <f aca="false">'High scenario'!AG61</f>
        <v>6010658504.06933</v>
      </c>
      <c r="L58" s="9" t="n">
        <f aca="false">K58/$B$14*100</f>
        <v>117.294323204698</v>
      </c>
      <c r="M58" s="7"/>
      <c r="O58" s="7" t="n">
        <f aca="false">O54+1</f>
        <v>2026</v>
      </c>
      <c r="P58" s="9" t="n">
        <f aca="false">'Low scenario'!AG61</f>
        <v>5551466830.05878</v>
      </c>
      <c r="Q58" s="9" t="n">
        <f aca="false">P58/$B$14*100</f>
        <v>108.333478633702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5647520761.04013</v>
      </c>
      <c r="F59" s="6" t="n">
        <f aca="false">E59/$B$14*100</f>
        <v>110.20791232811</v>
      </c>
      <c r="G59" s="7"/>
      <c r="H59" s="2" t="n">
        <f aca="false">H58</f>
        <v>52</v>
      </c>
      <c r="K59" s="6" t="n">
        <f aca="false">'High scenario'!AG62</f>
        <v>6068597450.16088</v>
      </c>
      <c r="L59" s="6" t="n">
        <f aca="false">K59/$B$14*100</f>
        <v>118.424966288879</v>
      </c>
      <c r="M59" s="7"/>
      <c r="O59" s="5" t="n">
        <f aca="false">O55+1</f>
        <v>2027</v>
      </c>
      <c r="P59" s="6" t="n">
        <f aca="false">'Low scenario'!AG62</f>
        <v>5616938070.70559</v>
      </c>
      <c r="Q59" s="6" t="n">
        <f aca="false">P59/$B$14*100</f>
        <v>109.611109837644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5701329069.18224</v>
      </c>
      <c r="F60" s="9" t="n">
        <f aca="false">E60/$B$14*100</f>
        <v>111.257948539957</v>
      </c>
      <c r="G60" s="7"/>
      <c r="H60" s="2" t="n">
        <f aca="false">H59</f>
        <v>52</v>
      </c>
      <c r="K60" s="9" t="n">
        <f aca="false">'High scenario'!AG63</f>
        <v>6094248454.73288</v>
      </c>
      <c r="L60" s="9" t="n">
        <f aca="false">K60/$B$14*100</f>
        <v>118.925529949044</v>
      </c>
      <c r="M60" s="7"/>
      <c r="O60" s="7" t="n">
        <f aca="false">O56+1</f>
        <v>2027</v>
      </c>
      <c r="P60" s="9" t="n">
        <f aca="false">'Low scenario'!AG63</f>
        <v>5635902352.35916</v>
      </c>
      <c r="Q60" s="9" t="n">
        <f aca="false">P60/$B$14*100</f>
        <v>109.981186191194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5751648848.05158</v>
      </c>
      <c r="F61" s="9" t="n">
        <f aca="false">E61/$B$14*100</f>
        <v>112.239908237434</v>
      </c>
      <c r="G61" s="10" t="n">
        <f aca="false">AVERAGE(E59:E62)/AVERAGE(E55:E58)-1</f>
        <v>0.0262276362040954</v>
      </c>
      <c r="H61" s="2" t="n">
        <f aca="false">H60</f>
        <v>52</v>
      </c>
      <c r="K61" s="9" t="n">
        <f aca="false">'High scenario'!AG64</f>
        <v>6186813403.78596</v>
      </c>
      <c r="L61" s="9" t="n">
        <f aca="false">K61/$B$14*100</f>
        <v>120.731878295786</v>
      </c>
      <c r="M61" s="10" t="n">
        <f aca="false">AVERAGE(K59:K62)/AVERAGE(K55:K58)-1</f>
        <v>0.0383859981983554</v>
      </c>
      <c r="O61" s="7" t="n">
        <f aca="false">O57+1</f>
        <v>2027</v>
      </c>
      <c r="P61" s="9" t="n">
        <f aca="false">'Low scenario'!AG64</f>
        <v>5681971281.87103</v>
      </c>
      <c r="Q61" s="9" t="n">
        <f aca="false">P61/$B$14*100</f>
        <v>110.880193164257</v>
      </c>
      <c r="R61" s="10" t="n">
        <f aca="false">AVERAGE(P59:P62)/AVERAGE(P55:P58)-1</f>
        <v>0.0298151223915986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5835908869.10949</v>
      </c>
      <c r="F62" s="9" t="n">
        <f aca="false">E62/$B$14*100</f>
        <v>113.884190995556</v>
      </c>
      <c r="G62" s="7"/>
      <c r="H62" s="2" t="n">
        <f aca="false">H61</f>
        <v>52</v>
      </c>
      <c r="K62" s="9" t="n">
        <f aca="false">'High scenario'!AG65</f>
        <v>6230882623.50179</v>
      </c>
      <c r="L62" s="9" t="n">
        <f aca="false">K62/$B$14*100</f>
        <v>121.591862155662</v>
      </c>
      <c r="M62" s="7"/>
      <c r="O62" s="7" t="n">
        <f aca="false">O58+1</f>
        <v>2027</v>
      </c>
      <c r="P62" s="9" t="n">
        <f aca="false">'Low scenario'!AG65</f>
        <v>5720873062.47394</v>
      </c>
      <c r="Q62" s="9" t="n">
        <f aca="false">P62/$B$14*100</f>
        <v>111.63933761144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5829890858.54159</v>
      </c>
      <c r="F63" s="6" t="n">
        <f aca="false">E63/$B$14*100</f>
        <v>113.766753201324</v>
      </c>
      <c r="G63" s="7"/>
      <c r="H63" s="2" t="n">
        <f aca="false">H62</f>
        <v>52</v>
      </c>
      <c r="K63" s="6" t="n">
        <f aca="false">'High scenario'!AG66</f>
        <v>6292438011.03112</v>
      </c>
      <c r="L63" s="6" t="n">
        <f aca="false">K63/$B$14*100</f>
        <v>122.793077881854</v>
      </c>
      <c r="M63" s="7"/>
      <c r="O63" s="5" t="n">
        <f aca="false">O59+1</f>
        <v>2028</v>
      </c>
      <c r="P63" s="6" t="n">
        <f aca="false">'Low scenario'!AG66</f>
        <v>5743819653.47641</v>
      </c>
      <c r="Q63" s="6" t="n">
        <f aca="false">P63/$B$14*100</f>
        <v>112.087126295437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5898883102.5252</v>
      </c>
      <c r="F64" s="9" t="n">
        <f aca="false">E64/$B$14*100</f>
        <v>115.113094631127</v>
      </c>
      <c r="G64" s="7"/>
      <c r="H64" s="2" t="n">
        <f aca="false">H63</f>
        <v>52</v>
      </c>
      <c r="K64" s="9" t="n">
        <f aca="false">'High scenario'!AG67</f>
        <v>6341409759.18022</v>
      </c>
      <c r="L64" s="9" t="n">
        <f aca="false">K64/$B$14*100</f>
        <v>123.74873158459</v>
      </c>
      <c r="M64" s="7"/>
      <c r="O64" s="7" t="n">
        <f aca="false">O60+1</f>
        <v>2028</v>
      </c>
      <c r="P64" s="9" t="n">
        <f aca="false">'Low scenario'!AG67</f>
        <v>5790546365.75749</v>
      </c>
      <c r="Q64" s="9" t="n">
        <f aca="false">P64/$B$14*100</f>
        <v>112.99896949679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5959195042.40071</v>
      </c>
      <c r="F65" s="9" t="n">
        <f aca="false">E65/$B$14*100</f>
        <v>116.290045237134</v>
      </c>
      <c r="G65" s="10" t="n">
        <f aca="false">AVERAGE(E63:E66)/AVERAGE(E59:E62)-1</f>
        <v>0.034014360365481</v>
      </c>
      <c r="H65" s="2" t="n">
        <f aca="false">H64</f>
        <v>52</v>
      </c>
      <c r="K65" s="9" t="n">
        <f aca="false">'High scenario'!AG68</f>
        <v>6365587937.27415</v>
      </c>
      <c r="L65" s="9" t="n">
        <f aca="false">K65/$B$14*100</f>
        <v>124.220553937155</v>
      </c>
      <c r="M65" s="10" t="n">
        <f aca="false">AVERAGE(K63:K66)/AVERAGE(K59:K62)-1</f>
        <v>0.0341403713561053</v>
      </c>
      <c r="O65" s="7" t="n">
        <f aca="false">O61+1</f>
        <v>2028</v>
      </c>
      <c r="P65" s="9" t="n">
        <f aca="false">'Low scenario'!AG68</f>
        <v>5824152920.03258</v>
      </c>
      <c r="Q65" s="9" t="n">
        <f aca="false">P65/$B$14*100</f>
        <v>113.654780841964</v>
      </c>
      <c r="R65" s="10" t="n">
        <f aca="false">AVERAGE(P63:P66)/AVERAGE(P59:P62)-1</f>
        <v>0.0236216504806181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6028605775.72218</v>
      </c>
      <c r="F66" s="9" t="n">
        <f aca="false">E66/$B$14*100</f>
        <v>117.644553230321</v>
      </c>
      <c r="G66" s="7"/>
      <c r="H66" s="2" t="n">
        <f aca="false">H65</f>
        <v>52</v>
      </c>
      <c r="K66" s="9" t="n">
        <f aca="false">'High scenario'!AG69</f>
        <v>6420295054.39501</v>
      </c>
      <c r="L66" s="9" t="n">
        <f aca="false">K66/$B$14*100</f>
        <v>125.288129856304</v>
      </c>
      <c r="M66" s="7"/>
      <c r="O66" s="7" t="n">
        <f aca="false">O62+1</f>
        <v>2028</v>
      </c>
      <c r="P66" s="9" t="n">
        <f aca="false">'Low scenario'!AG69</f>
        <v>5832330495.11805</v>
      </c>
      <c r="Q66" s="9" t="n">
        <f aca="false">P66/$B$14*100</f>
        <v>113.81436121647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6061152798.47582</v>
      </c>
      <c r="F67" s="6" t="n">
        <f aca="false">E67/$B$14*100</f>
        <v>118.279688466108</v>
      </c>
      <c r="G67" s="7"/>
      <c r="H67" s="2" t="n">
        <f aca="false">H66</f>
        <v>52</v>
      </c>
      <c r="K67" s="6" t="n">
        <f aca="false">'High scenario'!AG70</f>
        <v>6513451762.14933</v>
      </c>
      <c r="L67" s="6" t="n">
        <f aca="false">K67/$B$14*100</f>
        <v>127.106026012045</v>
      </c>
      <c r="M67" s="7"/>
      <c r="O67" s="5" t="n">
        <f aca="false">O63+1</f>
        <v>2029</v>
      </c>
      <c r="P67" s="6" t="n">
        <f aca="false">'Low scenario'!AG70</f>
        <v>5855595952.75435</v>
      </c>
      <c r="Q67" s="6" t="n">
        <f aca="false">P67/$B$14*100</f>
        <v>114.268372387733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6095460729.15086</v>
      </c>
      <c r="F68" s="9" t="n">
        <f aca="false">E68/$B$14*100</f>
        <v>118.949186742605</v>
      </c>
      <c r="G68" s="7"/>
      <c r="H68" s="2" t="n">
        <f aca="false">H67</f>
        <v>52</v>
      </c>
      <c r="K68" s="9" t="n">
        <f aca="false">'High scenario'!AG71</f>
        <v>6594098415.21406</v>
      </c>
      <c r="L68" s="9" t="n">
        <f aca="false">K68/$B$14*100</f>
        <v>128.679796104548</v>
      </c>
      <c r="M68" s="7"/>
      <c r="O68" s="7" t="n">
        <f aca="false">O64+1</f>
        <v>2029</v>
      </c>
      <c r="P68" s="9" t="n">
        <f aca="false">'Low scenario'!AG71</f>
        <v>5885835358.51082</v>
      </c>
      <c r="Q68" s="9" t="n">
        <f aca="false">P68/$B$14*100</f>
        <v>114.85847588969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6127175165.52998</v>
      </c>
      <c r="F69" s="9" t="n">
        <f aca="false">E69/$B$14*100</f>
        <v>119.568074564694</v>
      </c>
      <c r="G69" s="10" t="n">
        <f aca="false">AVERAGE(E67:E70)/AVERAGE(E63:E66)-1</f>
        <v>0.0314045308592281</v>
      </c>
      <c r="H69" s="2" t="n">
        <f aca="false">H68</f>
        <v>52</v>
      </c>
      <c r="K69" s="9" t="n">
        <f aca="false">'High scenario'!AG72</f>
        <v>6662002639.28674</v>
      </c>
      <c r="L69" s="9" t="n">
        <f aca="false">K69/$B$14*100</f>
        <v>130.004905491473</v>
      </c>
      <c r="M69" s="10" t="n">
        <f aca="false">AVERAGE(K67:K70)/AVERAGE(K63:K66)-1</f>
        <v>0.0417193264877069</v>
      </c>
      <c r="O69" s="7" t="n">
        <f aca="false">O65+1</f>
        <v>2029</v>
      </c>
      <c r="P69" s="9" t="n">
        <f aca="false">'Low scenario'!AG72</f>
        <v>5877343367.98362</v>
      </c>
      <c r="Q69" s="9" t="n">
        <f aca="false">P69/$B$14*100</f>
        <v>114.692759890208</v>
      </c>
      <c r="R69" s="10" t="n">
        <f aca="false">AVERAGE(P67:P70)/AVERAGE(P63:P66)-1</f>
        <v>0.0136092346922014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6177593990.56127</v>
      </c>
      <c r="F70" s="9" t="n">
        <f aca="false">E70/$B$14*100</f>
        <v>120.551967087421</v>
      </c>
      <c r="G70" s="7"/>
      <c r="H70" s="2" t="n">
        <f aca="false">H69</f>
        <v>52</v>
      </c>
      <c r="K70" s="9" t="n">
        <f aca="false">'High scenario'!AG73</f>
        <v>6710671992.11486</v>
      </c>
      <c r="L70" s="9" t="n">
        <f aca="false">K70/$B$14*100</f>
        <v>130.954658134535</v>
      </c>
      <c r="M70" s="7"/>
      <c r="O70" s="7" t="n">
        <f aca="false">O66+1</f>
        <v>2029</v>
      </c>
      <c r="P70" s="9" t="n">
        <f aca="false">'Low scenario'!AG73</f>
        <v>5887684467.79978</v>
      </c>
      <c r="Q70" s="9" t="n">
        <f aca="false">P70/$B$14*100</f>
        <v>114.894560126123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6210046733.92315</v>
      </c>
      <c r="F71" s="6" t="n">
        <f aca="false">E71/$B$14*100</f>
        <v>121.185262518561</v>
      </c>
      <c r="G71" s="7"/>
      <c r="H71" s="2" t="n">
        <f aca="false">H70</f>
        <v>52</v>
      </c>
      <c r="K71" s="6" t="n">
        <f aca="false">'High scenario'!AG74</f>
        <v>6730808688.35129</v>
      </c>
      <c r="L71" s="6" t="n">
        <f aca="false">K71/$B$14*100</f>
        <v>131.347613441351</v>
      </c>
      <c r="M71" s="7"/>
      <c r="O71" s="5" t="n">
        <f aca="false">O67+1</f>
        <v>2030</v>
      </c>
      <c r="P71" s="6" t="n">
        <f aca="false">'Low scenario'!AG74</f>
        <v>5915697915.21818</v>
      </c>
      <c r="Q71" s="6" t="n">
        <f aca="false">P71/$B$14*100</f>
        <v>115.441225413021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6244595925.56509</v>
      </c>
      <c r="F72" s="9" t="n">
        <f aca="false">E72/$B$14*100</f>
        <v>121.859468855215</v>
      </c>
      <c r="G72" s="7"/>
      <c r="H72" s="2" t="n">
        <f aca="false">H71</f>
        <v>52</v>
      </c>
      <c r="K72" s="9" t="n">
        <f aca="false">'High scenario'!AG75</f>
        <v>6793125341.1476</v>
      </c>
      <c r="L72" s="9" t="n">
        <f aca="false">K72/$B$14*100</f>
        <v>132.563684793463</v>
      </c>
      <c r="M72" s="7"/>
      <c r="O72" s="7" t="n">
        <f aca="false">O68+1</f>
        <v>2030</v>
      </c>
      <c r="P72" s="9" t="n">
        <f aca="false">'Low scenario'!AG75</f>
        <v>5946041588.22724</v>
      </c>
      <c r="Q72" s="9" t="n">
        <f aca="false">P72/$B$14*100</f>
        <v>116.033363626618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6282858773.81765</v>
      </c>
      <c r="F73" s="9" t="n">
        <f aca="false">E73/$B$14*100</f>
        <v>122.606144928499</v>
      </c>
      <c r="G73" s="10" t="n">
        <f aca="false">AVERAGE(E71:E74)/AVERAGE(E67:E70)-1</f>
        <v>0.0260262868257626</v>
      </c>
      <c r="H73" s="2" t="n">
        <f aca="false">H72</f>
        <v>52</v>
      </c>
      <c r="K73" s="9" t="n">
        <f aca="false">'High scenario'!AG76</f>
        <v>6857722958.16792</v>
      </c>
      <c r="L73" s="9" t="n">
        <f aca="false">K73/$B$14*100</f>
        <v>133.824267766843</v>
      </c>
      <c r="M73" s="10" t="n">
        <f aca="false">AVERAGE(K71:K74)/AVERAGE(K67:K70)-1</f>
        <v>0.031194759709116</v>
      </c>
      <c r="O73" s="7" t="n">
        <f aca="false">O69+1</f>
        <v>2030</v>
      </c>
      <c r="P73" s="9" t="n">
        <f aca="false">'Low scenario'!AG76</f>
        <v>5932588026.04325</v>
      </c>
      <c r="Q73" s="9" t="n">
        <f aca="false">P73/$B$14*100</f>
        <v>115.770825591893</v>
      </c>
      <c r="R73" s="10" t="n">
        <f aca="false">AVERAGE(P71:P74)/AVERAGE(P67:P70)-1</f>
        <v>0.0102059229028659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6360520212.29323</v>
      </c>
      <c r="F74" s="9" t="n">
        <f aca="false">E74/$B$14*100</f>
        <v>124.121660384739</v>
      </c>
      <c r="G74" s="7"/>
      <c r="H74" s="2" t="n">
        <f aca="false">H73</f>
        <v>52</v>
      </c>
      <c r="K74" s="9" t="n">
        <f aca="false">'High scenario'!AG77</f>
        <v>6924612071.05099</v>
      </c>
      <c r="L74" s="9" t="n">
        <f aca="false">K74/$B$14*100</f>
        <v>135.129567879979</v>
      </c>
      <c r="M74" s="7"/>
      <c r="O74" s="7" t="n">
        <f aca="false">O70+1</f>
        <v>2030</v>
      </c>
      <c r="P74" s="9" t="n">
        <f aca="false">'Low scenario'!AG77</f>
        <v>5952036727.33406</v>
      </c>
      <c r="Q74" s="9" t="n">
        <f aca="false">P74/$B$14*100</f>
        <v>116.150355098281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6408672343.63622</v>
      </c>
      <c r="F75" s="6" t="n">
        <f aca="false">E75/$B$14*100</f>
        <v>125.061319766971</v>
      </c>
      <c r="G75" s="7"/>
      <c r="H75" s="2" t="n">
        <f aca="false">H74</f>
        <v>52</v>
      </c>
      <c r="K75" s="6" t="n">
        <f aca="false">'High scenario'!AG78</f>
        <v>6979140000.08427</v>
      </c>
      <c r="L75" s="6" t="n">
        <f aca="false">K75/$B$14*100</f>
        <v>136.193647053231</v>
      </c>
      <c r="M75" s="7"/>
      <c r="O75" s="5" t="n">
        <f aca="false">O71+1</f>
        <v>2031</v>
      </c>
      <c r="P75" s="6" t="n">
        <f aca="false">'Low scenario'!AG78</f>
        <v>6005599932.99158</v>
      </c>
      <c r="Q75" s="6" t="n">
        <f aca="false">P75/$B$14*100</f>
        <v>117.195608285102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6476242518.59644</v>
      </c>
      <c r="F76" s="9" t="n">
        <f aca="false">E76/$B$14*100</f>
        <v>126.379910389848</v>
      </c>
      <c r="G76" s="7"/>
      <c r="H76" s="2" t="n">
        <f aca="false">H75</f>
        <v>52</v>
      </c>
      <c r="K76" s="9" t="n">
        <f aca="false">'High scenario'!AG79</f>
        <v>7067536945.4463</v>
      </c>
      <c r="L76" s="9" t="n">
        <f aca="false">K76/$B$14*100</f>
        <v>137.918659358053</v>
      </c>
      <c r="M76" s="7"/>
      <c r="O76" s="7" t="n">
        <f aca="false">O72+1</f>
        <v>2031</v>
      </c>
      <c r="P76" s="9" t="n">
        <f aca="false">'Low scenario'!AG79</f>
        <v>6003777667.12694</v>
      </c>
      <c r="Q76" s="9" t="n">
        <f aca="false">P76/$B$14*100</f>
        <v>117.160047881671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6517095394.82181</v>
      </c>
      <c r="F77" s="9" t="n">
        <f aca="false">E77/$B$14*100</f>
        <v>127.177129274364</v>
      </c>
      <c r="G77" s="10" t="n">
        <f aca="false">AVERAGE(E75:E78)/AVERAGE(E71:E74)-1</f>
        <v>0.0348593373822623</v>
      </c>
      <c r="H77" s="2" t="n">
        <f aca="false">H76</f>
        <v>52</v>
      </c>
      <c r="K77" s="9" t="n">
        <f aca="false">'High scenario'!AG80</f>
        <v>7104640329.73709</v>
      </c>
      <c r="L77" s="9" t="n">
        <f aca="false">K77/$B$14*100</f>
        <v>138.642709201518</v>
      </c>
      <c r="M77" s="10" t="n">
        <f aca="false">AVERAGE(K75:K78)/AVERAGE(K71:K74)-1</f>
        <v>0.037038999698163</v>
      </c>
      <c r="O77" s="7" t="n">
        <f aca="false">O73+1</f>
        <v>2031</v>
      </c>
      <c r="P77" s="9" t="n">
        <f aca="false">'Low scenario'!AG80</f>
        <v>6009834198.13143</v>
      </c>
      <c r="Q77" s="9" t="n">
        <f aca="false">P77/$B$14*100</f>
        <v>117.278237378655</v>
      </c>
      <c r="R77" s="10" t="n">
        <f aca="false">AVERAGE(P75:P78)/AVERAGE(P71:P74)-1</f>
        <v>0.012390649877964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6570911792.71591</v>
      </c>
      <c r="F78" s="9" t="n">
        <f aca="false">E78/$B$14*100</f>
        <v>128.227323352771</v>
      </c>
      <c r="G78" s="7"/>
      <c r="H78" s="2" t="n">
        <f aca="false">H77</f>
        <v>52</v>
      </c>
      <c r="K78" s="9" t="n">
        <f aca="false">'High scenario'!AG81</f>
        <v>7166348674.87395</v>
      </c>
      <c r="L78" s="9" t="n">
        <f aca="false">K78/$B$14*100</f>
        <v>139.846909801836</v>
      </c>
      <c r="M78" s="7"/>
      <c r="O78" s="7" t="n">
        <f aca="false">O74+1</f>
        <v>2031</v>
      </c>
      <c r="P78" s="9" t="n">
        <f aca="false">'Low scenario'!AG81</f>
        <v>6021385343.95366</v>
      </c>
      <c r="Q78" s="9" t="n">
        <f aca="false">P78/$B$14*100</f>
        <v>117.503650922037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6562716432.37155</v>
      </c>
      <c r="F79" s="6" t="n">
        <f aca="false">E79/$B$14*100</f>
        <v>128.06739590982</v>
      </c>
      <c r="G79" s="7"/>
      <c r="H79" s="2" t="n">
        <f aca="false">H78</f>
        <v>52</v>
      </c>
      <c r="K79" s="6" t="n">
        <f aca="false">'High scenario'!AG82</f>
        <v>7181047996.88607</v>
      </c>
      <c r="L79" s="6" t="n">
        <f aca="false">K79/$B$14*100</f>
        <v>140.133758077414</v>
      </c>
      <c r="M79" s="7"/>
      <c r="O79" s="5" t="n">
        <f aca="false">O75+1</f>
        <v>2032</v>
      </c>
      <c r="P79" s="6" t="n">
        <f aca="false">'Low scenario'!AG82</f>
        <v>6061985873.24329</v>
      </c>
      <c r="Q79" s="6" t="n">
        <f aca="false">P79/$B$14*100</f>
        <v>118.295945410495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6620316516.49289</v>
      </c>
      <c r="F80" s="9" t="n">
        <f aca="false">E80/$B$14*100</f>
        <v>129.191426309978</v>
      </c>
      <c r="G80" s="7"/>
      <c r="H80" s="2" t="n">
        <f aca="false">H79</f>
        <v>52</v>
      </c>
      <c r="K80" s="9" t="n">
        <f aca="false">'High scenario'!AG83</f>
        <v>7198435630.21666</v>
      </c>
      <c r="L80" s="9" t="n">
        <f aca="false">K80/$B$14*100</f>
        <v>140.473067103582</v>
      </c>
      <c r="M80" s="7"/>
      <c r="O80" s="7" t="n">
        <f aca="false">O76+1</f>
        <v>2032</v>
      </c>
      <c r="P80" s="9" t="n">
        <f aca="false">'Low scenario'!AG83</f>
        <v>6086640513.85968</v>
      </c>
      <c r="Q80" s="9" t="n">
        <f aca="false">P80/$B$14*100</f>
        <v>118.777065637671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6635136973.91404</v>
      </c>
      <c r="F81" s="9" t="n">
        <f aca="false">E81/$B$14*100</f>
        <v>129.480638468949</v>
      </c>
      <c r="G81" s="10" t="n">
        <f aca="false">AVERAGE(E79:E82)/AVERAGE(E75:E78)-1</f>
        <v>0.0199948650885142</v>
      </c>
      <c r="H81" s="2" t="n">
        <f aca="false">H80</f>
        <v>52</v>
      </c>
      <c r="K81" s="9" t="n">
        <f aca="false">'High scenario'!AG84</f>
        <v>7254811733.28928</v>
      </c>
      <c r="L81" s="9" t="n">
        <f aca="false">K81/$B$14*100</f>
        <v>141.573212262444</v>
      </c>
      <c r="M81" s="10" t="n">
        <f aca="false">AVERAGE(K79:K82)/AVERAGE(K75:K78)-1</f>
        <v>0.0226901806014186</v>
      </c>
      <c r="O81" s="7" t="n">
        <f aca="false">O77+1</f>
        <v>2032</v>
      </c>
      <c r="P81" s="9" t="n">
        <f aca="false">'Low scenario'!AG84</f>
        <v>6121757949.59143</v>
      </c>
      <c r="Q81" s="9" t="n">
        <f aca="false">P81/$B$14*100</f>
        <v>119.462360910069</v>
      </c>
      <c r="R81" s="10" t="n">
        <f aca="false">AVERAGE(P79:P82)/AVERAGE(P75:P78)-1</f>
        <v>0.0157263569312853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6674077199.33155</v>
      </c>
      <c r="F82" s="9" t="n">
        <f aca="false">E82/$B$14*100</f>
        <v>130.240533143167</v>
      </c>
      <c r="G82" s="7"/>
      <c r="H82" s="2" t="n">
        <f aca="false">H81</f>
        <v>52</v>
      </c>
      <c r="K82" s="9" t="n">
        <f aca="false">'High scenario'!AG85</f>
        <v>7325903544.36896</v>
      </c>
      <c r="L82" s="9" t="n">
        <f aca="false">K82/$B$14*100</f>
        <v>142.960525459549</v>
      </c>
      <c r="M82" s="7"/>
      <c r="O82" s="7" t="n">
        <f aca="false">O78+1</f>
        <v>2032</v>
      </c>
      <c r="P82" s="9" t="n">
        <f aca="false">'Low scenario'!AG85</f>
        <v>6148283817.00874</v>
      </c>
      <c r="Q82" s="9" t="n">
        <f aca="false">P82/$B$14*100</f>
        <v>119.979996983392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6733104319.61227</v>
      </c>
      <c r="F83" s="6" t="n">
        <f aca="false">E83/$B$14*100</f>
        <v>131.392411280872</v>
      </c>
      <c r="G83" s="7"/>
      <c r="H83" s="2" t="n">
        <f aca="false">H82</f>
        <v>52</v>
      </c>
      <c r="K83" s="6" t="n">
        <f aca="false">'High scenario'!AG86</f>
        <v>7366596701.7133</v>
      </c>
      <c r="L83" s="6" t="n">
        <f aca="false">K83/$B$14*100</f>
        <v>143.754627527822</v>
      </c>
      <c r="M83" s="7"/>
      <c r="O83" s="5" t="n">
        <f aca="false">O79+1</f>
        <v>2033</v>
      </c>
      <c r="P83" s="6" t="n">
        <f aca="false">'Low scenario'!AG86</f>
        <v>6189328076.00229</v>
      </c>
      <c r="Q83" s="6" t="n">
        <f aca="false">P83/$B$14*100</f>
        <v>120.780950585535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6747394658.48572</v>
      </c>
      <c r="F84" s="9" t="n">
        <f aca="false">E84/$B$14*100</f>
        <v>131.671278500727</v>
      </c>
      <c r="G84" s="7"/>
      <c r="H84" s="2" t="n">
        <f aca="false">H83</f>
        <v>52</v>
      </c>
      <c r="K84" s="9" t="n">
        <f aca="false">'High scenario'!AG87</f>
        <v>7412442352.59603</v>
      </c>
      <c r="L84" s="9" t="n">
        <f aca="false">K84/$B$14*100</f>
        <v>144.649277355046</v>
      </c>
      <c r="M84" s="7"/>
      <c r="O84" s="7" t="n">
        <f aca="false">O80+1</f>
        <v>2033</v>
      </c>
      <c r="P84" s="9" t="n">
        <f aca="false">'Low scenario'!AG87</f>
        <v>6190157976.85063</v>
      </c>
      <c r="Q84" s="9" t="n">
        <f aca="false">P84/$B$14*100</f>
        <v>120.797145592832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6761595238.70088</v>
      </c>
      <c r="F85" s="9" t="n">
        <f aca="false">E85/$B$14*100</f>
        <v>131.948394135283</v>
      </c>
      <c r="G85" s="10" t="n">
        <f aca="false">AVERAGE(E83:E86)/AVERAGE(E79:E82)-1</f>
        <v>0.0223967970384549</v>
      </c>
      <c r="H85" s="2" t="n">
        <f aca="false">H84</f>
        <v>52</v>
      </c>
      <c r="K85" s="9" t="n">
        <f aca="false">'High scenario'!AG88</f>
        <v>7454363049.13641</v>
      </c>
      <c r="L85" s="9" t="n">
        <f aca="false">K85/$B$14*100</f>
        <v>145.467334099685</v>
      </c>
      <c r="M85" s="10" t="n">
        <f aca="false">AVERAGE(K83:K86)/AVERAGE(K79:K82)-1</f>
        <v>0.0267083900439689</v>
      </c>
      <c r="O85" s="7" t="n">
        <f aca="false">O81+1</f>
        <v>2033</v>
      </c>
      <c r="P85" s="9" t="n">
        <f aca="false">'Low scenario'!AG88</f>
        <v>6180903097.42948</v>
      </c>
      <c r="Q85" s="9" t="n">
        <f aca="false">P85/$B$14*100</f>
        <v>120.616542283343</v>
      </c>
      <c r="R85" s="10" t="n">
        <f aca="false">AVERAGE(P83:P86)/AVERAGE(P79:P82)-1</f>
        <v>0.0131879766797254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6843494387.19765</v>
      </c>
      <c r="F86" s="9" t="n">
        <f aca="false">E86/$B$14*100</f>
        <v>133.546605909827</v>
      </c>
      <c r="G86" s="7"/>
      <c r="H86" s="2" t="n">
        <f aca="false">H85</f>
        <v>52</v>
      </c>
      <c r="K86" s="9" t="n">
        <f aca="false">'High scenario'!AG89</f>
        <v>7500277089.41451</v>
      </c>
      <c r="L86" s="9" t="n">
        <f aca="false">K86/$B$14*100</f>
        <v>146.363318504117</v>
      </c>
      <c r="M86" s="7"/>
      <c r="O86" s="7" t="n">
        <f aca="false">O82+1</f>
        <v>2033</v>
      </c>
      <c r="P86" s="9" t="n">
        <f aca="false">'Low scenario'!AG89</f>
        <v>6180311829.58173</v>
      </c>
      <c r="Q86" s="9" t="n">
        <f aca="false">P86/$B$14*100</f>
        <v>120.60500405305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6861206017.71049</v>
      </c>
      <c r="F87" s="6" t="n">
        <f aca="false">E87/$B$14*100</f>
        <v>133.892237542775</v>
      </c>
      <c r="G87" s="7"/>
      <c r="H87" s="2" t="n">
        <f aca="false">H86</f>
        <v>52</v>
      </c>
      <c r="K87" s="6" t="n">
        <f aca="false">'High scenario'!AG90</f>
        <v>7565258400.45592</v>
      </c>
      <c r="L87" s="6" t="n">
        <f aca="false">K87/$B$14*100</f>
        <v>147.631389031563</v>
      </c>
      <c r="M87" s="7"/>
      <c r="O87" s="5" t="n">
        <f aca="false">O83+1</f>
        <v>2034</v>
      </c>
      <c r="P87" s="6" t="n">
        <f aca="false">'Low scenario'!AG90</f>
        <v>6229350250.87573</v>
      </c>
      <c r="Q87" s="6" t="n">
        <f aca="false">P87/$B$14*100</f>
        <v>121.561958841416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6877428951.65259</v>
      </c>
      <c r="F88" s="9" t="n">
        <f aca="false">E88/$B$14*100</f>
        <v>134.208818172975</v>
      </c>
      <c r="G88" s="7"/>
      <c r="H88" s="2" t="n">
        <f aca="false">H87</f>
        <v>52</v>
      </c>
      <c r="K88" s="9" t="n">
        <f aca="false">'High scenario'!AG91</f>
        <v>7621287217.14187</v>
      </c>
      <c r="L88" s="9" t="n">
        <f aca="false">K88/$B$14*100</f>
        <v>148.724757109069</v>
      </c>
      <c r="M88" s="7"/>
      <c r="O88" s="7" t="n">
        <f aca="false">O84+1</f>
        <v>2034</v>
      </c>
      <c r="P88" s="9" t="n">
        <f aca="false">'Low scenario'!AG91</f>
        <v>6257040112.57893</v>
      </c>
      <c r="Q88" s="9" t="n">
        <f aca="false">P88/$B$14*100</f>
        <v>122.102309551062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6882714783.44949</v>
      </c>
      <c r="F89" s="9" t="n">
        <f aca="false">E89/$B$14*100</f>
        <v>134.31196794646</v>
      </c>
      <c r="G89" s="10" t="n">
        <f aca="false">AVERAGE(E87:E90)/AVERAGE(E83:E86)-1</f>
        <v>0.0177071284104089</v>
      </c>
      <c r="H89" s="2" t="n">
        <f aca="false">H88</f>
        <v>52</v>
      </c>
      <c r="K89" s="9" t="n">
        <f aca="false">'High scenario'!AG92</f>
        <v>7670712073.02453</v>
      </c>
      <c r="L89" s="9" t="n">
        <f aca="false">K89/$B$14*100</f>
        <v>149.689252932001</v>
      </c>
      <c r="M89" s="10" t="n">
        <f aca="false">AVERAGE(K87:K90)/AVERAGE(K83:K86)-1</f>
        <v>0.0287738085563187</v>
      </c>
      <c r="O89" s="7" t="n">
        <f aca="false">O85+1</f>
        <v>2034</v>
      </c>
      <c r="P89" s="9" t="n">
        <f aca="false">'Low scenario'!AG92</f>
        <v>6276802653.02623</v>
      </c>
      <c r="Q89" s="9" t="n">
        <f aca="false">P89/$B$14*100</f>
        <v>122.487963436572</v>
      </c>
      <c r="R89" s="10" t="n">
        <f aca="false">AVERAGE(P87:P90)/AVERAGE(P83:P86)-1</f>
        <v>0.0139624722051581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6943846846.66643</v>
      </c>
      <c r="F90" s="9" t="n">
        <f aca="false">E90/$B$14*100</f>
        <v>135.504922757698</v>
      </c>
      <c r="G90" s="7"/>
      <c r="H90" s="2" t="n">
        <f aca="false">H89</f>
        <v>52</v>
      </c>
      <c r="K90" s="9" t="n">
        <f aca="false">'High scenario'!AG93</f>
        <v>7731972695.00828</v>
      </c>
      <c r="L90" s="9" t="n">
        <f aca="false">K90/$B$14*100</f>
        <v>150.884716488918</v>
      </c>
      <c r="M90" s="7"/>
      <c r="O90" s="7" t="n">
        <f aca="false">O86+1</f>
        <v>2034</v>
      </c>
      <c r="P90" s="9" t="n">
        <f aca="false">'Low scenario'!AG93</f>
        <v>6322949313.15072</v>
      </c>
      <c r="Q90" s="9" t="n">
        <f aca="false">P90/$B$14*100</f>
        <v>123.388487274983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6956536809.54434</v>
      </c>
      <c r="F91" s="6" t="n">
        <f aca="false">E91/$B$14*100</f>
        <v>135.752559619158</v>
      </c>
      <c r="G91" s="7"/>
      <c r="H91" s="2" t="n">
        <f aca="false">H90</f>
        <v>52</v>
      </c>
      <c r="K91" s="6" t="n">
        <f aca="false">'High scenario'!AG94</f>
        <v>7766823326.73476</v>
      </c>
      <c r="L91" s="6" t="n">
        <f aca="false">K91/$B$14*100</f>
        <v>151.564805244392</v>
      </c>
      <c r="M91" s="7"/>
      <c r="O91" s="5" t="n">
        <f aca="false">O87+1</f>
        <v>2035</v>
      </c>
      <c r="P91" s="6" t="n">
        <f aca="false">'Low scenario'!AG94</f>
        <v>6328558527.79683</v>
      </c>
      <c r="Q91" s="6" t="n">
        <f aca="false">P91/$B$14*100</f>
        <v>123.497947666915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7006325683.26421</v>
      </c>
      <c r="F92" s="9" t="n">
        <f aca="false">E92/$B$14*100</f>
        <v>136.724159027467</v>
      </c>
      <c r="G92" s="7"/>
      <c r="H92" s="2" t="n">
        <f aca="false">H91</f>
        <v>52</v>
      </c>
      <c r="K92" s="9" t="n">
        <f aca="false">'High scenario'!AG95</f>
        <v>7828598419.13629</v>
      </c>
      <c r="L92" s="9" t="n">
        <f aca="false">K92/$B$14*100</f>
        <v>152.770308376742</v>
      </c>
      <c r="M92" s="7"/>
      <c r="O92" s="7" t="n">
        <f aca="false">O88+1</f>
        <v>2035</v>
      </c>
      <c r="P92" s="9" t="n">
        <f aca="false">'Low scenario'!AG95</f>
        <v>6340173731.15747</v>
      </c>
      <c r="Q92" s="9" t="n">
        <f aca="false">P92/$B$14*100</f>
        <v>123.724611253966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7048320240.02715</v>
      </c>
      <c r="F93" s="9" t="n">
        <f aca="false">E93/$B$14*100</f>
        <v>137.543657109159</v>
      </c>
      <c r="G93" s="10" t="n">
        <f aca="false">AVERAGE(E91:E94)/AVERAGE(E87:E90)-1</f>
        <v>0.0200112516830826</v>
      </c>
      <c r="H93" s="2" t="n">
        <f aca="false">H92</f>
        <v>52</v>
      </c>
      <c r="K93" s="9" t="n">
        <f aca="false">'High scenario'!AG96</f>
        <v>7886540724.03611</v>
      </c>
      <c r="L93" s="9" t="n">
        <f aca="false">K93/$B$14*100</f>
        <v>153.901017006012</v>
      </c>
      <c r="M93" s="10" t="n">
        <f aca="false">AVERAGE(K91:K94)/AVERAGE(K87:K90)-1</f>
        <v>0.0282601444935726</v>
      </c>
      <c r="O93" s="7" t="n">
        <f aca="false">O89+1</f>
        <v>2035</v>
      </c>
      <c r="P93" s="9" t="n">
        <f aca="false">'Low scenario'!AG96</f>
        <v>6365707406.69582</v>
      </c>
      <c r="Q93" s="9" t="n">
        <f aca="false">P93/$B$14*100</f>
        <v>124.222885309824</v>
      </c>
      <c r="R93" s="10" t="n">
        <f aca="false">AVERAGE(P91:P94)/AVERAGE(P87:P90)-1</f>
        <v>0.0126340226170534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7105627953.48912</v>
      </c>
      <c r="F94" s="9" t="n">
        <f aca="false">E94/$B$14*100</f>
        <v>138.661982074781</v>
      </c>
      <c r="G94" s="7"/>
      <c r="H94" s="2" t="n">
        <f aca="false">H93</f>
        <v>52</v>
      </c>
      <c r="K94" s="9" t="n">
        <f aca="false">'High scenario'!AG97</f>
        <v>7971723986.36854</v>
      </c>
      <c r="L94" s="9" t="n">
        <f aca="false">K94/$B$14*100</f>
        <v>155.56331625274</v>
      </c>
      <c r="M94" s="7"/>
      <c r="O94" s="7" t="n">
        <f aca="false">O90+1</f>
        <v>2035</v>
      </c>
      <c r="P94" s="9" t="n">
        <f aca="false">'Low scenario'!AG97</f>
        <v>6368641553.54869</v>
      </c>
      <c r="Q94" s="9" t="n">
        <f aca="false">P94/$B$14*100</f>
        <v>124.280143390458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7119240104.77432</v>
      </c>
      <c r="F95" s="6" t="n">
        <f aca="false">E95/$B$14*100</f>
        <v>138.927614878787</v>
      </c>
      <c r="G95" s="7"/>
      <c r="H95" s="2" t="n">
        <f aca="false">H94</f>
        <v>52</v>
      </c>
      <c r="K95" s="6" t="n">
        <f aca="false">'High scenario'!AG98</f>
        <v>8021739033.68786</v>
      </c>
      <c r="L95" s="6" t="n">
        <f aca="false">K95/$B$14*100</f>
        <v>156.539329300461</v>
      </c>
      <c r="M95" s="7"/>
      <c r="O95" s="5" t="n">
        <f aca="false">O91+1</f>
        <v>2036</v>
      </c>
      <c r="P95" s="6" t="n">
        <f aca="false">'Low scenario'!AG98</f>
        <v>6378229304.02771</v>
      </c>
      <c r="Q95" s="6" t="n">
        <f aca="false">P95/$B$14*100</f>
        <v>124.467242474981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7161784882.6593</v>
      </c>
      <c r="F96" s="9" t="n">
        <f aca="false">E96/$B$14*100</f>
        <v>139.757850189033</v>
      </c>
      <c r="G96" s="7"/>
      <c r="H96" s="2" t="n">
        <f aca="false">H95</f>
        <v>52</v>
      </c>
      <c r="K96" s="9" t="n">
        <f aca="false">'High scenario'!AG99</f>
        <v>8073608770.62969</v>
      </c>
      <c r="L96" s="9" t="n">
        <f aca="false">K96/$B$14*100</f>
        <v>157.551535481411</v>
      </c>
      <c r="M96" s="7"/>
      <c r="O96" s="7" t="n">
        <f aca="false">O92+1</f>
        <v>2036</v>
      </c>
      <c r="P96" s="9" t="n">
        <f aca="false">'Low scenario'!AG99</f>
        <v>6442955037.96994</v>
      </c>
      <c r="Q96" s="9" t="n">
        <f aca="false">P96/$B$14*100</f>
        <v>125.730325571707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7198599127.9567</v>
      </c>
      <c r="F97" s="9" t="n">
        <f aca="false">E97/$B$14*100</f>
        <v>140.476257661946</v>
      </c>
      <c r="G97" s="10" t="n">
        <f aca="false">AVERAGE(E95:E98)/AVERAGE(E91:E94)-1</f>
        <v>0.0212462425384716</v>
      </c>
      <c r="H97" s="2" t="n">
        <f aca="false">H96</f>
        <v>52</v>
      </c>
      <c r="K97" s="9" t="n">
        <f aca="false">'High scenario'!AG100</f>
        <v>8137550130.08024</v>
      </c>
      <c r="L97" s="9" t="n">
        <f aca="false">K97/$B$14*100</f>
        <v>158.799311989836</v>
      </c>
      <c r="M97" s="10" t="n">
        <f aca="false">AVERAGE(K95:K98)/AVERAGE(K91:K94)-1</f>
        <v>0.0301506329599623</v>
      </c>
      <c r="O97" s="7" t="n">
        <f aca="false">O93+1</f>
        <v>2036</v>
      </c>
      <c r="P97" s="9" t="n">
        <f aca="false">'Low scenario'!AG100</f>
        <v>6445811378.94755</v>
      </c>
      <c r="Q97" s="9" t="n">
        <f aca="false">P97/$B$14*100</f>
        <v>125.786065318289</v>
      </c>
      <c r="R97" s="10" t="n">
        <f aca="false">AVERAGE(P95:P98)/AVERAGE(P91:P94)-1</f>
        <v>0.0123812262577163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7234563150.18444</v>
      </c>
      <c r="F98" s="9" t="n">
        <f aca="false">E98/$B$14*100</f>
        <v>141.178073551847</v>
      </c>
      <c r="G98" s="7"/>
      <c r="H98" s="2" t="n">
        <f aca="false">H97</f>
        <v>52</v>
      </c>
      <c r="K98" s="9" t="n">
        <f aca="false">'High scenario'!AG101</f>
        <v>8169137077.45882</v>
      </c>
      <c r="L98" s="9" t="n">
        <f aca="false">K98/$B$14*100</f>
        <v>159.415711942081</v>
      </c>
      <c r="M98" s="7"/>
      <c r="O98" s="7" t="n">
        <f aca="false">O94+1</f>
        <v>2036</v>
      </c>
      <c r="P98" s="9" t="n">
        <f aca="false">'Low scenario'!AG101</f>
        <v>6450606794.47165</v>
      </c>
      <c r="Q98" s="9" t="n">
        <f aca="false">P98/$B$14*100</f>
        <v>125.879644918262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7253113987.74644</v>
      </c>
      <c r="F99" s="6" t="n">
        <f aca="false">E99/$B$14*100</f>
        <v>141.540081796907</v>
      </c>
      <c r="G99" s="7"/>
      <c r="H99" s="2" t="n">
        <f aca="false">H98</f>
        <v>52</v>
      </c>
      <c r="K99" s="6" t="n">
        <f aca="false">'High scenario'!AG102</f>
        <v>8227131229.59109</v>
      </c>
      <c r="L99" s="6" t="n">
        <f aca="false">K99/$B$14*100</f>
        <v>160.547432338371</v>
      </c>
      <c r="M99" s="7"/>
      <c r="O99" s="5" t="n">
        <f aca="false">O95+1</f>
        <v>2037</v>
      </c>
      <c r="P99" s="6" t="n">
        <f aca="false">'Low scenario'!AG102</f>
        <v>6480964820.06162</v>
      </c>
      <c r="Q99" s="6" t="n">
        <f aca="false">P99/$B$14*100</f>
        <v>126.472063213694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7268552627.52154</v>
      </c>
      <c r="F100" s="9" t="n">
        <f aca="false">E100/$B$14*100</f>
        <v>141.841357406292</v>
      </c>
      <c r="G100" s="7"/>
      <c r="H100" s="2" t="n">
        <f aca="false">H99</f>
        <v>52</v>
      </c>
      <c r="K100" s="9" t="n">
        <f aca="false">'High scenario'!AG103</f>
        <v>8268563329.16698</v>
      </c>
      <c r="L100" s="9" t="n">
        <f aca="false">K100/$B$14*100</f>
        <v>161.355954412186</v>
      </c>
      <c r="M100" s="7"/>
      <c r="O100" s="7" t="n">
        <f aca="false">O96+1</f>
        <v>2037</v>
      </c>
      <c r="P100" s="9" t="n">
        <f aca="false">'Low scenario'!AG103</f>
        <v>6469950231.09376</v>
      </c>
      <c r="Q100" s="9" t="n">
        <f aca="false">P100/$B$14*100</f>
        <v>126.257120249045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7329987853.60051</v>
      </c>
      <c r="F101" s="9" t="n">
        <f aca="false">E101/$B$14*100</f>
        <v>143.040228255299</v>
      </c>
      <c r="G101" s="10" t="n">
        <f aca="false">AVERAGE(E99:E102)/AVERAGE(E95:E98)-1</f>
        <v>0.0174533276071613</v>
      </c>
      <c r="H101" s="2" t="n">
        <f aca="false">H100</f>
        <v>52</v>
      </c>
      <c r="K101" s="9" t="n">
        <f aca="false">'High scenario'!AG104</f>
        <v>8333296031.20488</v>
      </c>
      <c r="L101" s="9" t="n">
        <f aca="false">K101/$B$14*100</f>
        <v>162.619173487035</v>
      </c>
      <c r="M101" s="10" t="n">
        <f aca="false">AVERAGE(K99:K102)/AVERAGE(K95:K98)-1</f>
        <v>0.0259468546877268</v>
      </c>
      <c r="O101" s="7" t="n">
        <f aca="false">O97+1</f>
        <v>2037</v>
      </c>
      <c r="P101" s="9" t="n">
        <f aca="false">'Low scenario'!AG104</f>
        <v>6471611099.00472</v>
      </c>
      <c r="Q101" s="9" t="n">
        <f aca="false">P101/$B$14*100</f>
        <v>126.289531070158</v>
      </c>
      <c r="R101" s="10" t="n">
        <f aca="false">AVERAGE(P99:P102)/AVERAGE(P95:P98)-1</f>
        <v>0.00744010739398515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7363690914.02574</v>
      </c>
      <c r="F102" s="9" t="n">
        <f aca="false">E102/$B$14*100</f>
        <v>143.697922858948</v>
      </c>
      <c r="G102" s="7"/>
      <c r="H102" s="2" t="n">
        <f aca="false">H101</f>
        <v>52</v>
      </c>
      <c r="K102" s="9" t="n">
        <f aca="false">'High scenario'!AG105</f>
        <v>8413775315.93295</v>
      </c>
      <c r="L102" s="9" t="n">
        <f aca="false">K102/$B$14*100</f>
        <v>164.189677488849</v>
      </c>
      <c r="M102" s="7"/>
      <c r="O102" s="7" t="n">
        <f aca="false">O98+1</f>
        <v>2037</v>
      </c>
      <c r="P102" s="9" t="n">
        <f aca="false">'Low scenario'!AG105</f>
        <v>6486418089.88726</v>
      </c>
      <c r="Q102" s="9" t="n">
        <f aca="false">P102/$B$14*100</f>
        <v>126.578480437867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7398994873.31365</v>
      </c>
      <c r="F103" s="6" t="n">
        <f aca="false">E103/$B$14*100</f>
        <v>144.386858024424</v>
      </c>
      <c r="G103" s="7"/>
      <c r="H103" s="2" t="n">
        <f aca="false">H102</f>
        <v>52</v>
      </c>
      <c r="K103" s="6" t="n">
        <f aca="false">'High scenario'!AG106</f>
        <v>8480879555.61758</v>
      </c>
      <c r="L103" s="6" t="n">
        <f aca="false">K103/$B$14*100</f>
        <v>165.499175669896</v>
      </c>
      <c r="M103" s="7"/>
      <c r="O103" s="5" t="n">
        <f aca="false">O99+1</f>
        <v>2038</v>
      </c>
      <c r="P103" s="6" t="n">
        <f aca="false">'Low scenario'!AG106</f>
        <v>6517499697.05943</v>
      </c>
      <c r="Q103" s="6" t="n">
        <f aca="false">P103/$B$14*100</f>
        <v>127.185018985167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7435576372.88461</v>
      </c>
      <c r="F104" s="9" t="n">
        <f aca="false">E104/$B$14*100</f>
        <v>145.100723606886</v>
      </c>
      <c r="G104" s="7"/>
      <c r="H104" s="2" t="n">
        <f aca="false">H103</f>
        <v>52</v>
      </c>
      <c r="K104" s="9" t="n">
        <f aca="false">'High scenario'!AG107</f>
        <v>8568272221.60831</v>
      </c>
      <c r="L104" s="9" t="n">
        <f aca="false">K104/$B$14*100</f>
        <v>167.204590077236</v>
      </c>
      <c r="M104" s="7"/>
      <c r="O104" s="7" t="n">
        <f aca="false">O100+1</f>
        <v>2038</v>
      </c>
      <c r="P104" s="9" t="n">
        <f aca="false">'Low scenario'!AG107</f>
        <v>6572351126.1388</v>
      </c>
      <c r="Q104" s="9" t="n">
        <f aca="false">P104/$B$14*100</f>
        <v>128.255411063891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7493854365.28312</v>
      </c>
      <c r="F105" s="9" t="n">
        <f aca="false">E105/$B$14*100</f>
        <v>146.237982972309</v>
      </c>
      <c r="G105" s="10" t="n">
        <f aca="false">AVERAGE(E103:E106)/AVERAGE(E99:E102)-1</f>
        <v>0.0215970880497476</v>
      </c>
      <c r="H105" s="2" t="n">
        <f aca="false">H104</f>
        <v>52</v>
      </c>
      <c r="K105" s="9" t="n">
        <f aca="false">'High scenario'!AG108</f>
        <v>8574133493.48271</v>
      </c>
      <c r="L105" s="9" t="n">
        <f aca="false">K105/$B$14*100</f>
        <v>167.318969211761</v>
      </c>
      <c r="M105" s="10" t="n">
        <f aca="false">AVERAGE(K103:K106)/AVERAGE(K99:K102)-1</f>
        <v>0.0315213686506384</v>
      </c>
      <c r="O105" s="7" t="n">
        <f aca="false">O101+1</f>
        <v>2038</v>
      </c>
      <c r="P105" s="9" t="n">
        <f aca="false">'Low scenario'!AG108</f>
        <v>6557356370.06914</v>
      </c>
      <c r="Q105" s="9" t="n">
        <f aca="false">P105/$B$14*100</f>
        <v>127.962797573436</v>
      </c>
      <c r="R105" s="10" t="n">
        <f aca="false">AVERAGE(P103:P106)/AVERAGE(P99:P102)-1</f>
        <v>0.0130110089793387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7517886158.051</v>
      </c>
      <c r="F106" s="9" t="n">
        <f aca="false">E106/$B$14*100</f>
        <v>146.706948704799</v>
      </c>
      <c r="G106" s="7"/>
      <c r="H106" s="2" t="n">
        <f aca="false">H105</f>
        <v>52</v>
      </c>
      <c r="K106" s="9" t="n">
        <f aca="false">'High scenario'!AG109</f>
        <v>8667338114.27391</v>
      </c>
      <c r="L106" s="9" t="n">
        <f aca="false">K106/$B$14*100</f>
        <v>169.137800361103</v>
      </c>
      <c r="M106" s="7"/>
      <c r="O106" s="7" t="n">
        <f aca="false">O102+1</f>
        <v>2038</v>
      </c>
      <c r="P106" s="9" t="n">
        <f aca="false">'Low scenario'!AG109</f>
        <v>6598838552.93245</v>
      </c>
      <c r="Q106" s="9" t="n">
        <f aca="false">P106/$B$14*100</f>
        <v>128.772296991963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7541728249.68791</v>
      </c>
      <c r="F107" s="6" t="n">
        <f aca="false">E107/$B$14*100</f>
        <v>147.172212535782</v>
      </c>
      <c r="G107" s="7"/>
      <c r="H107" s="2" t="n">
        <f aca="false">H106</f>
        <v>52</v>
      </c>
      <c r="K107" s="6" t="n">
        <f aca="false">'High scenario'!AG110</f>
        <v>8742179001.59231</v>
      </c>
      <c r="L107" s="6" t="n">
        <f aca="false">K107/$B$14*100</f>
        <v>170.598274487209</v>
      </c>
      <c r="M107" s="7"/>
      <c r="O107" s="5" t="n">
        <f aca="false">O103+1</f>
        <v>2039</v>
      </c>
      <c r="P107" s="6" t="n">
        <f aca="false">'Low scenario'!AG110</f>
        <v>6632499979.36605</v>
      </c>
      <c r="Q107" s="6" t="n">
        <f aca="false">P107/$B$14*100</f>
        <v>129.429179133738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7597415351.5904</v>
      </c>
      <c r="F108" s="9" t="n">
        <f aca="false">E108/$B$14*100</f>
        <v>148.25891225836</v>
      </c>
      <c r="G108" s="7"/>
      <c r="H108" s="2" t="n">
        <f aca="false">H107</f>
        <v>52</v>
      </c>
      <c r="K108" s="9" t="n">
        <f aca="false">'High scenario'!AG111</f>
        <v>8789698634.47541</v>
      </c>
      <c r="L108" s="9" t="n">
        <f aca="false">K108/$B$14*100</f>
        <v>171.525591048977</v>
      </c>
      <c r="M108" s="7"/>
      <c r="O108" s="7" t="n">
        <f aca="false">O104+1</f>
        <v>2039</v>
      </c>
      <c r="P108" s="9" t="n">
        <f aca="false">'Low scenario'!AG111</f>
        <v>6635885185.19192</v>
      </c>
      <c r="Q108" s="9" t="n">
        <f aca="false">P108/$B$14*100</f>
        <v>129.495239354259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7611091365.04548</v>
      </c>
      <c r="F109" s="9" t="n">
        <f aca="false">E109/$B$14*100</f>
        <v>148.525791293538</v>
      </c>
      <c r="G109" s="10" t="n">
        <f aca="false">AVERAGE(E107:E110)/AVERAGE(E103:E106)-1</f>
        <v>0.0190986518754759</v>
      </c>
      <c r="H109" s="2" t="n">
        <f aca="false">H108</f>
        <v>52</v>
      </c>
      <c r="K109" s="9" t="n">
        <f aca="false">'High scenario'!AG112</f>
        <v>8853675354.44215</v>
      </c>
      <c r="L109" s="9" t="n">
        <f aca="false">K109/$B$14*100</f>
        <v>172.774057596241</v>
      </c>
      <c r="M109" s="10" t="n">
        <f aca="false">AVERAGE(K107:K110)/AVERAGE(K103:K106)-1</f>
        <v>0.0296215858390343</v>
      </c>
      <c r="O109" s="7" t="n">
        <f aca="false">O105+1</f>
        <v>2039</v>
      </c>
      <c r="P109" s="9" t="n">
        <f aca="false">'Low scenario'!AG112</f>
        <v>6622645675.70259</v>
      </c>
      <c r="Q109" s="9" t="n">
        <f aca="false">P109/$B$14*100</f>
        <v>129.236878426906</v>
      </c>
      <c r="R109" s="10" t="n">
        <f aca="false">AVERAGE(P107:P110)/AVERAGE(P103:P106)-1</f>
        <v>0.0103396814837824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7666101121.46181</v>
      </c>
      <c r="F110" s="9" t="n">
        <f aca="false">E110/$B$14*100</f>
        <v>149.599273033374</v>
      </c>
      <c r="G110" s="7"/>
      <c r="H110" s="2" t="n">
        <f aca="false">H109</f>
        <v>52</v>
      </c>
      <c r="K110" s="9" t="n">
        <f aca="false">'High scenario'!AG113</f>
        <v>8920813038.54488</v>
      </c>
      <c r="L110" s="9" t="n">
        <f aca="false">K110/$B$14*100</f>
        <v>174.084208424645</v>
      </c>
      <c r="M110" s="7"/>
      <c r="O110" s="7" t="n">
        <f aca="false">O106+1</f>
        <v>2039</v>
      </c>
      <c r="P110" s="9" t="n">
        <f aca="false">'Low scenario'!AG113</f>
        <v>6626390659.16375</v>
      </c>
      <c r="Q110" s="9" t="n">
        <f aca="false">P110/$B$14*100</f>
        <v>129.309959487857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7719075176.16894</v>
      </c>
      <c r="F111" s="6" t="n">
        <f aca="false">E111/$B$14*100</f>
        <v>150.633029299859</v>
      </c>
      <c r="G111" s="7"/>
      <c r="H111" s="2" t="n">
        <f aca="false">H110</f>
        <v>52</v>
      </c>
      <c r="K111" s="6" t="n">
        <f aca="false">'High scenario'!AG114</f>
        <v>8996997932.72242</v>
      </c>
      <c r="L111" s="6" t="n">
        <f aca="false">K111/$B$14*100</f>
        <v>175.570910022303</v>
      </c>
      <c r="M111" s="7"/>
      <c r="O111" s="5" t="n">
        <f aca="false">O107+1</f>
        <v>2040</v>
      </c>
      <c r="P111" s="6" t="n">
        <f aca="false">'Low scenario'!AG114</f>
        <v>6652860295.13284</v>
      </c>
      <c r="Q111" s="6" t="n">
        <f aca="false">P111/$B$14*100</f>
        <v>129.826498238872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7746863583.14877</v>
      </c>
      <c r="F112" s="9" t="n">
        <f aca="false">E112/$B$14*100</f>
        <v>151.175303060285</v>
      </c>
      <c r="G112" s="7"/>
      <c r="H112" s="2" t="n">
        <f aca="false">H111</f>
        <v>52</v>
      </c>
      <c r="K112" s="9" t="n">
        <f aca="false">'High scenario'!AG115</f>
        <v>9070040547.72433</v>
      </c>
      <c r="L112" s="9" t="n">
        <f aca="false">K112/$B$14*100</f>
        <v>176.996291964389</v>
      </c>
      <c r="M112" s="7"/>
      <c r="O112" s="7" t="n">
        <f aca="false">O108+1</f>
        <v>2040</v>
      </c>
      <c r="P112" s="9" t="n">
        <f aca="false">'Low scenario'!AG115</f>
        <v>6645976316.21423</v>
      </c>
      <c r="Q112" s="9" t="n">
        <f aca="false">P112/$B$14*100</f>
        <v>129.692161602101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7800728561.91705</v>
      </c>
      <c r="F113" s="9" t="n">
        <f aca="false">E113/$B$14*100</f>
        <v>152.226445164729</v>
      </c>
      <c r="G113" s="10" t="n">
        <f aca="false">AVERAGE(E111:E114)/AVERAGE(E107:E110)-1</f>
        <v>0.022460262985867</v>
      </c>
      <c r="H113" s="2" t="n">
        <f aca="false">H112</f>
        <v>52</v>
      </c>
      <c r="K113" s="9" t="n">
        <f aca="false">'High scenario'!AG116</f>
        <v>9115993327.83515</v>
      </c>
      <c r="L113" s="9" t="n">
        <f aca="false">K113/$B$14*100</f>
        <v>177.893032352955</v>
      </c>
      <c r="M113" s="10" t="n">
        <f aca="false">AVERAGE(K111:K114)/AVERAGE(K107:K110)-1</f>
        <v>0.0296104084520781</v>
      </c>
      <c r="O113" s="7" t="n">
        <f aca="false">O109+1</f>
        <v>2040</v>
      </c>
      <c r="P113" s="9" t="n">
        <f aca="false">'Low scenario'!AG116</f>
        <v>6680241723.40837</v>
      </c>
      <c r="Q113" s="9" t="n">
        <f aca="false">P113/$B$14*100</f>
        <v>130.360830058885</v>
      </c>
      <c r="R113" s="10" t="n">
        <f aca="false">AVERAGE(P111:P114)/AVERAGE(P107:P110)-1</f>
        <v>0.00448526339202071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7832827674.14902</v>
      </c>
      <c r="F114" s="9" t="n">
        <f aca="false">E114/$B$14*100</f>
        <v>152.85283970073</v>
      </c>
      <c r="G114" s="7"/>
      <c r="H114" s="2" t="n">
        <f aca="false">H113</f>
        <v>52</v>
      </c>
      <c r="K114" s="9" t="n">
        <f aca="false">'High scenario'!AG117</f>
        <v>9168770139.85174</v>
      </c>
      <c r="L114" s="9" t="n">
        <f aca="false">K114/$B$14*100</f>
        <v>178.922939549013</v>
      </c>
      <c r="M114" s="7"/>
      <c r="O114" s="7" t="n">
        <f aca="false">O110+1</f>
        <v>2040</v>
      </c>
      <c r="P114" s="9" t="n">
        <f aca="false">'Low scenario'!AG117</f>
        <v>6657280784.571</v>
      </c>
      <c r="Q114" s="9" t="n">
        <f aca="false">P114/$B$14*100</f>
        <v>129.912761385668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97" colorId="64" zoomScale="85" zoomScaleNormal="85" zoomScalePageLayoutView="100" workbookViewId="0">
      <selection pane="topLeft" activeCell="I116" activeCellId="0" sqref="I11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-0.0116513100764572</v>
      </c>
      <c r="D26" s="108" t="n">
        <f aca="false">C26</f>
        <v>-0.0116513100764572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-0.0153813483661032</v>
      </c>
      <c r="D27" s="100" t="n">
        <f aca="false">'Central scenario'!BO5+SUM($C107:$J107)-$H107-$F107-SUM($K107:$R107)</f>
        <v>-0.0192253939599371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-0.0181552597891607</v>
      </c>
      <c r="D28" s="100" t="n">
        <f aca="false">'Central scenario'!BO6+SUM($C108:$J108)-$H108-$F108-SUM($K108:$R108)</f>
        <v>-0.0260235820966923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-0.00905067992232215</v>
      </c>
      <c r="D29" s="100" t="n">
        <f aca="false">'Central scenario'!BO7+SUM($C109:$J109)-$F109-SUM($K109:$R109)</f>
        <v>-0.0215448478775358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-0.0143847161186712</v>
      </c>
      <c r="D30" s="100" t="n">
        <f aca="false">'Central scenario'!$BO8+SUM($D$113:$J$113)-SUM($K$113:$Q$113)-$I$113*12/15</f>
        <v>-0.0276916091971804</v>
      </c>
      <c r="E30" s="102" t="n">
        <f aca="false">'Low scenario'!$AL8+SUM($D$113:$J$113)-SUM($K$113:$Q$113)</f>
        <v>-0.0143395374160647</v>
      </c>
      <c r="F30" s="102" t="n">
        <f aca="false">'Low scenario'!$BO8+SUM($D$113:$J$113)-SUM($K$113:$Q$113)-$I$113*12/15</f>
        <v>-0.0276464304945739</v>
      </c>
      <c r="G30" s="102" t="n">
        <f aca="false">'High scenario'!$AL8+SUM($D$113:$J$113)-SUM($K$113:$Q$113)</f>
        <v>-0.0143393927585299</v>
      </c>
      <c r="H30" s="102" t="n">
        <f aca="false">'High scenario'!$BO8+SUM($D$113:$J$113)-SUM($K$113:$Q$113)-$I$113*12/15</f>
        <v>-0.0276462858370391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-0.0223740617963946</v>
      </c>
      <c r="D31" s="100" t="n">
        <f aca="false">'Central scenario'!$BO9+SUM($D$113:$J$113)-SUM($K$113:$Q$113)-$I$113</f>
        <v>-0.039299282600953</v>
      </c>
      <c r="E31" s="102" t="n">
        <f aca="false">'Low scenario'!$AL9+SUM($D$113:$J$113)-SUM($K$113:$Q$113)</f>
        <v>-0.0218771578510126</v>
      </c>
      <c r="F31" s="102" t="n">
        <f aca="false">'Low scenario'!$BO9+SUM($D$113:$J$113)-SUM($K$113:$Q$113)-$I$113</f>
        <v>-0.0387958040239773</v>
      </c>
      <c r="G31" s="102" t="n">
        <f aca="false">'High scenario'!$AL9+SUM($D$113:$J$113)-SUM($K$113:$Q$113)</f>
        <v>-0.0228440002449604</v>
      </c>
      <c r="H31" s="102" t="n">
        <f aca="false">'High scenario'!$BO9+SUM($D$113:$J$113)-SUM($K$113:$Q$113)-$I$113</f>
        <v>-0.0397784596058006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-0.0164312924091736</v>
      </c>
      <c r="D32" s="100" t="n">
        <f aca="false">'Central scenario'!$BO10+SUM($D$113:$J$113)-SUM($K$113:$Q$113)-$I$113</f>
        <v>-0.0337435747902327</v>
      </c>
      <c r="E32" s="102" t="n">
        <f aca="false">'Low scenario'!$AL10+SUM($D$113:$J$113)-SUM($K$113:$Q$113)</f>
        <v>-0.0151659042881029</v>
      </c>
      <c r="F32" s="102" t="n">
        <f aca="false">'Low scenario'!$BO10+SUM($D$113:$J$113)-SUM($K$113:$Q$113)-$I$113</f>
        <v>-0.0324644986227707</v>
      </c>
      <c r="G32" s="102" t="n">
        <f aca="false">'High scenario'!$AL10+SUM($D$113:$J$113)-SUM($K$113:$Q$113)</f>
        <v>-0.0173692242993524</v>
      </c>
      <c r="H32" s="102" t="n">
        <f aca="false">'High scenario'!$BO10+SUM($D$113:$J$113)-SUM($K$113:$Q$113)-$I$113</f>
        <v>-0.0347431537555278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-0.0138592604256913</v>
      </c>
      <c r="D33" s="100" t="n">
        <f aca="false">'Central scenario'!$BO11+SUM($D$113:$J$113)-SUM($K$113:$Q$113)-$I$113</f>
        <v>-0.0315337636636799</v>
      </c>
      <c r="E33" s="102" t="n">
        <f aca="false">'Low scenario'!$AL11+SUM($D$113:$J$113)-SUM($K$113:$Q$113)</f>
        <v>-0.0114200308404423</v>
      </c>
      <c r="F33" s="102" t="n">
        <f aca="false">'Low scenario'!$BO11+SUM($D$113:$J$113)-SUM($K$113:$Q$113)-$I$113</f>
        <v>-0.0290134089887017</v>
      </c>
      <c r="G33" s="102" t="n">
        <f aca="false">'High scenario'!$AL11+SUM($D$113:$J$113)-SUM($K$113:$Q$113)</f>
        <v>-0.0163411775580478</v>
      </c>
      <c r="H33" s="102" t="n">
        <f aca="false">'High scenario'!$BO11+SUM($D$113:$J$113)-SUM($K$113:$Q$113)-$I$113</f>
        <v>-0.034171143958093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-0.0146705089208187</v>
      </c>
      <c r="D34" s="100" t="n">
        <f aca="false">'Central scenario'!$BO12+SUM($D$113:$J$113)-SUM($K$113:$Q$113)-$I$113</f>
        <v>-0.0326935279594243</v>
      </c>
      <c r="E34" s="102" t="n">
        <f aca="false">'Low scenario'!$AL12+SUM($D$113:$J$113)-SUM($K$113:$Q$113)</f>
        <v>-0.0126423294171124</v>
      </c>
      <c r="F34" s="102" t="n">
        <f aca="false">'Low scenario'!$BO12+SUM($D$113:$J$113)-SUM($K$113:$Q$113)-$I$113</f>
        <v>-0.0305889384666745</v>
      </c>
      <c r="G34" s="102" t="n">
        <f aca="false">'High scenario'!$AL12+SUM($D$113:$J$113)-SUM($K$113:$Q$113)</f>
        <v>-0.0169430439226358</v>
      </c>
      <c r="H34" s="102" t="n">
        <f aca="false">'High scenario'!$BO12+SUM($D$113:$J$113)-SUM($K$113:$Q$113)-$I$113</f>
        <v>-0.0351102847556094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-0.0174692771472236</v>
      </c>
      <c r="D35" s="103" t="n">
        <f aca="false">'Central scenario'!$BO13+SUM($D$113:$J$113)-SUM($K$113:$Q$113)-$I$113</f>
        <v>-0.0359726325530313</v>
      </c>
      <c r="E35" s="102" t="n">
        <f aca="false">'Low scenario'!$AL13+SUM($D$113:$J$113)-SUM($K$113:$Q$113)</f>
        <v>-0.0156753265369454</v>
      </c>
      <c r="F35" s="102" t="n">
        <f aca="false">'Low scenario'!$BO13+SUM($D$113:$J$113)-SUM($K$113:$Q$113)-$I$113</f>
        <v>-0.0340371373303925</v>
      </c>
      <c r="G35" s="102" t="n">
        <f aca="false">'High scenario'!$AL13+SUM($D$113:$J$113)-SUM($K$113:$Q$113)</f>
        <v>-0.01843295300841</v>
      </c>
      <c r="H35" s="102" t="n">
        <f aca="false">'High scenario'!$BO13+SUM($D$113:$J$113)-SUM($K$113:$Q$113)-$I$113</f>
        <v>-0.0371133259304693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-0.0212438945380895</v>
      </c>
      <c r="D36" s="104" t="n">
        <f aca="false">'Central scenario'!$BO14+SUM($D$113:$J$113)-SUM($K$113:$Q$113)-$I$113</f>
        <v>-0.040929622331038</v>
      </c>
      <c r="E36" s="102" t="n">
        <f aca="false">'Low scenario'!$AL14+SUM($D$113:$J$113)-SUM($K$113:$Q$113)</f>
        <v>-0.0181451600680972</v>
      </c>
      <c r="F36" s="102" t="n">
        <f aca="false">'Low scenario'!$BO14+SUM($D$113:$J$113)-SUM($K$113:$Q$113)-$I$113</f>
        <v>-0.037632764835658</v>
      </c>
      <c r="G36" s="102" t="n">
        <f aca="false">'High scenario'!$AL14+SUM($D$113:$J$113)-SUM($K$113:$Q$113)</f>
        <v>-0.0188993100500325</v>
      </c>
      <c r="H36" s="102" t="n">
        <f aca="false">'High scenario'!$BO14+SUM($D$113:$J$113)-SUM($K$113:$Q$113)-$I$113</f>
        <v>-0.0386496853802626</v>
      </c>
      <c r="I36" s="102"/>
    </row>
    <row r="37" customFormat="false" ht="12.8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-0.0225465952449515</v>
      </c>
      <c r="D37" s="105" t="n">
        <f aca="false">'Central scenario'!$BO15+SUM($D$113:$J$113)-SUM($K$113:$Q$113)-$I$113</f>
        <v>-0.0437500358255342</v>
      </c>
      <c r="E37" s="102" t="n">
        <f aca="false">'Low scenario'!$AL15+SUM($D$113:$J$113)-SUM($K$113:$Q$113)</f>
        <v>-0.0218089996114772</v>
      </c>
      <c r="F37" s="102" t="n">
        <f aca="false">'Low scenario'!$BO15+SUM($D$113:$J$113)-SUM($K$113:$Q$113)-$I$113</f>
        <v>-0.0427537510020985</v>
      </c>
      <c r="G37" s="102" t="n">
        <f aca="false">'High scenario'!$AL15+SUM($D$113:$J$113)-SUM($K$113:$Q$113)</f>
        <v>-0.0206750428050051</v>
      </c>
      <c r="H37" s="102" t="n">
        <f aca="false">'High scenario'!$BO15+SUM($D$113:$J$113)-SUM($K$113:$Q$113)-$I$113</f>
        <v>-0.0419474293095936</v>
      </c>
      <c r="I37" s="102"/>
    </row>
    <row r="38" customFormat="false" ht="12.8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-0.0224608224552613</v>
      </c>
      <c r="D38" s="105" t="n">
        <f aca="false">'Central scenario'!$BO16+SUM($D$113:$J$113)-SUM($K$113:$Q$113)-$I$113</f>
        <v>-0.0448412609199846</v>
      </c>
      <c r="E38" s="102" t="n">
        <f aca="false">'Low scenario'!$AL16+SUM($D$113:$J$113)-SUM($K$113:$Q$113)</f>
        <v>-0.0228733292592758</v>
      </c>
      <c r="F38" s="102" t="n">
        <f aca="false">'Low scenario'!$BO16+SUM($D$113:$J$113)-SUM($K$113:$Q$113)-$I$113</f>
        <v>-0.045008536662522</v>
      </c>
      <c r="G38" s="102" t="n">
        <f aca="false">'High scenario'!$AL16+SUM($D$113:$J$113)-SUM($K$113:$Q$113)</f>
        <v>-0.019830782585346</v>
      </c>
      <c r="H38" s="102" t="n">
        <f aca="false">'High scenario'!$BO16+SUM($D$113:$J$113)-SUM($K$113:$Q$113)-$I$113</f>
        <v>-0.0422534096104305</v>
      </c>
      <c r="I38" s="102"/>
    </row>
    <row r="39" customFormat="false" ht="12.8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-0.0200521540305285</v>
      </c>
      <c r="D39" s="105" t="n">
        <f aca="false">'Central scenario'!$BO17+SUM($D$113:$J$113)-SUM($K$113:$Q$113)-$I$113</f>
        <v>-0.0436358633384971</v>
      </c>
      <c r="E39" s="102" t="n">
        <f aca="false">'Low scenario'!$AL17+SUM($D$113:$J$113)-SUM($K$113:$Q$113)</f>
        <v>-0.0227234475699878</v>
      </c>
      <c r="F39" s="102" t="n">
        <f aca="false">'Low scenario'!$BO17+SUM($D$113:$J$113)-SUM($K$113:$Q$113)-$I$113</f>
        <v>-0.0462601391666521</v>
      </c>
      <c r="G39" s="102" t="n">
        <f aca="false">'High scenario'!$AL17+SUM($D$113:$J$113)-SUM($K$113:$Q$113)</f>
        <v>-0.0177134787071648</v>
      </c>
      <c r="H39" s="102" t="n">
        <f aca="false">'High scenario'!$BO17+SUM($D$113:$J$113)-SUM($K$113:$Q$113)-$I$113</f>
        <v>-0.0411426521268089</v>
      </c>
      <c r="I39" s="102"/>
    </row>
    <row r="40" customFormat="false" ht="12.8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-0.0180897798152387</v>
      </c>
      <c r="D40" s="104" t="n">
        <f aca="false">'Central scenario'!$BO18+SUM($D$113:$J$113)-SUM($K$113:$Q$113)-$I$113</f>
        <v>-0.043005015258475</v>
      </c>
      <c r="E40" s="102" t="n">
        <f aca="false">'Low scenario'!$AL18+SUM($D$113:$J$113)-SUM($K$113:$Q$113)</f>
        <v>-0.0226127559928668</v>
      </c>
      <c r="F40" s="102" t="n">
        <f aca="false">'Low scenario'!$BO18+SUM($D$113:$J$113)-SUM($K$113:$Q$113)-$I$113</f>
        <v>-0.0474283418043825</v>
      </c>
      <c r="G40" s="102" t="n">
        <f aca="false">'High scenario'!$AL18+SUM($D$113:$J$113)-SUM($K$113:$Q$113)</f>
        <v>-0.0144454888057689</v>
      </c>
      <c r="H40" s="102" t="n">
        <f aca="false">'High scenario'!$BO18+SUM($D$113:$J$113)-SUM($K$113:$Q$113)-$I$113</f>
        <v>-0.0387008982413132</v>
      </c>
      <c r="I40" s="102"/>
    </row>
    <row r="41" customFormat="false" ht="12.8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-0.0163900587287042</v>
      </c>
      <c r="D41" s="105" t="n">
        <f aca="false">'Central scenario'!$BO19+SUM($D$113:$J$113)-SUM($K$113:$Q$113)-$I$113</f>
        <v>-0.0422188234614124</v>
      </c>
      <c r="E41" s="102" t="n">
        <f aca="false">'Low scenario'!$AL19+SUM($D$113:$J$113)-SUM($K$113:$Q$113)</f>
        <v>-0.0220647450979672</v>
      </c>
      <c r="F41" s="102" t="n">
        <f aca="false">'Low scenario'!$BO19+SUM($D$113:$J$113)-SUM($K$113:$Q$113)-$I$113</f>
        <v>-0.0478049331793021</v>
      </c>
      <c r="G41" s="102" t="n">
        <f aca="false">'High scenario'!$AL19+SUM($D$113:$J$113)-SUM($K$113:$Q$113)</f>
        <v>-0.012926664409012</v>
      </c>
      <c r="H41" s="102" t="n">
        <f aca="false">'High scenario'!$BO19+SUM($D$113:$J$113)-SUM($K$113:$Q$113)-$I$113</f>
        <v>-0.0378267233957996</v>
      </c>
      <c r="I41" s="102"/>
    </row>
    <row r="42" customFormat="false" ht="12.8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-0.0138626005168682</v>
      </c>
      <c r="D42" s="105" t="n">
        <f aca="false">'Central scenario'!$BO20+SUM($D$113:$J$113)-SUM($K$113:$Q$113)-$I$113</f>
        <v>-0.0399709280306865</v>
      </c>
      <c r="E42" s="102" t="n">
        <f aca="false">'Low scenario'!$AL20+SUM($D$113:$J$113)-SUM($K$113:$Q$113)</f>
        <v>-0.0209426940306631</v>
      </c>
      <c r="F42" s="102" t="n">
        <f aca="false">'Low scenario'!$BO20+SUM($D$113:$J$113)-SUM($K$113:$Q$113)-$I$113</f>
        <v>-0.0474891244010724</v>
      </c>
      <c r="G42" s="102" t="n">
        <f aca="false">'High scenario'!$AL20+SUM($D$113:$J$113)-SUM($K$113:$Q$113)</f>
        <v>-0.0102428323648733</v>
      </c>
      <c r="H42" s="102" t="n">
        <f aca="false">'High scenario'!$BO20+SUM($D$113:$J$113)-SUM($K$113:$Q$113)-$I$113</f>
        <v>-0.0358236592361328</v>
      </c>
      <c r="I42" s="102"/>
    </row>
    <row r="43" customFormat="false" ht="12.8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-0.013250753076701</v>
      </c>
      <c r="D43" s="105" t="n">
        <f aca="false">'Central scenario'!$BO21+SUM($D$113:$J$113)-SUM($K$113:$Q$113)-$I$113</f>
        <v>-0.0401305295866898</v>
      </c>
      <c r="E43" s="102" t="n">
        <f aca="false">'Low scenario'!$AL21+SUM($D$113:$J$113)-SUM($K$113:$Q$113)</f>
        <v>-0.0207651807636235</v>
      </c>
      <c r="F43" s="102" t="n">
        <f aca="false">'Low scenario'!$BO21+SUM($D$113:$J$113)-SUM($K$113:$Q$113)-$I$113</f>
        <v>-0.0484721496398841</v>
      </c>
      <c r="G43" s="102" t="n">
        <f aca="false">'High scenario'!$AL21+SUM($D$113:$J$113)-SUM($K$113:$Q$113)</f>
        <v>-0.00889141909475246</v>
      </c>
      <c r="H43" s="102" t="n">
        <f aca="false">'High scenario'!$BO21+SUM($D$113:$J$113)-SUM($K$113:$Q$113)-$I$113</f>
        <v>-0.0359091192088992</v>
      </c>
      <c r="I43" s="102"/>
    </row>
    <row r="44" customFormat="false" ht="12.8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-0.011278704149931</v>
      </c>
      <c r="D44" s="104" t="n">
        <f aca="false">'Central scenario'!$BO22+SUM($D$113:$J$113)-SUM($K$113:$Q$113)-$I$113</f>
        <v>-0.039051447571895</v>
      </c>
      <c r="E44" s="102" t="n">
        <f aca="false">'Low scenario'!$AL22+SUM($D$113:$J$113)-SUM($K$113:$Q$113)</f>
        <v>-0.0196118444175798</v>
      </c>
      <c r="F44" s="102" t="n">
        <f aca="false">'Low scenario'!$BO22+SUM($D$113:$J$113)-SUM($K$113:$Q$113)-$I$113</f>
        <v>-0.0484371821492345</v>
      </c>
      <c r="G44" s="102" t="n">
        <f aca="false">'High scenario'!$AL22+SUM($D$113:$J$113)-SUM($K$113:$Q$113)</f>
        <v>-0.00726459567755947</v>
      </c>
      <c r="H44" s="102" t="n">
        <f aca="false">'High scenario'!$BO22+SUM($D$113:$J$113)-SUM($K$113:$Q$113)-$I$113</f>
        <v>-0.0354170689653332</v>
      </c>
      <c r="I44" s="102"/>
    </row>
    <row r="45" customFormat="false" ht="12.8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-0.00986105645332749</v>
      </c>
      <c r="D45" s="105" t="n">
        <f aca="false">'Central scenario'!$BO23+SUM($D$113:$J$113)-SUM($K$113:$Q$113)-$I$113</f>
        <v>-0.0386483796428053</v>
      </c>
      <c r="E45" s="102" t="n">
        <f aca="false">'Low scenario'!$AL23+SUM($D$113:$J$113)-SUM($K$113:$Q$113)</f>
        <v>-0.0180811152732573</v>
      </c>
      <c r="F45" s="102" t="n">
        <f aca="false">'Low scenario'!$BO23+SUM($D$113:$J$113)-SUM($K$113:$Q$113)-$I$113</f>
        <v>-0.0478482417541767</v>
      </c>
      <c r="G45" s="102" t="n">
        <f aca="false">'High scenario'!$AL23+SUM($D$113:$J$113)-SUM($K$113:$Q$113)</f>
        <v>-0.00542692092701386</v>
      </c>
      <c r="H45" s="102" t="n">
        <f aca="false">'High scenario'!$BO23+SUM($D$113:$J$113)-SUM($K$113:$Q$113)-$I$113</f>
        <v>-0.0343884499776501</v>
      </c>
      <c r="I45" s="102"/>
    </row>
    <row r="46" customFormat="false" ht="12.8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-0.0084068153552163</v>
      </c>
      <c r="D46" s="105" t="n">
        <f aca="false">'Central scenario'!$BO24+SUM($D$113:$J$113)-SUM($K$113:$Q$113)-$I$113</f>
        <v>-0.0382904906417471</v>
      </c>
      <c r="E46" s="102" t="n">
        <f aca="false">'Low scenario'!$AL24+SUM($D$113:$J$113)-SUM($K$113:$Q$113)</f>
        <v>-0.0167501211982311</v>
      </c>
      <c r="F46" s="102" t="n">
        <f aca="false">'Low scenario'!$BO24+SUM($D$113:$J$113)-SUM($K$113:$Q$113)-$I$113</f>
        <v>-0.047119294416347</v>
      </c>
      <c r="G46" s="102" t="n">
        <f aca="false">'High scenario'!$AL24+SUM($D$113:$J$113)-SUM($K$113:$Q$113)</f>
        <v>-0.0038219281753842</v>
      </c>
      <c r="H46" s="102" t="n">
        <f aca="false">'High scenario'!$BO24+SUM($D$113:$J$113)-SUM($K$113:$Q$113)-$I$113</f>
        <v>-0.0334214998267305</v>
      </c>
      <c r="I46" s="102"/>
    </row>
    <row r="47" customFormat="false" ht="12.8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-0.00669716634705242</v>
      </c>
      <c r="D47" s="105" t="n">
        <f aca="false">'Central scenario'!$BO25+SUM($D$113:$J$113)-SUM($K$113:$Q$113)-$I$113</f>
        <v>-0.0376364075788846</v>
      </c>
      <c r="E47" s="102" t="n">
        <f aca="false">'Low scenario'!$AL25+SUM($D$113:$J$113)-SUM($K$113:$Q$113)</f>
        <v>-0.0153198944975561</v>
      </c>
      <c r="F47" s="102" t="n">
        <f aca="false">'Low scenario'!$BO25+SUM($D$113:$J$113)-SUM($K$113:$Q$113)-$I$113</f>
        <v>-0.0465091778246651</v>
      </c>
      <c r="G47" s="102" t="n">
        <f aca="false">'High scenario'!$AL25+SUM($D$113:$J$113)-SUM($K$113:$Q$113)</f>
        <v>-0.0018676983977024</v>
      </c>
      <c r="H47" s="102" t="n">
        <f aca="false">'High scenario'!$BO25+SUM($D$113:$J$113)-SUM($K$113:$Q$113)-$I$113</f>
        <v>-0.0322315101570387</v>
      </c>
      <c r="I47" s="102"/>
    </row>
    <row r="48" customFormat="false" ht="12.8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-0.0052795670973758</v>
      </c>
      <c r="D48" s="104" t="n">
        <f aca="false">'Central scenario'!$BO26+SUM($D$113:$J$113)-SUM($K$113:$Q$113)-$I$113</f>
        <v>-0.0374569705442833</v>
      </c>
      <c r="E48" s="102" t="n">
        <f aca="false">'Low scenario'!$AL26+SUM($D$113:$J$113)-SUM($K$113:$Q$113)</f>
        <v>-0.0147655190105937</v>
      </c>
      <c r="F48" s="102" t="n">
        <f aca="false">'Low scenario'!$BO26+SUM($D$113:$J$113)-SUM($K$113:$Q$113)-$I$113</f>
        <v>-0.0472199473610281</v>
      </c>
      <c r="G48" s="102" t="n">
        <f aca="false">'High scenario'!$AL26+SUM($D$113:$J$113)-SUM($K$113:$Q$113)</f>
        <v>-0.000630438412664965</v>
      </c>
      <c r="H48" s="102" t="n">
        <f aca="false">'High scenario'!$BO26+SUM($D$113:$J$113)-SUM($K$113:$Q$113)-$I$113</f>
        <v>-0.031704034823207</v>
      </c>
      <c r="I48" s="102"/>
    </row>
    <row r="49" customFormat="false" ht="12.8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-0.00429026400865778</v>
      </c>
      <c r="D49" s="105" t="n">
        <f aca="false">'Central scenario'!$BO27+SUM($D$113:$J$113)-SUM($K$113:$Q$113)-$I$113</f>
        <v>-0.0373408566105472</v>
      </c>
      <c r="E49" s="102" t="n">
        <f aca="false">'Low scenario'!$AL27+SUM($D$113:$J$113)-SUM($K$113:$Q$113)</f>
        <v>-0.0138466339533958</v>
      </c>
      <c r="F49" s="102" t="n">
        <f aca="false">'Low scenario'!$BO27+SUM($D$113:$J$113)-SUM($K$113:$Q$113)-$I$113</f>
        <v>-0.0472960332640781</v>
      </c>
      <c r="G49" s="102" t="n">
        <f aca="false">'High scenario'!$AL27+SUM($D$113:$J$113)-SUM($K$113:$Q$113)</f>
        <v>0.00153831756564338</v>
      </c>
      <c r="H49" s="102" t="n">
        <f aca="false">'High scenario'!$BO27+SUM($D$113:$J$113)-SUM($K$113:$Q$113)-$I$113</f>
        <v>-0.0301598111961175</v>
      </c>
      <c r="I49" s="102"/>
    </row>
    <row r="50" customFormat="false" ht="12.8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-0.00377668217637461</v>
      </c>
      <c r="D50" s="105" t="n">
        <f aca="false">'Central scenario'!$BO28+SUM($D$113:$J$113)-SUM($K$113:$Q$113)-$I$113</f>
        <v>-0.0373806276997459</v>
      </c>
      <c r="E50" s="102" t="n">
        <f aca="false">'Low scenario'!$AL28+SUM($D$113:$J$113)-SUM($K$113:$Q$113)</f>
        <v>-0.0130798922228363</v>
      </c>
      <c r="F50" s="102" t="n">
        <f aca="false">'Low scenario'!$BO28+SUM($D$113:$J$113)-SUM($K$113:$Q$113)-$I$113</f>
        <v>-0.0475686198253288</v>
      </c>
      <c r="G50" s="102" t="n">
        <f aca="false">'High scenario'!$AL28+SUM($D$113:$J$113)-SUM($K$113:$Q$113)</f>
        <v>0.00418227428948164</v>
      </c>
      <c r="H50" s="102" t="n">
        <f aca="false">'High scenario'!$BO28+SUM($D$113:$J$113)-SUM($K$113:$Q$113)-$I$113</f>
        <v>-0.0284559342662963</v>
      </c>
      <c r="I50" s="102"/>
    </row>
    <row r="51" customFormat="false" ht="12.8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-0.00197099424172443</v>
      </c>
      <c r="D51" s="105" t="n">
        <f aca="false">'Central scenario'!$BO29+SUM($D$113:$J$113)-SUM($K$113:$Q$113)-$I$113</f>
        <v>-0.0363565745407719</v>
      </c>
      <c r="E51" s="102" t="n">
        <f aca="false">'Low scenario'!$AL29+SUM($D$113:$J$113)-SUM($K$113:$Q$113)</f>
        <v>-0.0130358619522519</v>
      </c>
      <c r="F51" s="102" t="n">
        <f aca="false">'Low scenario'!$BO29+SUM($D$113:$J$113)-SUM($K$113:$Q$113)-$I$113</f>
        <v>-0.0484276125757735</v>
      </c>
      <c r="G51" s="102" t="n">
        <f aca="false">'High scenario'!$AL29+SUM($D$113:$J$113)-SUM($K$113:$Q$113)</f>
        <v>0.00586371829833041</v>
      </c>
      <c r="H51" s="102" t="n">
        <f aca="false">'High scenario'!$BO29+SUM($D$113:$J$113)-SUM($K$113:$Q$113)-$I$113</f>
        <v>-0.027277938110157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0.0607890100036002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0.059003517131234</v>
      </c>
      <c r="F124" s="61" t="n">
        <f aca="false">SUM($C109:$J109)-$F109-SUM($K109:$R109)</f>
        <v>0.015880266757964</v>
      </c>
      <c r="G124" s="61" t="n">
        <f aca="false">E124+F124-D124-C124</f>
        <v>-0.0215448478775358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0.0513659714527243</v>
      </c>
      <c r="F125" s="32" t="n">
        <f aca="false">SUM($D$113:$J$113)-SUM($K$113:$Q$113)-$I$113*12/15</f>
        <v>0.0112879599606704</v>
      </c>
      <c r="G125" s="32" t="n">
        <f aca="false">E125+F125-D125-C125</f>
        <v>-0.0276916091971803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0.0148477227633538</v>
      </c>
      <c r="D126" s="61" t="n">
        <f aca="false">'Central scenario'!BM9+'Central scenario'!BN9+'Central scenario'!BL9-C126</f>
        <v>0.094185689860082</v>
      </c>
      <c r="E126" s="61" t="n">
        <f aca="false">'Central scenario'!BK9</f>
        <v>0.0615566020730914</v>
      </c>
      <c r="F126" s="61" t="n">
        <f aca="false">SUM($D$113:$J$113)-SUM($K$113:$Q$113)-$I$113+$I$115</f>
        <v>0.0156775279493914</v>
      </c>
      <c r="G126" s="61" t="n">
        <f aca="false">E126+F126-D126-C126</f>
        <v>-0.031799282600953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0.0143379815585215</v>
      </c>
      <c r="D127" s="32" t="n">
        <f aca="false">'Central scenario'!BM10+'Central scenario'!BN10+'Central scenario'!BL10-C127</f>
        <v>0.091289922495258</v>
      </c>
      <c r="E127" s="32" t="n">
        <f aca="false">'Central scenario'!BK10</f>
        <v>0.0637068013141554</v>
      </c>
      <c r="F127" s="32" t="n">
        <f aca="false">SUM($D$113:$J$113)-SUM($K$113:$Q$113)-$I$113+$I$115</f>
        <v>0.0156775279493914</v>
      </c>
      <c r="G127" s="32" t="n">
        <f aca="false">E127+F127-D127-C127</f>
        <v>-0.0262435747902327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0.0140071373734367</v>
      </c>
      <c r="D128" s="61" t="n">
        <f aca="false">'Central scenario'!BM11+'Central scenario'!BN11+'Central scenario'!BL11-C128</f>
        <v>0.0919180140397162</v>
      </c>
      <c r="E128" s="61" t="n">
        <f aca="false">'Central scenario'!BK11</f>
        <v>0.0662138598000817</v>
      </c>
      <c r="F128" s="61" t="n">
        <f aca="false">SUM($D$113:$J$113)-SUM($K$113:$Q$113)-$I$113+$I$115</f>
        <v>0.0156775279493914</v>
      </c>
      <c r="G128" s="61" t="n">
        <f aca="false">E128+F128-D128-C128</f>
        <v>-0.0240337636636798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0.0143783635392318</v>
      </c>
      <c r="D129" s="32" t="n">
        <f aca="false">'Central scenario'!BM12+'Central scenario'!BN12+'Central scenario'!BL12-C129</f>
        <v>0.0946560015928015</v>
      </c>
      <c r="E129" s="32" t="n">
        <f aca="false">'Central scenario'!BK12</f>
        <v>0.0681633092232176</v>
      </c>
      <c r="F129" s="32" t="n">
        <f aca="false">SUM($D$113:$J$113)-SUM($K$113:$Q$113)-$I$113+$I$115</f>
        <v>0.0156775279493914</v>
      </c>
      <c r="G129" s="32" t="n">
        <f aca="false">E129+F129-D129-C129</f>
        <v>-0.0251935279594243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0.014688502421854</v>
      </c>
      <c r="D130" s="61" t="n">
        <f aca="false">'Central scenario'!BM13+'Central scenario'!BN13+'Central scenario'!BL13-C130</f>
        <v>0.0981067659385073</v>
      </c>
      <c r="E130" s="61" t="n">
        <f aca="false">'Central scenario'!BK13</f>
        <v>0.0686451078579386</v>
      </c>
      <c r="F130" s="61" t="n">
        <f aca="false">SUM($D$113:$J$113)-SUM($K$113:$Q$113)-$I$113+$I$115</f>
        <v>0.0156775279493914</v>
      </c>
      <c r="G130" s="61" t="n">
        <f aca="false">E130+F130-D130-C130</f>
        <v>-0.0284726325530313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0.0152982597260875</v>
      </c>
      <c r="D131" s="32" t="n">
        <f aca="false">'Central scenario'!BM14+'Central scenario'!BN14+'Central scenario'!BL14-C131</f>
        <v>0.103078603182144</v>
      </c>
      <c r="E131" s="32" t="n">
        <f aca="false">'Central scenario'!BK14</f>
        <v>0.0692697126278018</v>
      </c>
      <c r="F131" s="32" t="n">
        <f aca="false">SUM($D$113:$J$113)-SUM($K$113:$Q$113)-$I$113+$I$115</f>
        <v>0.0156775279493914</v>
      </c>
      <c r="G131" s="32" t="n">
        <f aca="false">E131+F131-D131-C131</f>
        <v>-0.0334296223310379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0.015527907087379</v>
      </c>
      <c r="D132" s="61" t="n">
        <f aca="false">'Central scenario'!BM15+'Central scenario'!BN15+'Central scenario'!BL15-C132</f>
        <v>0.106538992525834</v>
      </c>
      <c r="E132" s="61" t="n">
        <f aca="false">'Central scenario'!BK15</f>
        <v>0.0701393358382873</v>
      </c>
      <c r="F132" s="61" t="n">
        <f aca="false">SUM($D$113:$J$113)-SUM($K$113:$Q$113)-$I$113+$I$115</f>
        <v>0.0156775279493914</v>
      </c>
      <c r="G132" s="61" t="n">
        <f aca="false">E132+F132-D132-C132</f>
        <v>-0.0362500358255342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0.0154070931474335</v>
      </c>
      <c r="D133" s="32" t="n">
        <f aca="false">'Central scenario'!BM16+'Central scenario'!BN16+'Central scenario'!BL16-C133</f>
        <v>0.108197107863244</v>
      </c>
      <c r="E133" s="32" t="n">
        <f aca="false">'Central scenario'!BK16</f>
        <v>0.0705854121413019</v>
      </c>
      <c r="F133" s="32" t="n">
        <f aca="false">SUM($D$113:$J$113)-SUM($K$113:$Q$113)-$I$113+$I$115</f>
        <v>0.0156775279493914</v>
      </c>
      <c r="G133" s="32" t="n">
        <f aca="false">E133+F133-D133-C133</f>
        <v>-0.0373412609199846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0.0147569081381001</v>
      </c>
      <c r="D134" s="61" t="n">
        <f aca="false">'Central scenario'!BM17+'Central scenario'!BN17+'Central scenario'!BL17-C134</f>
        <v>0.107871611648393</v>
      </c>
      <c r="E134" s="61" t="n">
        <f aca="false">'Central scenario'!BK17</f>
        <v>0.0708151284986049</v>
      </c>
      <c r="F134" s="61" t="n">
        <f aca="false">SUM($D$113:$J$113)-SUM($K$113:$Q$113)-$I$113+$I$115</f>
        <v>0.0156775279493914</v>
      </c>
      <c r="G134" s="61" t="n">
        <f aca="false">E134+F134-D134-C134</f>
        <v>-0.036135863338497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0.0145606713524823</v>
      </c>
      <c r="D135" s="32" t="n">
        <f aca="false">'Central scenario'!BM18+'Central scenario'!BN18+'Central scenario'!BL18-C135</f>
        <v>0.107767665416769</v>
      </c>
      <c r="E135" s="32" t="n">
        <f aca="false">'Central scenario'!BK18</f>
        <v>0.071145793561385</v>
      </c>
      <c r="F135" s="32" t="n">
        <f aca="false">SUM($D$113:$J$113)-SUM($K$113:$Q$113)-$I$113+$I$115</f>
        <v>0.0156775279493914</v>
      </c>
      <c r="G135" s="32" t="n">
        <f aca="false">E135+F135-D135-C135</f>
        <v>-0.035505015258475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0.0142683262297692</v>
      </c>
      <c r="D136" s="61" t="n">
        <f aca="false">'Central scenario'!BM19+'Central scenario'!BN19+'Central scenario'!BL19-C136</f>
        <v>0.107906226505614</v>
      </c>
      <c r="E136" s="61" t="n">
        <f aca="false">'Central scenario'!BK19</f>
        <v>0.0717782013245792</v>
      </c>
      <c r="F136" s="61" t="n">
        <f aca="false">SUM($D$113:$J$113)-SUM($K$113:$Q$113)-$I$113+$I$115</f>
        <v>0.0156775279493914</v>
      </c>
      <c r="G136" s="61" t="n">
        <f aca="false">E136+F136-D136-C136</f>
        <v>-0.0347188234614124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0.0135572640966239</v>
      </c>
      <c r="D137" s="32" t="n">
        <f aca="false">'Central scenario'!BM20+'Central scenario'!BN20+'Central scenario'!BL20-C137</f>
        <v>0.106975974102127</v>
      </c>
      <c r="E137" s="32" t="n">
        <f aca="false">'Central scenario'!BK20</f>
        <v>0.0723847822186734</v>
      </c>
      <c r="F137" s="32" t="n">
        <f aca="false">SUM($D$113:$J$113)-SUM($K$113:$Q$113)-$I$113+$I$115</f>
        <v>0.0156775279493914</v>
      </c>
      <c r="G137" s="32" t="n">
        <f aca="false">E137+F137-D137-C137</f>
        <v>-0.0324709280306865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0.0130910283489152</v>
      </c>
      <c r="D138" s="61" t="n">
        <f aca="false">'Central scenario'!BM21+'Central scenario'!BN21+'Central scenario'!BL21-C138</f>
        <v>0.107569495538173</v>
      </c>
      <c r="E138" s="61" t="n">
        <f aca="false">'Central scenario'!BK21</f>
        <v>0.0723524663510072</v>
      </c>
      <c r="F138" s="61" t="n">
        <f aca="false">SUM($D$113:$J$113)-SUM($K$113:$Q$113)-$I$113+$I$115</f>
        <v>0.0156775279493914</v>
      </c>
      <c r="G138" s="61" t="n">
        <f aca="false">E138+F138-D138-C138</f>
        <v>-0.0326305295866898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0.0127667647029597</v>
      </c>
      <c r="D139" s="32" t="n">
        <f aca="false">'Central scenario'!BM22+'Central scenario'!BN22+'Central scenario'!BL22-C139</f>
        <v>0.107198863749786</v>
      </c>
      <c r="E139" s="32" t="n">
        <f aca="false">'Central scenario'!BK22</f>
        <v>0.0727366529314596</v>
      </c>
      <c r="F139" s="32" t="n">
        <f aca="false">SUM($D$113:$J$113)-SUM($K$113:$Q$113)-$I$113+$I$115</f>
        <v>0.0156775279493914</v>
      </c>
      <c r="G139" s="32" t="n">
        <f aca="false">E139+F139-D139-C139</f>
        <v>-0.031551447571895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0.0125117012701545</v>
      </c>
      <c r="D140" s="61" t="n">
        <f aca="false">'Central scenario'!BM23+'Central scenario'!BN23+'Central scenario'!BL23-C140</f>
        <v>0.107532176515212</v>
      </c>
      <c r="E140" s="61" t="n">
        <f aca="false">'Central scenario'!BK23</f>
        <v>0.0732179701931702</v>
      </c>
      <c r="F140" s="61" t="n">
        <f aca="false">SUM($D$113:$J$113)-SUM($K$113:$Q$113)-$I$113+$I$115</f>
        <v>0.0156775279493914</v>
      </c>
      <c r="G140" s="61" t="n">
        <f aca="false">E140+F140-D140-C140</f>
        <v>-0.0311483796428053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0.0122915308372375</v>
      </c>
      <c r="D141" s="32" t="n">
        <f aca="false">'Central scenario'!BM24+'Central scenario'!BN24+'Central scenario'!BL24-C141</f>
        <v>0.107736716445953</v>
      </c>
      <c r="E141" s="32" t="n">
        <f aca="false">'Central scenario'!BK24</f>
        <v>0.0735602286920522</v>
      </c>
      <c r="F141" s="32" t="n">
        <f aca="false">SUM($D$113:$J$113)-SUM($K$113:$Q$113)-$I$113+$I$115</f>
        <v>0.0156775279493914</v>
      </c>
      <c r="G141" s="32" t="n">
        <f aca="false">E141+F141-D141-C141</f>
        <v>-0.0307904906417471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0.0119654260710817</v>
      </c>
      <c r="D142" s="61" t="n">
        <f aca="false">'Central scenario'!BM25+'Central scenario'!BN25+'Central scenario'!BL25-C142</f>
        <v>0.107764773924584</v>
      </c>
      <c r="E142" s="61" t="n">
        <f aca="false">'Central scenario'!BK25</f>
        <v>0.0739162644673898</v>
      </c>
      <c r="F142" s="61" t="n">
        <f aca="false">SUM($D$113:$J$113)-SUM($K$113:$Q$113)-$I$113+$I$115</f>
        <v>0.0156775279493914</v>
      </c>
      <c r="G142" s="61" t="n">
        <f aca="false">E142+F142-D142-C142</f>
        <v>-0.0301364075788846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0.0116570349935504</v>
      </c>
      <c r="D143" s="32" t="n">
        <f aca="false">'Central scenario'!BM26+'Central scenario'!BN26+'Central scenario'!BL26-C143</f>
        <v>0.107959035262199</v>
      </c>
      <c r="E143" s="32" t="n">
        <f aca="false">'Central scenario'!BK26</f>
        <v>0.0739815717620745</v>
      </c>
      <c r="F143" s="32" t="n">
        <f aca="false">SUM($D$113:$J$113)-SUM($K$113:$Q$113)-$I$113+$I$115</f>
        <v>0.0156775279493914</v>
      </c>
      <c r="G143" s="32" t="n">
        <f aca="false">E143+F143-D143-C143</f>
        <v>-0.0299569705442833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0.0115220932235644</v>
      </c>
      <c r="D144" s="61" t="n">
        <f aca="false">'Central scenario'!BM27+'Central scenario'!BN27+'Central scenario'!BL27-C144</f>
        <v>0.108298765729017</v>
      </c>
      <c r="E144" s="61" t="n">
        <f aca="false">'Central scenario'!BK27</f>
        <v>0.0743024743926423</v>
      </c>
      <c r="F144" s="61" t="n">
        <f aca="false">SUM($D$113:$J$113)-SUM($K$113:$Q$113)-$I$113+$I$115</f>
        <v>0.0156775279493914</v>
      </c>
      <c r="G144" s="61" t="n">
        <f aca="false">E144+F144-D144-C144</f>
        <v>-0.0298408566105472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0.0113037426502721</v>
      </c>
      <c r="D145" s="32" t="n">
        <f aca="false">'Central scenario'!BM28+'Central scenario'!BN28+'Central scenario'!BL28-C145</f>
        <v>0.109043858228253</v>
      </c>
      <c r="E145" s="32" t="n">
        <f aca="false">'Central scenario'!BK28</f>
        <v>0.0747894452293882</v>
      </c>
      <c r="F145" s="32" t="n">
        <f aca="false">SUM($D$113:$J$113)-SUM($K$113:$Q$113)-$I$113+$I$115</f>
        <v>0.0156775279493914</v>
      </c>
      <c r="G145" s="32" t="n">
        <f aca="false">E145+F145-D145-C145</f>
        <v>-0.0298806276997459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0.0111096822609625</v>
      </c>
      <c r="D146" s="61" t="n">
        <f aca="false">'Central scenario'!BM29+'Central scenario'!BN29+'Central scenario'!BL29-C146</f>
        <v>0.108265236565121</v>
      </c>
      <c r="E146" s="61" t="n">
        <f aca="false">'Central scenario'!BK29</f>
        <v>0.0748408163359199</v>
      </c>
      <c r="F146" s="61" t="n">
        <f aca="false">SUM($D$113:$J$113)-SUM($K$113:$Q$113)-$I$113+$I$115</f>
        <v>0.0156775279493914</v>
      </c>
      <c r="G146" s="61" t="n">
        <f aca="false">E146+F146-D146-C146</f>
        <v>-0.0288565745407719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0.0607890100036002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0.059003517131234</v>
      </c>
      <c r="F152" s="61" t="n">
        <f aca="false">F124</f>
        <v>0.015880266757964</v>
      </c>
      <c r="G152" s="61" t="n">
        <f aca="false">G124</f>
        <v>-0.0215448478775358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0.0513659714527243</v>
      </c>
      <c r="F153" s="32" t="n">
        <f aca="false">F125</f>
        <v>0.0112879599606704</v>
      </c>
      <c r="G153" s="32" t="n">
        <f aca="false">G125</f>
        <v>-0.0276916091971803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-0.0148477227633538</v>
      </c>
      <c r="D154" s="61" t="n">
        <f aca="false">-D126</f>
        <v>-0.094185689860082</v>
      </c>
      <c r="E154" s="61" t="n">
        <f aca="false">E126</f>
        <v>0.0615566020730914</v>
      </c>
      <c r="F154" s="61" t="n">
        <f aca="false">F126</f>
        <v>0.0156775279493914</v>
      </c>
      <c r="G154" s="61" t="n">
        <f aca="false">G126</f>
        <v>-0.031799282600953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-0.0143379815585215</v>
      </c>
      <c r="D155" s="32" t="n">
        <f aca="false">-D127</f>
        <v>-0.091289922495258</v>
      </c>
      <c r="E155" s="32" t="n">
        <f aca="false">E127</f>
        <v>0.0637068013141554</v>
      </c>
      <c r="F155" s="32" t="n">
        <f aca="false">F127</f>
        <v>0.0156775279493914</v>
      </c>
      <c r="G155" s="32" t="n">
        <f aca="false">G127</f>
        <v>-0.0262435747902327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-0.0140071373734367</v>
      </c>
      <c r="D156" s="61" t="n">
        <f aca="false">-D128</f>
        <v>-0.0919180140397162</v>
      </c>
      <c r="E156" s="61" t="n">
        <f aca="false">E128</f>
        <v>0.0662138598000817</v>
      </c>
      <c r="F156" s="61" t="n">
        <f aca="false">F128</f>
        <v>0.0156775279493914</v>
      </c>
      <c r="G156" s="61" t="n">
        <f aca="false">G128</f>
        <v>-0.0240337636636798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-0.0143783635392318</v>
      </c>
      <c r="D157" s="32" t="n">
        <f aca="false">-D129</f>
        <v>-0.0946560015928015</v>
      </c>
      <c r="E157" s="32" t="n">
        <f aca="false">E129</f>
        <v>0.0681633092232176</v>
      </c>
      <c r="F157" s="32" t="n">
        <f aca="false">F129</f>
        <v>0.0156775279493914</v>
      </c>
      <c r="G157" s="32" t="n">
        <f aca="false">G129</f>
        <v>-0.0251935279594243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-0.014688502421854</v>
      </c>
      <c r="D158" s="61" t="n">
        <f aca="false">-D130</f>
        <v>-0.0981067659385073</v>
      </c>
      <c r="E158" s="61" t="n">
        <f aca="false">E130</f>
        <v>0.0686451078579386</v>
      </c>
      <c r="F158" s="61" t="n">
        <f aca="false">F130</f>
        <v>0.0156775279493914</v>
      </c>
      <c r="G158" s="61" t="n">
        <f aca="false">G130</f>
        <v>-0.0284726325530313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-0.0152982597260875</v>
      </c>
      <c r="D159" s="32" t="n">
        <f aca="false">-D131</f>
        <v>-0.103078603182144</v>
      </c>
      <c r="E159" s="32" t="n">
        <f aca="false">E131</f>
        <v>0.0692697126278018</v>
      </c>
      <c r="F159" s="32" t="n">
        <f aca="false">F131</f>
        <v>0.0156775279493914</v>
      </c>
      <c r="G159" s="32" t="n">
        <f aca="false">G131</f>
        <v>-0.0334296223310379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-0.015527907087379</v>
      </c>
      <c r="D160" s="61" t="n">
        <f aca="false">-D132</f>
        <v>-0.106538992525834</v>
      </c>
      <c r="E160" s="61" t="n">
        <f aca="false">E132</f>
        <v>0.0701393358382873</v>
      </c>
      <c r="F160" s="61" t="n">
        <f aca="false">F132</f>
        <v>0.0156775279493914</v>
      </c>
      <c r="G160" s="61" t="n">
        <f aca="false">G132</f>
        <v>-0.0362500358255342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-0.0154070931474335</v>
      </c>
      <c r="D161" s="32" t="n">
        <f aca="false">-D133</f>
        <v>-0.108197107863244</v>
      </c>
      <c r="E161" s="32" t="n">
        <f aca="false">E133</f>
        <v>0.0705854121413019</v>
      </c>
      <c r="F161" s="32" t="n">
        <f aca="false">F133</f>
        <v>0.0156775279493914</v>
      </c>
      <c r="G161" s="32" t="n">
        <f aca="false">G133</f>
        <v>-0.0373412609199846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-0.0147569081381001</v>
      </c>
      <c r="D162" s="61" t="n">
        <f aca="false">-D134</f>
        <v>-0.107871611648393</v>
      </c>
      <c r="E162" s="61" t="n">
        <f aca="false">E134</f>
        <v>0.0708151284986049</v>
      </c>
      <c r="F162" s="61" t="n">
        <f aca="false">F134</f>
        <v>0.0156775279493914</v>
      </c>
      <c r="G162" s="61" t="n">
        <f aca="false">G134</f>
        <v>-0.036135863338497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-0.0145606713524823</v>
      </c>
      <c r="D163" s="32" t="n">
        <f aca="false">-D135</f>
        <v>-0.107767665416769</v>
      </c>
      <c r="E163" s="32" t="n">
        <f aca="false">E135</f>
        <v>0.071145793561385</v>
      </c>
      <c r="F163" s="32" t="n">
        <f aca="false">F135</f>
        <v>0.0156775279493914</v>
      </c>
      <c r="G163" s="32" t="n">
        <f aca="false">G135</f>
        <v>-0.035505015258475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-0.0142683262297692</v>
      </c>
      <c r="D164" s="61" t="n">
        <f aca="false">-D136</f>
        <v>-0.107906226505614</v>
      </c>
      <c r="E164" s="61" t="n">
        <f aca="false">E136</f>
        <v>0.0717782013245792</v>
      </c>
      <c r="F164" s="61" t="n">
        <f aca="false">F136</f>
        <v>0.0156775279493914</v>
      </c>
      <c r="G164" s="61" t="n">
        <f aca="false">G136</f>
        <v>-0.0347188234614124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-0.0135572640966239</v>
      </c>
      <c r="D165" s="32" t="n">
        <f aca="false">-D137</f>
        <v>-0.106975974102127</v>
      </c>
      <c r="E165" s="32" t="n">
        <f aca="false">E137</f>
        <v>0.0723847822186734</v>
      </c>
      <c r="F165" s="32" t="n">
        <f aca="false">F137</f>
        <v>0.0156775279493914</v>
      </c>
      <c r="G165" s="32" t="n">
        <f aca="false">G137</f>
        <v>-0.0324709280306865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-0.0130910283489152</v>
      </c>
      <c r="D166" s="61" t="n">
        <f aca="false">-D138</f>
        <v>-0.107569495538173</v>
      </c>
      <c r="E166" s="61" t="n">
        <f aca="false">E138</f>
        <v>0.0723524663510072</v>
      </c>
      <c r="F166" s="61" t="n">
        <f aca="false">F138</f>
        <v>0.0156775279493914</v>
      </c>
      <c r="G166" s="61" t="n">
        <f aca="false">G138</f>
        <v>-0.0326305295866898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-0.0127667647029597</v>
      </c>
      <c r="D167" s="32" t="n">
        <f aca="false">-D139</f>
        <v>-0.107198863749786</v>
      </c>
      <c r="E167" s="32" t="n">
        <f aca="false">E139</f>
        <v>0.0727366529314596</v>
      </c>
      <c r="F167" s="32" t="n">
        <f aca="false">F139</f>
        <v>0.0156775279493914</v>
      </c>
      <c r="G167" s="32" t="n">
        <f aca="false">G139</f>
        <v>-0.031551447571895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-0.0125117012701545</v>
      </c>
      <c r="D168" s="61" t="n">
        <f aca="false">-D140</f>
        <v>-0.107532176515212</v>
      </c>
      <c r="E168" s="61" t="n">
        <f aca="false">E140</f>
        <v>0.0732179701931702</v>
      </c>
      <c r="F168" s="61" t="n">
        <f aca="false">F140</f>
        <v>0.0156775279493914</v>
      </c>
      <c r="G168" s="61" t="n">
        <f aca="false">G140</f>
        <v>-0.0311483796428053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-0.0122915308372375</v>
      </c>
      <c r="D169" s="32" t="n">
        <f aca="false">-D141</f>
        <v>-0.107736716445953</v>
      </c>
      <c r="E169" s="32" t="n">
        <f aca="false">E141</f>
        <v>0.0735602286920522</v>
      </c>
      <c r="F169" s="32" t="n">
        <f aca="false">F141</f>
        <v>0.0156775279493914</v>
      </c>
      <c r="G169" s="32" t="n">
        <f aca="false">G141</f>
        <v>-0.0307904906417471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-0.0119654260710817</v>
      </c>
      <c r="D170" s="61" t="n">
        <f aca="false">-D142</f>
        <v>-0.107764773924584</v>
      </c>
      <c r="E170" s="61" t="n">
        <f aca="false">E142</f>
        <v>0.0739162644673898</v>
      </c>
      <c r="F170" s="61" t="n">
        <f aca="false">F142</f>
        <v>0.0156775279493914</v>
      </c>
      <c r="G170" s="61" t="n">
        <f aca="false">G142</f>
        <v>-0.0301364075788846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-0.0116570349935504</v>
      </c>
      <c r="D171" s="32" t="n">
        <f aca="false">-D143</f>
        <v>-0.107959035262199</v>
      </c>
      <c r="E171" s="32" t="n">
        <f aca="false">E143</f>
        <v>0.0739815717620745</v>
      </c>
      <c r="F171" s="32" t="n">
        <f aca="false">F143</f>
        <v>0.0156775279493914</v>
      </c>
      <c r="G171" s="32" t="n">
        <f aca="false">G143</f>
        <v>-0.0299569705442833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-0.0115220932235644</v>
      </c>
      <c r="D172" s="61" t="n">
        <f aca="false">-D144</f>
        <v>-0.108298765729017</v>
      </c>
      <c r="E172" s="61" t="n">
        <f aca="false">E144</f>
        <v>0.0743024743926423</v>
      </c>
      <c r="F172" s="61" t="n">
        <f aca="false">F144</f>
        <v>0.0156775279493914</v>
      </c>
      <c r="G172" s="61" t="n">
        <f aca="false">G144</f>
        <v>-0.0298408566105472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-0.0113037426502721</v>
      </c>
      <c r="D173" s="32" t="n">
        <f aca="false">-D145</f>
        <v>-0.109043858228253</v>
      </c>
      <c r="E173" s="32" t="n">
        <f aca="false">E145</f>
        <v>0.0747894452293882</v>
      </c>
      <c r="F173" s="32" t="n">
        <f aca="false">F145</f>
        <v>0.0156775279493914</v>
      </c>
      <c r="G173" s="32" t="n">
        <f aca="false">G145</f>
        <v>-0.0298806276997459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-0.0111096822609625</v>
      </c>
      <c r="D174" s="61" t="n">
        <f aca="false">-D146</f>
        <v>-0.108265236565121</v>
      </c>
      <c r="E174" s="61" t="n">
        <f aca="false">E146</f>
        <v>0.0748408163359199</v>
      </c>
      <c r="F174" s="61" t="n">
        <f aca="false">F146</f>
        <v>0.0156775279493914</v>
      </c>
      <c r="G174" s="61" t="n">
        <f aca="false">G146</f>
        <v>-0.0288565745407719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09375" defaultRowHeight="12.8" zeroHeight="false" outlineLevelRow="0" outlineLevelCol="0"/>
  <cols>
    <col collapsed="false" customWidth="true" hidden="false" outlineLevel="0" max="7" min="6" style="135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35" width="8.83"/>
    <col collapsed="false" customWidth="true" hidden="false" outlineLevel="0" max="14" min="14" style="135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169</v>
      </c>
      <c r="G1" s="138" t="s">
        <v>170</v>
      </c>
      <c r="H1" s="136"/>
      <c r="I1" s="136"/>
      <c r="J1" s="139" t="s">
        <v>171</v>
      </c>
      <c r="K1" s="139" t="s">
        <v>172</v>
      </c>
      <c r="L1" s="136"/>
      <c r="M1" s="140"/>
      <c r="N1" s="141" t="s">
        <v>173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174</v>
      </c>
      <c r="G2" s="139" t="s">
        <v>175</v>
      </c>
      <c r="H2" s="136"/>
      <c r="I2" s="136"/>
      <c r="J2" s="141"/>
      <c r="K2" s="141"/>
      <c r="L2" s="136"/>
      <c r="M2" s="140"/>
      <c r="N2" s="141" t="s">
        <v>176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73.75" hidden="false" customHeight="true" outlineLevel="0" collapsed="false">
      <c r="A3" s="143" t="s">
        <v>177</v>
      </c>
      <c r="B3" s="144"/>
      <c r="C3" s="143" t="s">
        <v>178</v>
      </c>
      <c r="D3" s="143" t="s">
        <v>179</v>
      </c>
      <c r="E3" s="143" t="s">
        <v>180</v>
      </c>
      <c r="F3" s="145" t="s">
        <v>181</v>
      </c>
      <c r="G3" s="145" t="s">
        <v>182</v>
      </c>
      <c r="H3" s="143" t="s">
        <v>183</v>
      </c>
      <c r="I3" s="143" t="s">
        <v>184</v>
      </c>
      <c r="J3" s="145" t="s">
        <v>185</v>
      </c>
      <c r="K3" s="145" t="s">
        <v>186</v>
      </c>
      <c r="L3" s="143" t="s">
        <v>187</v>
      </c>
      <c r="M3" s="146" t="s">
        <v>188</v>
      </c>
      <c r="N3" s="145" t="s">
        <v>189</v>
      </c>
      <c r="O3" s="143" t="s">
        <v>190</v>
      </c>
      <c r="P3" s="144" t="s">
        <v>191</v>
      </c>
      <c r="Q3" s="143" t="s">
        <v>192</v>
      </c>
      <c r="R3" s="143" t="s">
        <v>193</v>
      </c>
      <c r="S3" s="143" t="s">
        <v>194</v>
      </c>
      <c r="T3" s="143" t="s">
        <v>195</v>
      </c>
      <c r="U3" s="144" t="s">
        <v>196</v>
      </c>
      <c r="V3" s="143" t="s">
        <v>197</v>
      </c>
      <c r="W3" s="143" t="s">
        <v>198</v>
      </c>
      <c r="X3" s="143" t="s">
        <v>199</v>
      </c>
      <c r="Y3" s="143" t="s">
        <v>200</v>
      </c>
      <c r="Z3" s="143" t="s">
        <v>201</v>
      </c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202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2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2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2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2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2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2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203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</row>
    <row r="14" customFormat="false" ht="12.8" hidden="false" customHeight="false" outlineLevel="0" collapsed="false">
      <c r="A14" s="154" t="s">
        <v>204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high_v2_m!B2+temporary_pension_bonus_high!B2</f>
        <v>17715091.2971215</v>
      </c>
      <c r="G14" s="155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high_v2_m!J2</f>
        <v>0</v>
      </c>
      <c r="K14" s="156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high_v2_m!B3+temporary_pension_bonus_high!B3</f>
        <v>20422747.1350974</v>
      </c>
      <c r="G15" s="157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high_v2_m!J3</f>
        <v>0</v>
      </c>
      <c r="K15" s="158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7" t="n">
        <f aca="false">high_v2_m!B4+temporary_pension_bonus_high!B4</f>
        <v>19803746.8364793</v>
      </c>
      <c r="G16" s="157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high_v2_m!J4</f>
        <v>0</v>
      </c>
      <c r="K16" s="158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SUM(high_v5_m!C4:J4)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7" t="n">
        <f aca="false">high_v2_m!B5+temporary_pension_bonus_high!B5</f>
        <v>21428421.3166265</v>
      </c>
      <c r="G17" s="157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high_v2_m!J5</f>
        <v>0</v>
      </c>
      <c r="K17" s="158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SUM(high_v5_m!C5:J5)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high_v2_m!B6+temporary_pension_bonus_high!B6</f>
        <v>18797781.9121755</v>
      </c>
      <c r="G18" s="155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high_v2_m!J6</f>
        <v>0</v>
      </c>
      <c r="K18" s="156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SUM(high_v5_m!C6:J6)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high_v2_m!B7+temporary_pension_bonus_high!B7</f>
        <v>19382726.6633888</v>
      </c>
      <c r="G19" s="157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high_v2_m!J7</f>
        <v>0</v>
      </c>
      <c r="K19" s="158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SUM(high_v5_m!C7:J7)</f>
        <v>2828183.68633319</v>
      </c>
      <c r="O19" s="159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high_v2_m!D8+temporary_pension_bonus_high!B8</f>
        <v>18504303.1925063</v>
      </c>
      <c r="G20" s="158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high_v2_m!J8</f>
        <v>0</v>
      </c>
      <c r="K20" s="158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SUM(high_v5_m!C8:J8)</f>
        <v>2477813.00409058</v>
      </c>
      <c r="O20" s="159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high_v2_m!D9+temporary_pension_bonus_high!B9</f>
        <v>20255770.5244998</v>
      </c>
      <c r="G21" s="158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high_v2_m!J9</f>
        <v>37448.2927964077</v>
      </c>
      <c r="K21" s="158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SUM(high_v5_m!C9:J9)</f>
        <v>3910348.4398605</v>
      </c>
      <c r="O21" s="159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high_v2_m!D10+temporary_pension_bonus_high!B10</f>
        <v>19378703.2560285</v>
      </c>
      <c r="G22" s="156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high_v2_m!J10</f>
        <v>68744.4841315014</v>
      </c>
      <c r="K22" s="156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SUM(high_v5_m!C10:J10)</f>
        <v>4299591.36744104</v>
      </c>
      <c r="O22" s="160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high_v2_m!D11+temporary_pension_bonus_high!B11</f>
        <v>20711369.2321363</v>
      </c>
      <c r="G23" s="158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high_v2_m!J11</f>
        <v>105406.410376622</v>
      </c>
      <c r="K23" s="158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SUM(high_v5_m!C11:J11)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high_v2_m!D12+temporary_pension_bonus_high!B12</f>
        <v>19898364.4949312</v>
      </c>
      <c r="G24" s="158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high_v2_m!J12</f>
        <v>153068.271140567</v>
      </c>
      <c r="K24" s="158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SUM(high_v5_m!C12:J12)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high_v2_m!D13+temporary_pension_bonus_high!B13</f>
        <v>21659293.0983671</v>
      </c>
      <c r="G25" s="158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high_v2_m!J13</f>
        <v>195716.984291222</v>
      </c>
      <c r="K25" s="158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SUM(high_v5_m!C13:J13)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high_v2_m!D14+temporary_pension_bonus_high!B14</f>
        <v>20174391.2627902</v>
      </c>
      <c r="G26" s="156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high_v2_m!J14</f>
        <v>199621.10106806</v>
      </c>
      <c r="K26" s="156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high_v2_m!D15+temporary_pension_bonus_high!B15</f>
        <v>20313980.7774135</v>
      </c>
      <c r="G27" s="158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high_v2_m!J15</f>
        <v>217761.898580891</v>
      </c>
      <c r="K27" s="158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high_v2_m!D16+temporary_pension_bonus_high!B16</f>
        <v>19050994.9160723</v>
      </c>
      <c r="G28" s="158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high_v2_m!J16</f>
        <v>235047.123224172</v>
      </c>
      <c r="K28" s="158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high_v2_m!D17+temporary_pension_bonus_high!B17</f>
        <v>17490439.3900688</v>
      </c>
      <c r="G29" s="158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high_v2_m!J17</f>
        <v>240391.322037069</v>
      </c>
      <c r="K29" s="158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high_v2_m!D18+temporary_pension_bonus_high!B18</f>
        <v>17349305.2240575</v>
      </c>
      <c r="G30" s="156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high_v2_m!J18</f>
        <v>195752.530770185</v>
      </c>
      <c r="K30" s="156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high_v2_m!D19+temporary_pension_bonus_high!B19</f>
        <v>17520986.5839201</v>
      </c>
      <c r="G31" s="158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high_v2_m!J19</f>
        <v>200857.994505559</v>
      </c>
      <c r="K31" s="158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high_v2_m!D20+temporary_pension_bonus_high!B20</f>
        <v>17904199.2173535</v>
      </c>
      <c r="G32" s="158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8" t="n">
        <f aca="false">high_v2_m!J20</f>
        <v>191856.994735014</v>
      </c>
      <c r="K32" s="158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8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high_v2_m!D21+temporary_pension_bonus_high!B21</f>
        <v>17688054.0091524</v>
      </c>
      <c r="G33" s="158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8" t="n">
        <f aca="false">high_v2_m!J21</f>
        <v>206664.82215155</v>
      </c>
      <c r="K33" s="158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8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high_v2_m!D22+temporary_pension_bonus_high!B22</f>
        <v>20193956.1424969</v>
      </c>
      <c r="G34" s="156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6" t="n">
        <f aca="false">high_v2_m!J22</f>
        <v>240344.303765718</v>
      </c>
      <c r="K34" s="156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6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high_v2_m!D23+temporary_pension_bonus_high!B23</f>
        <v>18732176.6129908</v>
      </c>
      <c r="G35" s="158" t="n">
        <f aca="false">high_v2_m!E23+temporary_pension_bonus_high!B23</f>
        <v>17992784.1610747</v>
      </c>
      <c r="H35" s="67" t="n">
        <f aca="false">F35-J35</f>
        <v>18458852.4184674</v>
      </c>
      <c r="I35" s="67" t="n">
        <f aca="false">G35-K35</f>
        <v>17727659.6923869</v>
      </c>
      <c r="J35" s="158" t="n">
        <f aca="false">high_v2_m!J23</f>
        <v>273324.194523427</v>
      </c>
      <c r="K35" s="158" t="n">
        <f aca="false">high_v2_m!K23</f>
        <v>265124.468687724</v>
      </c>
      <c r="L35" s="67" t="n">
        <f aca="false">H35-I35</f>
        <v>731192.726080418</v>
      </c>
      <c r="M35" s="67" t="n">
        <f aca="false">J35-K35</f>
        <v>8199.72583570279</v>
      </c>
      <c r="N35" s="158" t="n">
        <f aca="false">SUM(high_v5_m!C23:J23)</f>
        <v>3042768.67479569</v>
      </c>
      <c r="O35" s="7"/>
      <c r="P35" s="7"/>
      <c r="Q35" s="67" t="n">
        <f aca="false">I35*5.5017049523</f>
        <v>97532353.1222943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19811747.7603909</v>
      </c>
      <c r="Y35" s="67" t="n">
        <f aca="false">N35*5.1890047538</f>
        <v>15788941.1182286</v>
      </c>
      <c r="Z35" s="67" t="n">
        <f aca="false">L35*5.5017049523</f>
        <v>4022806.64216237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high_v2_m!D24+temporary_pension_bonus_high!B24</f>
        <v>18669971.0078342</v>
      </c>
      <c r="G36" s="158" t="n">
        <f aca="false">high_v2_m!E24+temporary_pension_bonus_high!B24</f>
        <v>17930739.1532045</v>
      </c>
      <c r="H36" s="67" t="n">
        <f aca="false">F36-J36</f>
        <v>18378489.914613</v>
      </c>
      <c r="I36" s="67" t="n">
        <f aca="false">G36-K36</f>
        <v>17648002.4927799</v>
      </c>
      <c r="J36" s="158" t="n">
        <f aca="false">high_v2_m!J24</f>
        <v>291481.093221241</v>
      </c>
      <c r="K36" s="158" t="n">
        <f aca="false">high_v2_m!K24</f>
        <v>282736.660424604</v>
      </c>
      <c r="L36" s="67" t="n">
        <f aca="false">H36-I36</f>
        <v>730487.421833094</v>
      </c>
      <c r="M36" s="67" t="n">
        <f aca="false">J36-K36</f>
        <v>8744.43279663729</v>
      </c>
      <c r="N36" s="158" t="n">
        <f aca="false">SUM(high_v5_m!C24:J24)</f>
        <v>2964151.9321768</v>
      </c>
      <c r="O36" s="7"/>
      <c r="P36" s="7"/>
      <c r="Q36" s="67" t="n">
        <f aca="false">I36*5.5017049523</f>
        <v>97094102.7127299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19399924.7333429</v>
      </c>
      <c r="Y36" s="67" t="n">
        <f aca="false">N36*5.1890047538</f>
        <v>15380998.4670509</v>
      </c>
      <c r="Z36" s="67" t="n">
        <f aca="false">L36*5.5017049523</f>
        <v>4018926.26629199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high_v2_m!D25+temporary_pension_bonus_high!B25</f>
        <v>18815259.9704613</v>
      </c>
      <c r="G37" s="158" t="n">
        <f aca="false">high_v2_m!E25+temporary_pension_bonus_high!B25</f>
        <v>18067927.0455364</v>
      </c>
      <c r="H37" s="67" t="n">
        <f aca="false">F37-J37</f>
        <v>18504295.7182342</v>
      </c>
      <c r="I37" s="67" t="n">
        <f aca="false">G37-K37</f>
        <v>17766291.7208761</v>
      </c>
      <c r="J37" s="158" t="n">
        <f aca="false">high_v2_m!J25</f>
        <v>310964.252227054</v>
      </c>
      <c r="K37" s="158" t="n">
        <f aca="false">high_v2_m!K25</f>
        <v>301635.324660243</v>
      </c>
      <c r="L37" s="67" t="n">
        <f aca="false">H37-I37</f>
        <v>738003.997358069</v>
      </c>
      <c r="M37" s="67" t="n">
        <f aca="false">J37-K37</f>
        <v>9328.92756681168</v>
      </c>
      <c r="N37" s="158" t="n">
        <f aca="false">SUM(high_v5_m!C25:J25)</f>
        <v>2986839.09232946</v>
      </c>
      <c r="O37" s="7"/>
      <c r="P37" s="7"/>
      <c r="Q37" s="67" t="n">
        <f aca="false">I37*5.5017049523</f>
        <v>97744895.1447508</v>
      </c>
      <c r="R37" s="67"/>
      <c r="S37" s="67"/>
      <c r="T37" s="7"/>
      <c r="U37" s="7"/>
      <c r="V37" s="67" t="n">
        <f aca="false">K37*5.5017049523</f>
        <v>1659508.55947188</v>
      </c>
      <c r="W37" s="67" t="n">
        <f aca="false">M37*5.5017049523</f>
        <v>51325.0069939758</v>
      </c>
      <c r="X37" s="67" t="n">
        <f aca="false">N37*5.1890047538+L37*5.5017049523</f>
        <v>19559002.4960153</v>
      </c>
      <c r="Y37" s="67" t="n">
        <f aca="false">N37*5.1890047538</f>
        <v>15498722.2489333</v>
      </c>
      <c r="Z37" s="67" t="n">
        <f aca="false">L37*5.5017049523</f>
        <v>4060280.24708208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high_v2_m!D26+temporary_pension_bonus_high!B26</f>
        <v>19317065.9255275</v>
      </c>
      <c r="G38" s="156" t="n">
        <f aca="false">high_v2_m!E26+temporary_pension_bonus_high!B26</f>
        <v>18547237.189406</v>
      </c>
      <c r="H38" s="8" t="n">
        <f aca="false">F38-J38</f>
        <v>18969041.9608691</v>
      </c>
      <c r="I38" s="8" t="n">
        <f aca="false">G38-K38</f>
        <v>18209653.9436874</v>
      </c>
      <c r="J38" s="156" t="n">
        <f aca="false">high_v2_m!J26</f>
        <v>348023.964658364</v>
      </c>
      <c r="K38" s="156" t="n">
        <f aca="false">high_v2_m!K26</f>
        <v>337583.245718613</v>
      </c>
      <c r="L38" s="8" t="n">
        <f aca="false">H38-I38</f>
        <v>759388.017181717</v>
      </c>
      <c r="M38" s="8" t="n">
        <f aca="false">J38-K38</f>
        <v>10440.7189397509</v>
      </c>
      <c r="N38" s="156" t="n">
        <f aca="false">SUM(high_v5_m!C26:J26)</f>
        <v>3728110.63680359</v>
      </c>
      <c r="O38" s="5"/>
      <c r="P38" s="5"/>
      <c r="Q38" s="8" t="n">
        <f aca="false">I38*5.5017049523</f>
        <v>100184143.281654</v>
      </c>
      <c r="R38" s="8"/>
      <c r="S38" s="8"/>
      <c r="T38" s="5"/>
      <c r="U38" s="5"/>
      <c r="V38" s="8" t="n">
        <f aca="false">K38*5.5017049523</f>
        <v>1857283.4147836</v>
      </c>
      <c r="W38" s="8" t="n">
        <f aca="false">M38*5.5017049523</f>
        <v>57441.7550964001</v>
      </c>
      <c r="X38" s="8" t="n">
        <f aca="false">N38*5.1890047538+L38*5.5017049523</f>
        <v>23523112.6319121</v>
      </c>
      <c r="Y38" s="8" t="n">
        <f aca="false">N38*5.1890047538</f>
        <v>19345183.8170662</v>
      </c>
      <c r="Z38" s="8" t="n">
        <f aca="false">L38*5.5017049523</f>
        <v>4177928.81484593</v>
      </c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high_v2_m!D27+temporary_pension_bonus_high!B27</f>
        <v>20206359.1700824</v>
      </c>
      <c r="G39" s="158" t="n">
        <f aca="false">high_v2_m!E27+temporary_pension_bonus_high!B27</f>
        <v>19399418.8435579</v>
      </c>
      <c r="H39" s="67" t="n">
        <f aca="false">F39-J39</f>
        <v>19825847.1544783</v>
      </c>
      <c r="I39" s="67" t="n">
        <f aca="false">G39-K39</f>
        <v>19030322.1884219</v>
      </c>
      <c r="J39" s="158" t="n">
        <f aca="false">high_v2_m!J27</f>
        <v>380512.015604081</v>
      </c>
      <c r="K39" s="158" t="n">
        <f aca="false">high_v2_m!K27</f>
        <v>369096.655135959</v>
      </c>
      <c r="L39" s="67" t="n">
        <f aca="false">H39-I39</f>
        <v>795524.966056373</v>
      </c>
      <c r="M39" s="67" t="n">
        <f aca="false">J39-K39</f>
        <v>11415.3604681224</v>
      </c>
      <c r="N39" s="158" t="n">
        <f aca="false">SUM(high_v5_m!C27:J27)</f>
        <v>3263206.36923633</v>
      </c>
      <c r="O39" s="7"/>
      <c r="P39" s="7"/>
      <c r="Q39" s="67" t="n">
        <f aca="false">I39*5.5017049523</f>
        <v>104699217.827906</v>
      </c>
      <c r="R39" s="67"/>
      <c r="S39" s="67"/>
      <c r="T39" s="7"/>
      <c r="U39" s="7"/>
      <c r="V39" s="67" t="n">
        <f aca="false">K39*5.5017049523</f>
        <v>2030660.89543887</v>
      </c>
      <c r="W39" s="67" t="n">
        <f aca="false">M39*5.5017049523</f>
        <v>62803.9452197584</v>
      </c>
      <c r="X39" s="67" t="n">
        <f aca="false">N39*5.1890047538+L39*5.5017049523</f>
        <v>21309537.0080284</v>
      </c>
      <c r="Y39" s="67" t="n">
        <f aca="false">N39*5.1890047538</f>
        <v>16932793.3625977</v>
      </c>
      <c r="Z39" s="67" t="n">
        <f aca="false">L39*5.5017049523</f>
        <v>4376743.64543064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high_v2_m!D28+temporary_pension_bonus_high!B28</f>
        <v>19122326.3004293</v>
      </c>
      <c r="G40" s="158" t="n">
        <f aca="false">high_v2_m!E28+temporary_pension_bonus_high!B28</f>
        <v>18356669.5114977</v>
      </c>
      <c r="H40" s="67" t="n">
        <f aca="false">F40-J40</f>
        <v>18737315.1963363</v>
      </c>
      <c r="I40" s="67" t="n">
        <f aca="false">G40-K40</f>
        <v>17983208.7405276</v>
      </c>
      <c r="J40" s="158" t="n">
        <f aca="false">high_v2_m!J28</f>
        <v>385011.104092957</v>
      </c>
      <c r="K40" s="158" t="n">
        <f aca="false">high_v2_m!K28</f>
        <v>373460.770970168</v>
      </c>
      <c r="L40" s="67" t="n">
        <f aca="false">H40-I40</f>
        <v>754106.455808777</v>
      </c>
      <c r="M40" s="67" t="n">
        <f aca="false">J40-K40</f>
        <v>11550.3331227888</v>
      </c>
      <c r="N40" s="158" t="n">
        <f aca="false">SUM(high_v5_m!C28:J28)</f>
        <v>2926064.58043898</v>
      </c>
      <c r="O40" s="7"/>
      <c r="P40" s="7"/>
      <c r="Q40" s="67" t="n">
        <f aca="false">I40*5.5017049523</f>
        <v>98938308.5860051</v>
      </c>
      <c r="R40" s="67"/>
      <c r="S40" s="67"/>
      <c r="T40" s="7"/>
      <c r="U40" s="7"/>
      <c r="V40" s="67" t="n">
        <f aca="false">K40*5.5017049523</f>
        <v>2054670.97313635</v>
      </c>
      <c r="W40" s="67" t="n">
        <f aca="false">M40*5.5017049523</f>
        <v>63546.5249423616</v>
      </c>
      <c r="X40" s="67" t="n">
        <f aca="false">N40*5.1890047538+L40*5.5017049523</f>
        <v>19332234.2403082</v>
      </c>
      <c r="Y40" s="67" t="n">
        <f aca="false">N40*5.1890047538</f>
        <v>15183363.0178237</v>
      </c>
      <c r="Z40" s="67" t="n">
        <f aca="false">L40*5.5017049523</f>
        <v>4148871.22248455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high_v2_m!D29+temporary_pension_bonus_high!B29</f>
        <v>21167234.3613786</v>
      </c>
      <c r="G41" s="158" t="n">
        <f aca="false">high_v2_m!E29+temporary_pension_bonus_high!B29</f>
        <v>20318349.3899445</v>
      </c>
      <c r="H41" s="67" t="n">
        <f aca="false">F41-J41</f>
        <v>20721567.6321318</v>
      </c>
      <c r="I41" s="67" t="n">
        <f aca="false">G41-K41</f>
        <v>19886052.6625752</v>
      </c>
      <c r="J41" s="158" t="n">
        <f aca="false">high_v2_m!J29</f>
        <v>445666.729246789</v>
      </c>
      <c r="K41" s="158" t="n">
        <f aca="false">high_v2_m!K29</f>
        <v>432296.727369386</v>
      </c>
      <c r="L41" s="67" t="n">
        <f aca="false">H41-I41</f>
        <v>835514.969556689</v>
      </c>
      <c r="M41" s="67" t="n">
        <f aca="false">J41-K41</f>
        <v>13370.0018774037</v>
      </c>
      <c r="N41" s="158" t="n">
        <f aca="false">SUM(high_v5_m!C29:J29)</f>
        <v>3388187.78537304</v>
      </c>
      <c r="O41" s="7"/>
      <c r="P41" s="7"/>
      <c r="Q41" s="67" t="n">
        <f aca="false">I41*5.5017049523</f>
        <v>109407194.415388</v>
      </c>
      <c r="R41" s="67"/>
      <c r="S41" s="67"/>
      <c r="T41" s="7"/>
      <c r="U41" s="7"/>
      <c r="V41" s="67" t="n">
        <f aca="false">K41*5.5017049523</f>
        <v>2378369.04583123</v>
      </c>
      <c r="W41" s="67" t="n">
        <f aca="false">M41*5.5017049523</f>
        <v>73557.8055411722</v>
      </c>
      <c r="X41" s="67" t="n">
        <f aca="false">N41*5.1890047538+L41*5.5017049523</f>
        <v>22178079.3707986</v>
      </c>
      <c r="Y41" s="67" t="n">
        <f aca="false">N41*5.1890047538</f>
        <v>17581322.5250678</v>
      </c>
      <c r="Z41" s="67" t="n">
        <f aca="false">L41*5.5017049523</f>
        <v>4596756.84573082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high_v2_m!D30+temporary_pension_bonus_high!B30</f>
        <v>20129214.8100929</v>
      </c>
      <c r="G42" s="156" t="n">
        <f aca="false">high_v2_m!E30+temporary_pension_bonus_high!B30</f>
        <v>19320052.9428924</v>
      </c>
      <c r="H42" s="8" t="n">
        <f aca="false">F42-J42</f>
        <v>19686848.2251547</v>
      </c>
      <c r="I42" s="8" t="n">
        <f aca="false">G42-K42</f>
        <v>18890957.3555022</v>
      </c>
      <c r="J42" s="156" t="n">
        <f aca="false">high_v2_m!J30</f>
        <v>442366.584938281</v>
      </c>
      <c r="K42" s="156" t="n">
        <f aca="false">high_v2_m!K30</f>
        <v>429095.587390133</v>
      </c>
      <c r="L42" s="8" t="n">
        <f aca="false">H42-I42</f>
        <v>795890.869652417</v>
      </c>
      <c r="M42" s="8" t="n">
        <f aca="false">J42-K42</f>
        <v>13270.9975481484</v>
      </c>
      <c r="N42" s="156" t="n">
        <f aca="false">SUM(high_v5_m!C30:J30)</f>
        <v>3755119.11818853</v>
      </c>
      <c r="O42" s="5"/>
      <c r="P42" s="5"/>
      <c r="Q42" s="8" t="n">
        <f aca="false">I42*5.5017049523</f>
        <v>103932473.636455</v>
      </c>
      <c r="R42" s="8"/>
      <c r="S42" s="8"/>
      <c r="T42" s="5"/>
      <c r="U42" s="5"/>
      <c r="V42" s="8" t="n">
        <f aca="false">K42*5.5017049523</f>
        <v>2360757.31815437</v>
      </c>
      <c r="W42" s="8" t="n">
        <f aca="false">M42*5.5017049523</f>
        <v>73013.1129326091</v>
      </c>
      <c r="X42" s="8" t="n">
        <f aca="false">N42*5.1890047538+L42*5.5017049523</f>
        <v>23864087.6944226</v>
      </c>
      <c r="Y42" s="8" t="n">
        <f aca="false">N42*5.1890047538</f>
        <v>19485330.9553655</v>
      </c>
      <c r="Z42" s="8" t="n">
        <f aca="false">L42*5.5017049523</f>
        <v>4378756.73905705</v>
      </c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high_v2_m!D31+temporary_pension_bonus_high!B31</f>
        <v>22434317.9888823</v>
      </c>
      <c r="G43" s="158" t="n">
        <f aca="false">high_v2_m!E31+temporary_pension_bonus_high!B31</f>
        <v>21530948.0296541</v>
      </c>
      <c r="H43" s="67" t="n">
        <f aca="false">F43-J43</f>
        <v>21917969.2269884</v>
      </c>
      <c r="I43" s="67" t="n">
        <f aca="false">G43-K43</f>
        <v>21030089.730617</v>
      </c>
      <c r="J43" s="158" t="n">
        <f aca="false">high_v2_m!J31</f>
        <v>516348.761893899</v>
      </c>
      <c r="K43" s="158" t="n">
        <f aca="false">high_v2_m!K31</f>
        <v>500858.299037082</v>
      </c>
      <c r="L43" s="67" t="n">
        <f aca="false">H43-I43</f>
        <v>887879.496371374</v>
      </c>
      <c r="M43" s="67" t="n">
        <f aca="false">J43-K43</f>
        <v>15490.462856817</v>
      </c>
      <c r="N43" s="158" t="n">
        <f aca="false">SUM(high_v5_m!C31:J31)</f>
        <v>3578318.11139724</v>
      </c>
      <c r="O43" s="7"/>
      <c r="P43" s="7"/>
      <c r="Q43" s="67" t="n">
        <f aca="false">I43*5.5017049523</f>
        <v>115701348.818249</v>
      </c>
      <c r="R43" s="67"/>
      <c r="S43" s="67"/>
      <c r="T43" s="7"/>
      <c r="U43" s="7"/>
      <c r="V43" s="67" t="n">
        <f aca="false">K43*5.5017049523</f>
        <v>2755574.58421287</v>
      </c>
      <c r="W43" s="67" t="n">
        <f aca="false">M43*5.5017049523</f>
        <v>85223.9562127693</v>
      </c>
      <c r="X43" s="67" t="n">
        <f aca="false">N43*5.1890047538+L43*5.5017049523</f>
        <v>23452760.7128809</v>
      </c>
      <c r="Y43" s="67" t="n">
        <f aca="false">N43*5.1890047538</f>
        <v>18567909.6906489</v>
      </c>
      <c r="Z43" s="67" t="n">
        <f aca="false">L43*5.5017049523</f>
        <v>4884851.02223202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high_v2_m!D32+temporary_pension_bonus_high!B32</f>
        <v>21428843.9863031</v>
      </c>
      <c r="G44" s="158" t="n">
        <f aca="false">high_v2_m!E32+temporary_pension_bonus_high!B32</f>
        <v>20564802.6335562</v>
      </c>
      <c r="H44" s="67" t="n">
        <f aca="false">F44-J44</f>
        <v>20911711.4487758</v>
      </c>
      <c r="I44" s="67" t="n">
        <f aca="false">G44-K44</f>
        <v>20063184.0721547</v>
      </c>
      <c r="J44" s="158" t="n">
        <f aca="false">high_v2_m!J32</f>
        <v>517132.537527328</v>
      </c>
      <c r="K44" s="158" t="n">
        <f aca="false">high_v2_m!K32</f>
        <v>501618.561401508</v>
      </c>
      <c r="L44" s="67" t="n">
        <f aca="false">H44-I44</f>
        <v>848527.376621138</v>
      </c>
      <c r="M44" s="67" t="n">
        <f aca="false">J44-K44</f>
        <v>15513.9761258199</v>
      </c>
      <c r="N44" s="158" t="n">
        <f aca="false">SUM(high_v5_m!C32:J32)</f>
        <v>3225400.33877205</v>
      </c>
      <c r="O44" s="7"/>
      <c r="P44" s="7"/>
      <c r="Q44" s="67" t="n">
        <f aca="false">I44*5.5017049523</f>
        <v>110381719.16868</v>
      </c>
      <c r="R44" s="67"/>
      <c r="S44" s="67"/>
      <c r="T44" s="7"/>
      <c r="U44" s="7"/>
      <c r="V44" s="67" t="n">
        <f aca="false">K44*5.5017049523</f>
        <v>2759757.32342828</v>
      </c>
      <c r="W44" s="67" t="n">
        <f aca="false">M44*5.5017049523</f>
        <v>85353.3192812873</v>
      </c>
      <c r="X44" s="67" t="n">
        <f aca="false">N44*5.1890047538+L44*5.5017049523</f>
        <v>21404964.9609149</v>
      </c>
      <c r="Y44" s="67" t="n">
        <f aca="false">N44*5.1890047538</f>
        <v>16736617.6907963</v>
      </c>
      <c r="Z44" s="67" t="n">
        <f aca="false">L44*5.5017049523</f>
        <v>4668347.27011864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high_v2_m!D33+temporary_pension_bonus_high!B33</f>
        <v>23044268.9767226</v>
      </c>
      <c r="G45" s="158" t="n">
        <f aca="false">high_v2_m!E33+temporary_pension_bonus_high!B33</f>
        <v>22113939.4720455</v>
      </c>
      <c r="H45" s="67" t="n">
        <f aca="false">F45-J45</f>
        <v>22473114.3853758</v>
      </c>
      <c r="I45" s="67" t="n">
        <f aca="false">G45-K45</f>
        <v>21559919.5184392</v>
      </c>
      <c r="J45" s="158" t="n">
        <f aca="false">high_v2_m!J33</f>
        <v>571154.591346783</v>
      </c>
      <c r="K45" s="158" t="n">
        <f aca="false">high_v2_m!K33</f>
        <v>554019.95360638</v>
      </c>
      <c r="L45" s="67" t="n">
        <f aca="false">H45-I45</f>
        <v>913194.866936676</v>
      </c>
      <c r="M45" s="67" t="n">
        <f aca="false">J45-K45</f>
        <v>17134.6377404035</v>
      </c>
      <c r="N45" s="158" t="n">
        <f aca="false">SUM(high_v5_m!C33:J33)</f>
        <v>3621599.79631983</v>
      </c>
      <c r="O45" s="7"/>
      <c r="P45" s="7"/>
      <c r="Q45" s="67" t="n">
        <f aca="false">I45*5.5017049523</f>
        <v>118616315.985786</v>
      </c>
      <c r="R45" s="67"/>
      <c r="S45" s="67"/>
      <c r="T45" s="7"/>
      <c r="U45" s="7"/>
      <c r="V45" s="67" t="n">
        <f aca="false">K45*5.5017049523</f>
        <v>3048054.32242923</v>
      </c>
      <c r="W45" s="67" t="n">
        <f aca="false">M45*5.5017049523</f>
        <v>94269.7213122446</v>
      </c>
      <c r="X45" s="67" t="n">
        <f aca="false">N45*5.1890047538+L45*5.5017049523</f>
        <v>23816627.2813052</v>
      </c>
      <c r="Y45" s="67" t="n">
        <f aca="false">N45*5.1890047538</f>
        <v>18792498.5594647</v>
      </c>
      <c r="Z45" s="67" t="n">
        <f aca="false">L45*5.5017049523</f>
        <v>5024128.72184045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high_v2_m!D34+temporary_pension_bonus_high!B34</f>
        <v>22073773.7380715</v>
      </c>
      <c r="G46" s="156" t="n">
        <f aca="false">high_v2_m!E34+temporary_pension_bonus_high!B34</f>
        <v>21180896.6814056</v>
      </c>
      <c r="H46" s="8" t="n">
        <f aca="false">F46-J46</f>
        <v>21520194.0186851</v>
      </c>
      <c r="I46" s="8" t="n">
        <f aca="false">G46-K46</f>
        <v>20643924.3536008</v>
      </c>
      <c r="J46" s="156" t="n">
        <f aca="false">high_v2_m!J34</f>
        <v>553579.719386359</v>
      </c>
      <c r="K46" s="156" t="n">
        <f aca="false">high_v2_m!K34</f>
        <v>536972.327804768</v>
      </c>
      <c r="L46" s="8" t="n">
        <f aca="false">H46-I46</f>
        <v>876269.665084295</v>
      </c>
      <c r="M46" s="8" t="n">
        <f aca="false">J46-K46</f>
        <v>16607.3915815908</v>
      </c>
      <c r="N46" s="156" t="n">
        <f aca="false">SUM(high_v5_m!C34:J34)</f>
        <v>4074458.71507372</v>
      </c>
      <c r="O46" s="5"/>
      <c r="P46" s="5"/>
      <c r="Q46" s="8" t="n">
        <f aca="false">I46*5.5017049523</f>
        <v>113576780.851112</v>
      </c>
      <c r="R46" s="8"/>
      <c r="S46" s="8"/>
      <c r="T46" s="5"/>
      <c r="U46" s="5"/>
      <c r="V46" s="8" t="n">
        <f aca="false">K46*5.5017049523</f>
        <v>2954263.31513155</v>
      </c>
      <c r="W46" s="8" t="n">
        <f aca="false">M46*5.5017049523</f>
        <v>91368.9685092232</v>
      </c>
      <c r="X46" s="8" t="n">
        <f aca="false">N46*5.1890047538+L46*5.5017049523</f>
        <v>25963362.7976239</v>
      </c>
      <c r="Y46" s="8" t="n">
        <f aca="false">N46*5.1890047538</f>
        <v>21142385.6416794</v>
      </c>
      <c r="Z46" s="8" t="n">
        <f aca="false">L46*5.5017049523</f>
        <v>4820977.15594453</v>
      </c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high_v2_m!D35+temporary_pension_bonus_high!B35</f>
        <v>23816687.8610558</v>
      </c>
      <c r="G47" s="158" t="n">
        <f aca="false">high_v2_m!E35+temporary_pension_bonus_high!B35</f>
        <v>22851817.2627288</v>
      </c>
      <c r="H47" s="67" t="n">
        <f aca="false">F47-J47</f>
        <v>23209208.5507048</v>
      </c>
      <c r="I47" s="67" t="n">
        <f aca="false">G47-K47</f>
        <v>22262562.3316883</v>
      </c>
      <c r="J47" s="158" t="n">
        <f aca="false">high_v2_m!J35</f>
        <v>607479.310350971</v>
      </c>
      <c r="K47" s="158" t="n">
        <f aca="false">high_v2_m!K35</f>
        <v>589254.931040442</v>
      </c>
      <c r="L47" s="67" t="n">
        <f aca="false">H47-I47</f>
        <v>946646.2190165</v>
      </c>
      <c r="M47" s="67" t="n">
        <f aca="false">J47-K47</f>
        <v>18224.3793105292</v>
      </c>
      <c r="N47" s="158" t="n">
        <f aca="false">SUM(high_v5_m!C35:J35)</f>
        <v>3727705.25025765</v>
      </c>
      <c r="O47" s="7"/>
      <c r="P47" s="7"/>
      <c r="Q47" s="67" t="n">
        <f aca="false">I47*5.5017049523</f>
        <v>122482049.431137</v>
      </c>
      <c r="R47" s="67"/>
      <c r="S47" s="67"/>
      <c r="T47" s="7"/>
      <c r="U47" s="7"/>
      <c r="V47" s="67" t="n">
        <f aca="false">K47*5.5017049523</f>
        <v>3241906.77227239</v>
      </c>
      <c r="W47" s="67" t="n">
        <f aca="false">M47*5.5017049523</f>
        <v>100265.157905332</v>
      </c>
      <c r="X47" s="67" t="n">
        <f aca="false">N47*5.1890047538+L47*5.5017049523</f>
        <v>24551248.4555913</v>
      </c>
      <c r="Y47" s="67" t="n">
        <f aca="false">N47*5.1890047538</f>
        <v>19343080.2643521</v>
      </c>
      <c r="Z47" s="67" t="n">
        <f aca="false">L47*5.5017049523</f>
        <v>5208168.19123915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high_v2_m!D36+temporary_pension_bonus_high!B36</f>
        <v>22947890.1820794</v>
      </c>
      <c r="G48" s="158" t="n">
        <f aca="false">high_v2_m!E36+temporary_pension_bonus_high!B36</f>
        <v>22016419.9274229</v>
      </c>
      <c r="H48" s="67" t="n">
        <f aca="false">F48-J48</f>
        <v>22338970.9520969</v>
      </c>
      <c r="I48" s="67" t="n">
        <f aca="false">G48-K48</f>
        <v>21425768.2743398</v>
      </c>
      <c r="J48" s="158" t="n">
        <f aca="false">high_v2_m!J36</f>
        <v>608919.229982532</v>
      </c>
      <c r="K48" s="158" t="n">
        <f aca="false">high_v2_m!K36</f>
        <v>590651.653083056</v>
      </c>
      <c r="L48" s="67" t="n">
        <f aca="false">H48-I48</f>
        <v>913202.677757077</v>
      </c>
      <c r="M48" s="67" t="n">
        <f aca="false">J48-K48</f>
        <v>18267.576899476</v>
      </c>
      <c r="N48" s="158" t="n">
        <f aca="false">SUM(high_v5_m!C36:J36)</f>
        <v>3468027.58911016</v>
      </c>
      <c r="O48" s="7"/>
      <c r="P48" s="7"/>
      <c r="Q48" s="67" t="n">
        <f aca="false">I48*5.5017049523</f>
        <v>117878255.421768</v>
      </c>
      <c r="R48" s="67"/>
      <c r="S48" s="67"/>
      <c r="T48" s="7"/>
      <c r="U48" s="7"/>
      <c r="V48" s="67" t="n">
        <f aca="false">K48*5.5017049523</f>
        <v>3249591.12485123</v>
      </c>
      <c r="W48" s="67" t="n">
        <f aca="false">M48*5.5017049523</f>
        <v>100502.818294368</v>
      </c>
      <c r="X48" s="67" t="n">
        <f aca="false">N48*5.1890047538+L48*5.5017049523</f>
        <v>23019783.3408719</v>
      </c>
      <c r="Y48" s="67" t="n">
        <f aca="false">N48*5.1890047538</f>
        <v>17995611.6462022</v>
      </c>
      <c r="Z48" s="67" t="n">
        <f aca="false">L48*5.5017049523</f>
        <v>5024171.69466973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high_v2_m!D37+temporary_pension_bonus_high!B37</f>
        <v>24481816.8740688</v>
      </c>
      <c r="G49" s="158" t="n">
        <f aca="false">high_v2_m!E37+temporary_pension_bonus_high!B37</f>
        <v>23486318.1642027</v>
      </c>
      <c r="H49" s="67" t="n">
        <f aca="false">F49-J49</f>
        <v>23807689.2455506</v>
      </c>
      <c r="I49" s="67" t="n">
        <f aca="false">G49-K49</f>
        <v>22832414.3645401</v>
      </c>
      <c r="J49" s="158" t="n">
        <f aca="false">high_v2_m!J37</f>
        <v>674127.628518133</v>
      </c>
      <c r="K49" s="158" t="n">
        <f aca="false">high_v2_m!K37</f>
        <v>653903.799662589</v>
      </c>
      <c r="L49" s="67" t="n">
        <f aca="false">H49-I49</f>
        <v>975274.881010532</v>
      </c>
      <c r="M49" s="67" t="n">
        <f aca="false">J49-K49</f>
        <v>20223.828855544</v>
      </c>
      <c r="N49" s="158" t="n">
        <f aca="false">SUM(high_v5_m!C37:J37)</f>
        <v>3774394.4289122</v>
      </c>
      <c r="O49" s="7"/>
      <c r="P49" s="7"/>
      <c r="Q49" s="67" t="n">
        <f aca="false">I49*5.5017049523</f>
        <v>125617207.182356</v>
      </c>
      <c r="R49" s="67"/>
      <c r="S49" s="67"/>
      <c r="T49" s="7"/>
      <c r="U49" s="7"/>
      <c r="V49" s="67" t="n">
        <f aca="false">K49*5.5017049523</f>
        <v>3597585.77293145</v>
      </c>
      <c r="W49" s="67" t="n">
        <f aca="false">M49*5.5017049523</f>
        <v>111265.539369014</v>
      </c>
      <c r="X49" s="67" t="n">
        <f aca="false">N49*5.1890047538+L49*5.5017049523</f>
        <v>24951025.2770511</v>
      </c>
      <c r="Y49" s="67" t="n">
        <f aca="false">N49*5.1890047538</f>
        <v>19585350.6343416</v>
      </c>
      <c r="Z49" s="67" t="n">
        <f aca="false">L49*5.5017049523</f>
        <v>5365674.64270944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high_v2_m!D38+temporary_pension_bonus_high!B38</f>
        <v>23710817.1266866</v>
      </c>
      <c r="G50" s="156" t="n">
        <f aca="false">high_v2_m!E38+temporary_pension_bonus_high!B38</f>
        <v>22745952.3687431</v>
      </c>
      <c r="H50" s="8" t="n">
        <f aca="false">F50-J50</f>
        <v>23030910.0227335</v>
      </c>
      <c r="I50" s="8" t="n">
        <f aca="false">G50-K50</f>
        <v>22086442.4779086</v>
      </c>
      <c r="J50" s="156" t="n">
        <f aca="false">high_v2_m!J38</f>
        <v>679907.103953094</v>
      </c>
      <c r="K50" s="156" t="n">
        <f aca="false">high_v2_m!K38</f>
        <v>659509.890834501</v>
      </c>
      <c r="L50" s="8" t="n">
        <f aca="false">H50-I50</f>
        <v>944467.54482485</v>
      </c>
      <c r="M50" s="8" t="n">
        <f aca="false">J50-K50</f>
        <v>20397.2131185927</v>
      </c>
      <c r="N50" s="156" t="n">
        <f aca="false">SUM(high_v5_m!C38:J38)</f>
        <v>4280282.46923024</v>
      </c>
      <c r="O50" s="5"/>
      <c r="P50" s="5"/>
      <c r="Q50" s="8" t="n">
        <f aca="false">I50*5.5017049523</f>
        <v>121513089.959399</v>
      </c>
      <c r="R50" s="8"/>
      <c r="S50" s="8"/>
      <c r="T50" s="5"/>
      <c r="U50" s="5"/>
      <c r="V50" s="8" t="n">
        <f aca="false">K50*5.5017049523</f>
        <v>3628428.83249501</v>
      </c>
      <c r="W50" s="8" t="n">
        <f aca="false">M50*5.5017049523</f>
        <v>112219.44842768</v>
      </c>
      <c r="X50" s="8" t="n">
        <f aca="false">N50*5.1890047538+L50*5.5017049523</f>
        <v>27406587.849092</v>
      </c>
      <c r="Y50" s="8" t="n">
        <f aca="false">N50*5.1890047538</f>
        <v>22210406.0804425</v>
      </c>
      <c r="Z50" s="8" t="n">
        <f aca="false">L50*5.5017049523</f>
        <v>5196181.7686495</v>
      </c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high_v2_m!D39+temporary_pension_bonus_high!B39</f>
        <v>25333496.2854587</v>
      </c>
      <c r="G51" s="158" t="n">
        <f aca="false">high_v2_m!E39+temporary_pension_bonus_high!B39</f>
        <v>24302269.9338645</v>
      </c>
      <c r="H51" s="67" t="n">
        <f aca="false">F51-J51</f>
        <v>24582996.3829159</v>
      </c>
      <c r="I51" s="67" t="n">
        <f aca="false">G51-K51</f>
        <v>23574285.0283981</v>
      </c>
      <c r="J51" s="158" t="n">
        <f aca="false">high_v2_m!J39</f>
        <v>750499.902542731</v>
      </c>
      <c r="K51" s="158" t="n">
        <f aca="false">high_v2_m!K39</f>
        <v>727984.905466449</v>
      </c>
      <c r="L51" s="67" t="n">
        <f aca="false">H51-I51</f>
        <v>1008711.35451787</v>
      </c>
      <c r="M51" s="67" t="n">
        <f aca="false">J51-K51</f>
        <v>22514.997076282</v>
      </c>
      <c r="N51" s="158" t="n">
        <f aca="false">SUM(high_v5_m!C39:J39)</f>
        <v>3862751.80929745</v>
      </c>
      <c r="O51" s="7"/>
      <c r="P51" s="7"/>
      <c r="Q51" s="67" t="n">
        <f aca="false">I51*5.5017049523</f>
        <v>129698760.687669</v>
      </c>
      <c r="R51" s="67"/>
      <c r="S51" s="67"/>
      <c r="T51" s="7"/>
      <c r="U51" s="7"/>
      <c r="V51" s="67" t="n">
        <f aca="false">K51*5.5017049523</f>
        <v>4005158.15960441</v>
      </c>
      <c r="W51" s="67" t="n">
        <f aca="false">M51*5.5017049523</f>
        <v>123870.870915601</v>
      </c>
      <c r="X51" s="67" t="n">
        <f aca="false">N51*5.1890047538+L51*5.5017049523</f>
        <v>25593469.7557862</v>
      </c>
      <c r="Y51" s="67" t="n">
        <f aca="false">N51*5.1890047538</f>
        <v>20043837.501194</v>
      </c>
      <c r="Z51" s="67" t="n">
        <f aca="false">L51*5.5017049523</f>
        <v>5549632.25459222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high_v2_m!D40+temporary_pension_bonus_high!B40</f>
        <v>24721561.3995597</v>
      </c>
      <c r="G52" s="158" t="n">
        <f aca="false">high_v2_m!E40+temporary_pension_bonus_high!B40</f>
        <v>23713797.5727432</v>
      </c>
      <c r="H52" s="67" t="n">
        <f aca="false">F52-J52</f>
        <v>23973529.5382713</v>
      </c>
      <c r="I52" s="67" t="n">
        <f aca="false">G52-K52</f>
        <v>22988206.6672936</v>
      </c>
      <c r="J52" s="158" t="n">
        <f aca="false">high_v2_m!J40</f>
        <v>748031.861288347</v>
      </c>
      <c r="K52" s="158" t="n">
        <f aca="false">high_v2_m!K40</f>
        <v>725590.905449697</v>
      </c>
      <c r="L52" s="67" t="n">
        <f aca="false">H52-I52</f>
        <v>985322.870977778</v>
      </c>
      <c r="M52" s="67" t="n">
        <f aca="false">J52-K52</f>
        <v>22440.9558386502</v>
      </c>
      <c r="N52" s="158" t="n">
        <f aca="false">SUM(high_v5_m!C40:J40)</f>
        <v>3680718.82232109</v>
      </c>
      <c r="O52" s="7"/>
      <c r="P52" s="7"/>
      <c r="Q52" s="67" t="n">
        <f aca="false">I52*5.5017049523</f>
        <v>126474330.465945</v>
      </c>
      <c r="R52" s="67"/>
      <c r="S52" s="67"/>
      <c r="T52" s="7"/>
      <c r="U52" s="7"/>
      <c r="V52" s="67" t="n">
        <f aca="false">K52*5.5017049523</f>
        <v>3991987.07785644</v>
      </c>
      <c r="W52" s="67" t="n">
        <f aca="false">M52*5.5017049523</f>
        <v>123463.517871848</v>
      </c>
      <c r="X52" s="67" t="n">
        <f aca="false">N52*5.1890047538+L52*5.5017049523</f>
        <v>24520223.1852982</v>
      </c>
      <c r="Y52" s="67" t="n">
        <f aca="false">N52*5.1890047538</f>
        <v>19099267.4664253</v>
      </c>
      <c r="Z52" s="67" t="n">
        <f aca="false">L52*5.5017049523</f>
        <v>5420955.7188729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high_v2_m!D41+temporary_pension_bonus_high!B41</f>
        <v>26028029.1619209</v>
      </c>
      <c r="G53" s="158" t="n">
        <f aca="false">high_v2_m!E41+temporary_pension_bonus_high!B41</f>
        <v>24965663.4502811</v>
      </c>
      <c r="H53" s="67" t="n">
        <f aca="false">F53-J53</f>
        <v>25165831.2374373</v>
      </c>
      <c r="I53" s="67" t="n">
        <f aca="false">G53-K53</f>
        <v>24129331.463532</v>
      </c>
      <c r="J53" s="158" t="n">
        <f aca="false">high_v2_m!J41</f>
        <v>862197.924483577</v>
      </c>
      <c r="K53" s="158" t="n">
        <f aca="false">high_v2_m!K41</f>
        <v>836331.98674907</v>
      </c>
      <c r="L53" s="67" t="n">
        <f aca="false">H53-I53</f>
        <v>1036499.7739053</v>
      </c>
      <c r="M53" s="67" t="n">
        <f aca="false">J53-K53</f>
        <v>25865.9377345073</v>
      </c>
      <c r="N53" s="158" t="n">
        <f aca="false">SUM(high_v5_m!C41:J41)</f>
        <v>3939026.682584</v>
      </c>
      <c r="O53" s="7"/>
      <c r="P53" s="7"/>
      <c r="Q53" s="67" t="n">
        <f aca="false">I53*5.5017049523</f>
        <v>132752462.408602</v>
      </c>
      <c r="R53" s="67"/>
      <c r="S53" s="67"/>
      <c r="T53" s="7"/>
      <c r="U53" s="7"/>
      <c r="V53" s="67" t="n">
        <f aca="false">K53*5.5017049523</f>
        <v>4601251.83326426</v>
      </c>
      <c r="W53" s="67" t="n">
        <f aca="false">M53*5.5017049523</f>
        <v>142306.757729822</v>
      </c>
      <c r="X53" s="67" t="n">
        <f aca="false">N53*5.1890047538+L53*5.5017049523</f>
        <v>26142144.120426</v>
      </c>
      <c r="Y53" s="67" t="n">
        <f aca="false">N53*5.1890047538</f>
        <v>20439628.1812734</v>
      </c>
      <c r="Z53" s="67" t="n">
        <f aca="false">L53*5.5017049523</f>
        <v>5702515.9391526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high_v2_m!D42+temporary_pension_bonus_high!B42</f>
        <v>25608436.9820126</v>
      </c>
      <c r="G54" s="156" t="n">
        <f aca="false">high_v2_m!E42+temporary_pension_bonus_high!B42</f>
        <v>24561126.3428416</v>
      </c>
      <c r="H54" s="8" t="n">
        <f aca="false">F54-J54</f>
        <v>24694735.7585575</v>
      </c>
      <c r="I54" s="8" t="n">
        <f aca="false">G54-K54</f>
        <v>23674836.1560902</v>
      </c>
      <c r="J54" s="156" t="n">
        <f aca="false">high_v2_m!J42</f>
        <v>913701.223455044</v>
      </c>
      <c r="K54" s="156" t="n">
        <f aca="false">high_v2_m!K42</f>
        <v>886290.186751393</v>
      </c>
      <c r="L54" s="8" t="n">
        <f aca="false">H54-I54</f>
        <v>1019899.60246728</v>
      </c>
      <c r="M54" s="8" t="n">
        <f aca="false">J54-K54</f>
        <v>27411.0367036511</v>
      </c>
      <c r="N54" s="156" t="n">
        <f aca="false">SUM(high_v5_m!C42:J42)</f>
        <v>4669409.62281622</v>
      </c>
      <c r="O54" s="5"/>
      <c r="P54" s="5"/>
      <c r="Q54" s="8" t="n">
        <f aca="false">I54*5.5017049523</f>
        <v>130251963.324853</v>
      </c>
      <c r="R54" s="8"/>
      <c r="S54" s="8"/>
      <c r="T54" s="5"/>
      <c r="U54" s="5"/>
      <c r="V54" s="8" t="n">
        <f aca="false">K54*5.5017049523</f>
        <v>4876107.10962503</v>
      </c>
      <c r="W54" s="8" t="n">
        <f aca="false">M54*5.5017049523</f>
        <v>150807.436380154</v>
      </c>
      <c r="X54" s="8" t="n">
        <f aca="false">N54*5.1890047538+L54*5.5017049523</f>
        <v>29840775.4239759</v>
      </c>
      <c r="Y54" s="8" t="n">
        <f aca="false">N54*5.1890047538</f>
        <v>24229588.7302328</v>
      </c>
      <c r="Z54" s="8" t="n">
        <f aca="false">L54*5.5017049523</f>
        <v>5611186.69374306</v>
      </c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high_v2_m!D43+temporary_pension_bonus_high!B43</f>
        <v>26994875.6696944</v>
      </c>
      <c r="G55" s="158" t="n">
        <f aca="false">high_v2_m!E43+temporary_pension_bonus_high!B43</f>
        <v>25889476.4735571</v>
      </c>
      <c r="H55" s="67" t="n">
        <f aca="false">F55-J55</f>
        <v>25921439.2252389</v>
      </c>
      <c r="I55" s="67" t="n">
        <f aca="false">G55-K55</f>
        <v>24848243.1224352</v>
      </c>
      <c r="J55" s="158" t="n">
        <f aca="false">high_v2_m!J43</f>
        <v>1073436.4444555</v>
      </c>
      <c r="K55" s="158" t="n">
        <f aca="false">high_v2_m!K43</f>
        <v>1041233.35112184</v>
      </c>
      <c r="L55" s="67" t="n">
        <f aca="false">H55-I55</f>
        <v>1073196.10280361</v>
      </c>
      <c r="M55" s="67" t="n">
        <f aca="false">J55-K55</f>
        <v>32203.0933336652</v>
      </c>
      <c r="N55" s="158" t="n">
        <f aca="false">SUM(high_v5_m!C43:J43)</f>
        <v>4050263.32370689</v>
      </c>
      <c r="O55" s="7"/>
      <c r="P55" s="7"/>
      <c r="Q55" s="67" t="n">
        <f aca="false">I55*5.5017049523</f>
        <v>136707702.242656</v>
      </c>
      <c r="R55" s="67"/>
      <c r="S55" s="67"/>
      <c r="T55" s="7"/>
      <c r="U55" s="7"/>
      <c r="V55" s="67" t="n">
        <f aca="false">K55*5.5017049523</f>
        <v>5728558.68436693</v>
      </c>
      <c r="W55" s="67" t="n">
        <f aca="false">M55*5.5017049523</f>
        <v>177171.918073205</v>
      </c>
      <c r="X55" s="67" t="n">
        <f aca="false">N55*5.1890047538+L55*5.5017049523</f>
        <v>26921243.9544405</v>
      </c>
      <c r="Y55" s="67" t="n">
        <f aca="false">N55*5.1890047538</f>
        <v>21016835.6408568</v>
      </c>
      <c r="Z55" s="67" t="n">
        <f aca="false">L55*5.5017049523</f>
        <v>5904408.31358368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high_v2_m!D44+temporary_pension_bonus_high!B44</f>
        <v>26502759.694271</v>
      </c>
      <c r="G56" s="158" t="n">
        <f aca="false">high_v2_m!E44+temporary_pension_bonus_high!B44</f>
        <v>25415828.9258622</v>
      </c>
      <c r="H56" s="67" t="n">
        <f aca="false">F56-J56</f>
        <v>25406882.7227814</v>
      </c>
      <c r="I56" s="67" t="n">
        <f aca="false">G56-K56</f>
        <v>24352828.2635172</v>
      </c>
      <c r="J56" s="158" t="n">
        <f aca="false">high_v2_m!J44</f>
        <v>1095876.97148966</v>
      </c>
      <c r="K56" s="158" t="n">
        <f aca="false">high_v2_m!K44</f>
        <v>1063000.66234497</v>
      </c>
      <c r="L56" s="67" t="n">
        <f aca="false">H56-I56</f>
        <v>1054054.45926416</v>
      </c>
      <c r="M56" s="67" t="n">
        <f aca="false">J56-K56</f>
        <v>32876.3091446897</v>
      </c>
      <c r="N56" s="158" t="n">
        <f aca="false">SUM(high_v5_m!C44:J44)</f>
        <v>3933233.03060471</v>
      </c>
      <c r="O56" s="7"/>
      <c r="P56" s="7"/>
      <c r="Q56" s="67" t="n">
        <f aca="false">I56*5.5017049523</f>
        <v>133982075.859904</v>
      </c>
      <c r="R56" s="67"/>
      <c r="S56" s="67"/>
      <c r="T56" s="7"/>
      <c r="U56" s="7"/>
      <c r="V56" s="67" t="n">
        <f aca="false">K56*5.5017049523</f>
        <v>5848316.00832149</v>
      </c>
      <c r="W56" s="67" t="n">
        <f aca="false">M56*5.5017049523</f>
        <v>180875.752834685</v>
      </c>
      <c r="X56" s="67" t="n">
        <f aca="false">N56*5.1890047538+L56*5.5017049523</f>
        <v>26208661.5321385</v>
      </c>
      <c r="Y56" s="67" t="n">
        <f aca="false">N56*5.1890047538</f>
        <v>20409564.893611</v>
      </c>
      <c r="Z56" s="67" t="n">
        <f aca="false">L56*5.5017049523</f>
        <v>5799096.6385275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high_v2_m!D45+temporary_pension_bonus_high!B45</f>
        <v>27818372.1175444</v>
      </c>
      <c r="G57" s="158" t="n">
        <f aca="false">high_v2_m!E45+temporary_pension_bonus_high!B45</f>
        <v>26676981.8085963</v>
      </c>
      <c r="H57" s="67" t="n">
        <f aca="false">F57-J57</f>
        <v>26561191.9969783</v>
      </c>
      <c r="I57" s="67" t="n">
        <f aca="false">G57-K57</f>
        <v>25457517.0916473</v>
      </c>
      <c r="J57" s="158" t="n">
        <f aca="false">high_v2_m!J45</f>
        <v>1257180.12056602</v>
      </c>
      <c r="K57" s="158" t="n">
        <f aca="false">high_v2_m!K45</f>
        <v>1219464.71694904</v>
      </c>
      <c r="L57" s="67" t="n">
        <f aca="false">H57-I57</f>
        <v>1103674.90533104</v>
      </c>
      <c r="M57" s="67" t="n">
        <f aca="false">J57-K57</f>
        <v>37715.4036169804</v>
      </c>
      <c r="N57" s="158" t="n">
        <f aca="false">SUM(high_v5_m!C45:J45)</f>
        <v>4148299.96737582</v>
      </c>
      <c r="O57" s="7"/>
      <c r="P57" s="7"/>
      <c r="Q57" s="67" t="n">
        <f aca="false">I57*5.5017049523</f>
        <v>140059747.856378</v>
      </c>
      <c r="R57" s="67"/>
      <c r="S57" s="67"/>
      <c r="T57" s="7"/>
      <c r="U57" s="7"/>
      <c r="V57" s="67" t="n">
        <f aca="false">K57*5.5017049523</f>
        <v>6709135.07239363</v>
      </c>
      <c r="W57" s="67" t="n">
        <f aca="false">M57*5.5017049523</f>
        <v>207499.022857534</v>
      </c>
      <c r="X57" s="67" t="n">
        <f aca="false">N57*5.1890047538+L57*5.5017049523</f>
        <v>27597641.9432905</v>
      </c>
      <c r="Y57" s="67" t="n">
        <f aca="false">N57*5.1890047538</f>
        <v>21525548.2509015</v>
      </c>
      <c r="Z57" s="67" t="n">
        <f aca="false">L57*5.5017049523</f>
        <v>6072093.69238903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high_v2_m!D46+temporary_pension_bonus_high!B46</f>
        <v>27659811.9830613</v>
      </c>
      <c r="G58" s="156" t="n">
        <f aca="false">high_v2_m!E46+temporary_pension_bonus_high!B46</f>
        <v>26523982.7232597</v>
      </c>
      <c r="H58" s="8" t="n">
        <f aca="false">F58-J58</f>
        <v>26301433.5761263</v>
      </c>
      <c r="I58" s="8" t="n">
        <f aca="false">G58-K58</f>
        <v>25206355.6685327</v>
      </c>
      <c r="J58" s="156" t="n">
        <f aca="false">high_v2_m!J46</f>
        <v>1358378.40693503</v>
      </c>
      <c r="K58" s="156" t="n">
        <f aca="false">high_v2_m!K46</f>
        <v>1317627.05472698</v>
      </c>
      <c r="L58" s="8" t="n">
        <f aca="false">H58-I58</f>
        <v>1095077.90759357</v>
      </c>
      <c r="M58" s="8" t="n">
        <f aca="false">J58-K58</f>
        <v>40751.3522080514</v>
      </c>
      <c r="N58" s="156" t="n">
        <f aca="false">SUM(high_v5_m!C46:J46)</f>
        <v>4838065.13590134</v>
      </c>
      <c r="O58" s="5"/>
      <c r="P58" s="5"/>
      <c r="Q58" s="8" t="n">
        <f aca="false">I58*5.5017049523</f>
        <v>138677931.811002</v>
      </c>
      <c r="R58" s="8"/>
      <c r="S58" s="8"/>
      <c r="T58" s="5"/>
      <c r="U58" s="5"/>
      <c r="V58" s="8" t="n">
        <f aca="false">K58*5.5017049523</f>
        <v>7249195.2922759</v>
      </c>
      <c r="W58" s="8" t="n">
        <f aca="false">M58*5.5017049523</f>
        <v>224201.916255958</v>
      </c>
      <c r="X58" s="8" t="n">
        <f aca="false">N58*5.1890047538+L58*5.5017049523</f>
        <v>31129538.536748</v>
      </c>
      <c r="Y58" s="8" t="n">
        <f aca="false">N58*5.1890047538</f>
        <v>25104742.9893861</v>
      </c>
      <c r="Z58" s="8" t="n">
        <f aca="false">L58*5.5017049523</f>
        <v>6024795.54736187</v>
      </c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high_v2_m!D47+temporary_pension_bonus_high!B47</f>
        <v>29104678.9045</v>
      </c>
      <c r="G59" s="158" t="n">
        <f aca="false">high_v2_m!E47+temporary_pension_bonus_high!B47</f>
        <v>27908435.3507594</v>
      </c>
      <c r="H59" s="67" t="n">
        <f aca="false">F59-J59</f>
        <v>27575901.7390644</v>
      </c>
      <c r="I59" s="67" t="n">
        <f aca="false">G59-K59</f>
        <v>26425521.5002869</v>
      </c>
      <c r="J59" s="158" t="n">
        <f aca="false">high_v2_m!J47</f>
        <v>1528777.16543553</v>
      </c>
      <c r="K59" s="158" t="n">
        <f aca="false">high_v2_m!K47</f>
        <v>1482913.85047246</v>
      </c>
      <c r="L59" s="67" t="n">
        <f aca="false">H59-I59</f>
        <v>1150380.2387775</v>
      </c>
      <c r="M59" s="67" t="n">
        <f aca="false">J59-K59</f>
        <v>45863.314963066</v>
      </c>
      <c r="N59" s="158" t="n">
        <f aca="false">SUM(high_v5_m!C47:J47)</f>
        <v>4252184.77611583</v>
      </c>
      <c r="O59" s="7"/>
      <c r="P59" s="7"/>
      <c r="Q59" s="67" t="n">
        <f aca="false">I59*5.5017049523</f>
        <v>145385422.505239</v>
      </c>
      <c r="R59" s="67"/>
      <c r="S59" s="67"/>
      <c r="T59" s="7"/>
      <c r="U59" s="7"/>
      <c r="V59" s="67" t="n">
        <f aca="false">K59*5.5017049523</f>
        <v>8158554.4749786</v>
      </c>
      <c r="W59" s="67" t="n">
        <f aca="false">M59*5.5017049523</f>
        <v>252326.427061195</v>
      </c>
      <c r="X59" s="67" t="n">
        <f aca="false">N59*5.1890047538+L59*5.5017049523</f>
        <v>28393659.6740112</v>
      </c>
      <c r="Y59" s="67" t="n">
        <f aca="false">N59*5.1890047538</f>
        <v>22064607.017301</v>
      </c>
      <c r="Z59" s="67" t="n">
        <f aca="false">L59*5.5017049523</f>
        <v>6329052.65671021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high_v2_m!D48+temporary_pension_bonus_high!B48</f>
        <v>28923924.7242726</v>
      </c>
      <c r="G60" s="158" t="n">
        <f aca="false">high_v2_m!E48+temporary_pension_bonus_high!B48</f>
        <v>27734613.8654431</v>
      </c>
      <c r="H60" s="67" t="n">
        <f aca="false">F60-J60</f>
        <v>27348048.2853669</v>
      </c>
      <c r="I60" s="67" t="n">
        <f aca="false">G60-K60</f>
        <v>26206013.7197045</v>
      </c>
      <c r="J60" s="158" t="n">
        <f aca="false">high_v2_m!J48</f>
        <v>1575876.43890578</v>
      </c>
      <c r="K60" s="158" t="n">
        <f aca="false">high_v2_m!K48</f>
        <v>1528600.14573861</v>
      </c>
      <c r="L60" s="67" t="n">
        <f aca="false">H60-I60</f>
        <v>1142034.56566232</v>
      </c>
      <c r="M60" s="67" t="n">
        <f aca="false">J60-K60</f>
        <v>47276.2931671736</v>
      </c>
      <c r="N60" s="158" t="n">
        <f aca="false">SUM(high_v5_m!C48:J48)</f>
        <v>4142801.71187701</v>
      </c>
      <c r="O60" s="7"/>
      <c r="P60" s="7"/>
      <c r="Q60" s="67" t="n">
        <f aca="false">I60*5.5017049523</f>
        <v>144177755.46174</v>
      </c>
      <c r="R60" s="67"/>
      <c r="S60" s="67"/>
      <c r="T60" s="7"/>
      <c r="U60" s="7"/>
      <c r="V60" s="67" t="n">
        <f aca="false">K60*5.5017049523</f>
        <v>8409906.9918966</v>
      </c>
      <c r="W60" s="67" t="n">
        <f aca="false">M60*5.5017049523</f>
        <v>260100.216244226</v>
      </c>
      <c r="X60" s="67" t="n">
        <f aca="false">N60*5.1890047538+L60*5.5017049523</f>
        <v>27780155.0025828</v>
      </c>
      <c r="Y60" s="67" t="n">
        <f aca="false">N60*5.1890047538</f>
        <v>21497017.7769806</v>
      </c>
      <c r="Z60" s="67" t="n">
        <f aca="false">L60*5.5017049523</f>
        <v>6283137.22560215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high_v2_m!D49+temporary_pension_bonus_high!B49</f>
        <v>29754363.4600314</v>
      </c>
      <c r="G61" s="158" t="n">
        <f aca="false">high_v2_m!E49+temporary_pension_bonus_high!B49</f>
        <v>28530129.9684774</v>
      </c>
      <c r="H61" s="67" t="n">
        <f aca="false">F61-J61</f>
        <v>28064372.1035935</v>
      </c>
      <c r="I61" s="67" t="n">
        <f aca="false">G61-K61</f>
        <v>26890838.3527326</v>
      </c>
      <c r="J61" s="158" t="n">
        <f aca="false">high_v2_m!J49</f>
        <v>1689991.35643792</v>
      </c>
      <c r="K61" s="158" t="n">
        <f aca="false">high_v2_m!K49</f>
        <v>1639291.61574478</v>
      </c>
      <c r="L61" s="67" t="n">
        <f aca="false">H61-I61</f>
        <v>1173533.75086089</v>
      </c>
      <c r="M61" s="67" t="n">
        <f aca="false">J61-K61</f>
        <v>50699.7406931371</v>
      </c>
      <c r="N61" s="158" t="n">
        <f aca="false">SUM(high_v5_m!C49:J49)</f>
        <v>4261368.89233649</v>
      </c>
      <c r="O61" s="7"/>
      <c r="P61" s="7"/>
      <c r="Q61" s="67" t="n">
        <f aca="false">I61*5.5017049523</f>
        <v>147945458.536728</v>
      </c>
      <c r="R61" s="67"/>
      <c r="S61" s="67"/>
      <c r="T61" s="7"/>
      <c r="U61" s="7"/>
      <c r="V61" s="67" t="n">
        <f aca="false">K61*5.5017049523</f>
        <v>9018898.80060692</v>
      </c>
      <c r="W61" s="67" t="n">
        <f aca="false">M61*5.5017049523</f>
        <v>278935.014451758</v>
      </c>
      <c r="X61" s="67" t="n">
        <f aca="false">N61*5.1890047538+L61*5.5017049523</f>
        <v>28568699.888832</v>
      </c>
      <c r="Y61" s="67" t="n">
        <f aca="false">N61*5.1890047538</f>
        <v>22112263.4400295</v>
      </c>
      <c r="Z61" s="67" t="n">
        <f aca="false">L61*5.5017049523</f>
        <v>6456436.44880257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high_v2_m!D50+temporary_pension_bonus_high!B50</f>
        <v>29660877.797996</v>
      </c>
      <c r="G62" s="156" t="n">
        <f aca="false">high_v2_m!E50+temporary_pension_bonus_high!B50</f>
        <v>28438514.3935523</v>
      </c>
      <c r="H62" s="8" t="n">
        <f aca="false">F62-J62</f>
        <v>27902519.7476524</v>
      </c>
      <c r="I62" s="8" t="n">
        <f aca="false">G62-K62</f>
        <v>26732907.084719</v>
      </c>
      <c r="J62" s="156" t="n">
        <f aca="false">high_v2_m!J50</f>
        <v>1758358.05034359</v>
      </c>
      <c r="K62" s="156" t="n">
        <f aca="false">high_v2_m!K50</f>
        <v>1705607.30883329</v>
      </c>
      <c r="L62" s="8" t="n">
        <f aca="false">H62-I62</f>
        <v>1169612.66293339</v>
      </c>
      <c r="M62" s="8" t="n">
        <f aca="false">J62-K62</f>
        <v>52750.7415103077</v>
      </c>
      <c r="N62" s="156" t="n">
        <f aca="false">SUM(high_v5_m!C50:J50)</f>
        <v>5155522.75755219</v>
      </c>
      <c r="O62" s="5"/>
      <c r="P62" s="5"/>
      <c r="Q62" s="8" t="n">
        <f aca="false">I62*5.5017049523</f>
        <v>147076567.297374</v>
      </c>
      <c r="R62" s="8"/>
      <c r="S62" s="8"/>
      <c r="T62" s="5"/>
      <c r="U62" s="5"/>
      <c r="V62" s="8" t="n">
        <f aca="false">K62*5.5017049523</f>
        <v>9383748.17768717</v>
      </c>
      <c r="W62" s="8" t="n">
        <f aca="false">M62*5.5017049523</f>
        <v>290219.015804757</v>
      </c>
      <c r="X62" s="8" t="n">
        <f aca="false">N62*5.1890047538+L62*5.5017049523</f>
        <v>33186895.8771958</v>
      </c>
      <c r="Y62" s="8" t="n">
        <f aca="false">N62*5.1890047538</f>
        <v>26752032.0972624</v>
      </c>
      <c r="Z62" s="8" t="n">
        <f aca="false">L62*5.5017049523</f>
        <v>6434863.77993341</v>
      </c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high_v2_m!D51+temporary_pension_bonus_high!B51</f>
        <v>30231125.3236221</v>
      </c>
      <c r="G63" s="158" t="n">
        <f aca="false">high_v2_m!E51+temporary_pension_bonus_high!B51</f>
        <v>28985704.0586088</v>
      </c>
      <c r="H63" s="67" t="n">
        <f aca="false">F63-J63</f>
        <v>28342160.1583545</v>
      </c>
      <c r="I63" s="67" t="n">
        <f aca="false">G63-K63</f>
        <v>27153407.8482993</v>
      </c>
      <c r="J63" s="158" t="n">
        <f aca="false">high_v2_m!J51</f>
        <v>1888965.16526754</v>
      </c>
      <c r="K63" s="158" t="n">
        <f aca="false">high_v2_m!K51</f>
        <v>1832296.21030951</v>
      </c>
      <c r="L63" s="67" t="n">
        <f aca="false">H63-I63</f>
        <v>1188752.3100552</v>
      </c>
      <c r="M63" s="67" t="n">
        <f aca="false">J63-K63</f>
        <v>56668.9549580258</v>
      </c>
      <c r="N63" s="158" t="n">
        <f aca="false">SUM(high_v5_m!C51:J51)</f>
        <v>4365191.08616192</v>
      </c>
      <c r="O63" s="7"/>
      <c r="P63" s="7"/>
      <c r="Q63" s="67" t="n">
        <f aca="false">I63*5.5017049523</f>
        <v>149390038.43081</v>
      </c>
      <c r="R63" s="67"/>
      <c r="S63" s="67"/>
      <c r="T63" s="7"/>
      <c r="U63" s="7"/>
      <c r="V63" s="67" t="n">
        <f aca="false">K63*5.5017049523</f>
        <v>10080753.1343404</v>
      </c>
      <c r="W63" s="67" t="n">
        <f aca="false">M63*5.5017049523</f>
        <v>311775.870134236</v>
      </c>
      <c r="X63" s="67" t="n">
        <f aca="false">N63*5.1890047538+L63*5.5017049523</f>
        <v>29191161.7686284</v>
      </c>
      <c r="Y63" s="67" t="n">
        <f aca="false">N63*5.1890047538</f>
        <v>22650997.2973396</v>
      </c>
      <c r="Z63" s="67" t="n">
        <f aca="false">L63*5.5017049523</f>
        <v>6540164.47128878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high_v2_m!D52+temporary_pension_bonus_high!B52</f>
        <v>30060594.121443</v>
      </c>
      <c r="G64" s="158" t="n">
        <f aca="false">high_v2_m!E52+temporary_pension_bonus_high!B52</f>
        <v>28820865.7314</v>
      </c>
      <c r="H64" s="67" t="n">
        <f aca="false">F64-J64</f>
        <v>28109992.8380895</v>
      </c>
      <c r="I64" s="67" t="n">
        <f aca="false">G64-K64</f>
        <v>26928782.4865471</v>
      </c>
      <c r="J64" s="158" t="n">
        <f aca="false">high_v2_m!J52</f>
        <v>1950601.28335349</v>
      </c>
      <c r="K64" s="158" t="n">
        <f aca="false">high_v2_m!K52</f>
        <v>1892083.24485289</v>
      </c>
      <c r="L64" s="67" t="n">
        <f aca="false">H64-I64</f>
        <v>1181210.35154239</v>
      </c>
      <c r="M64" s="67" t="n">
        <f aca="false">J64-K64</f>
        <v>58518.0385006047</v>
      </c>
      <c r="N64" s="158" t="n">
        <f aca="false">SUM(high_v5_m!C52:J52)</f>
        <v>4293121.19220245</v>
      </c>
      <c r="O64" s="7"/>
      <c r="P64" s="7"/>
      <c r="Q64" s="67" t="n">
        <f aca="false">I64*5.5017049523</f>
        <v>148154215.965646</v>
      </c>
      <c r="R64" s="67"/>
      <c r="S64" s="67"/>
      <c r="T64" s="7"/>
      <c r="U64" s="7"/>
      <c r="V64" s="67" t="n">
        <f aca="false">K64*5.5017049523</f>
        <v>10409683.758371</v>
      </c>
      <c r="W64" s="67" t="n">
        <f aca="false">M64*5.5017049523</f>
        <v>321948.982217659</v>
      </c>
      <c r="X64" s="67" t="n">
        <f aca="false">N64*5.1890047538+L64*5.5017049523</f>
        <v>28775697.1157668</v>
      </c>
      <c r="Y64" s="67" t="n">
        <f aca="false">N64*5.1890047538</f>
        <v>22277026.274978</v>
      </c>
      <c r="Z64" s="67" t="n">
        <f aca="false">L64*5.5017049523</f>
        <v>6498670.84078878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high_v2_m!D53+temporary_pension_bonus_high!B53</f>
        <v>30668973.3416378</v>
      </c>
      <c r="G65" s="158" t="n">
        <f aca="false">high_v2_m!E53+temporary_pension_bonus_high!B53</f>
        <v>29403219.5871736</v>
      </c>
      <c r="H65" s="67" t="n">
        <f aca="false">F65-J65</f>
        <v>28592922.09664</v>
      </c>
      <c r="I65" s="67" t="n">
        <f aca="false">G65-K65</f>
        <v>27389449.8795258</v>
      </c>
      <c r="J65" s="158" t="n">
        <f aca="false">high_v2_m!J53</f>
        <v>2076051.24499771</v>
      </c>
      <c r="K65" s="158" t="n">
        <f aca="false">high_v2_m!K53</f>
        <v>2013769.70764778</v>
      </c>
      <c r="L65" s="67" t="n">
        <f aca="false">H65-I65</f>
        <v>1203472.21711425</v>
      </c>
      <c r="M65" s="67" t="n">
        <f aca="false">J65-K65</f>
        <v>62281.537349931</v>
      </c>
      <c r="N65" s="158" t="n">
        <f aca="false">SUM(high_v5_m!C53:J53)</f>
        <v>4317929.68978191</v>
      </c>
      <c r="O65" s="7"/>
      <c r="P65" s="7"/>
      <c r="Q65" s="67" t="n">
        <f aca="false">I65*5.5017049523</f>
        <v>150688672.04296</v>
      </c>
      <c r="R65" s="67"/>
      <c r="S65" s="67"/>
      <c r="T65" s="7"/>
      <c r="U65" s="7"/>
      <c r="V65" s="67" t="n">
        <f aca="false">K65*5.5017049523</f>
        <v>11079166.7733575</v>
      </c>
      <c r="W65" s="67" t="n">
        <f aca="false">M65*5.5017049523</f>
        <v>342654.642474973</v>
      </c>
      <c r="X65" s="67" t="n">
        <f aca="false">N65*5.1890047538+L65*5.5017049523</f>
        <v>29026906.7437054</v>
      </c>
      <c r="Y65" s="67" t="n">
        <f aca="false">N65*5.1890047538</f>
        <v>22405757.6868525</v>
      </c>
      <c r="Z65" s="67" t="n">
        <f aca="false">L65*5.5017049523</f>
        <v>6621149.05685292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high_v2_m!D54+temporary_pension_bonus_high!B54</f>
        <v>30586082.3918985</v>
      </c>
      <c r="G66" s="156" t="n">
        <f aca="false">high_v2_m!E54+temporary_pension_bonus_high!B54</f>
        <v>29323916.3509412</v>
      </c>
      <c r="H66" s="8" t="n">
        <f aca="false">F66-J66</f>
        <v>28438488.8487832</v>
      </c>
      <c r="I66" s="8" t="n">
        <f aca="false">G66-K66</f>
        <v>27240750.6141194</v>
      </c>
      <c r="J66" s="156" t="n">
        <f aca="false">high_v2_m!J54</f>
        <v>2147593.54311533</v>
      </c>
      <c r="K66" s="156" t="n">
        <f aca="false">high_v2_m!K54</f>
        <v>2083165.73682187</v>
      </c>
      <c r="L66" s="8" t="n">
        <f aca="false">H66-I66</f>
        <v>1197738.23466382</v>
      </c>
      <c r="M66" s="8" t="n">
        <f aca="false">J66-K66</f>
        <v>64427.8062934601</v>
      </c>
      <c r="N66" s="156" t="n">
        <f aca="false">SUM(high_v5_m!C54:J54)</f>
        <v>5195333.21479173</v>
      </c>
      <c r="O66" s="5"/>
      <c r="P66" s="5"/>
      <c r="Q66" s="8" t="n">
        <f aca="false">I66*5.5017049523</f>
        <v>149870572.55807</v>
      </c>
      <c r="R66" s="8"/>
      <c r="S66" s="8"/>
      <c r="T66" s="5"/>
      <c r="U66" s="5"/>
      <c r="V66" s="8" t="n">
        <f aca="false">K66*5.5017049523</f>
        <v>11460963.2507346</v>
      </c>
      <c r="W66" s="8" t="n">
        <f aca="false">M66*5.5017049523</f>
        <v>354462.780950554</v>
      </c>
      <c r="X66" s="8" t="n">
        <f aca="false">N66*5.1890047538+L66*5.5017049523</f>
        <v>33548211.1263383</v>
      </c>
      <c r="Y66" s="8" t="n">
        <f aca="false">N66*5.1890047538</f>
        <v>26958608.7491293</v>
      </c>
      <c r="Z66" s="8" t="n">
        <f aca="false">L66*5.5017049523</f>
        <v>6589602.37720899</v>
      </c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high_v2_m!D55+temporary_pension_bonus_high!B55</f>
        <v>31194062.8635422</v>
      </c>
      <c r="G67" s="158" t="n">
        <f aca="false">high_v2_m!E55+temporary_pension_bonus_high!B55</f>
        <v>29906409.9032198</v>
      </c>
      <c r="H67" s="67" t="n">
        <f aca="false">F67-J67</f>
        <v>28953088.707449</v>
      </c>
      <c r="I67" s="67" t="n">
        <f aca="false">G67-K67</f>
        <v>27732664.9718094</v>
      </c>
      <c r="J67" s="158" t="n">
        <f aca="false">high_v2_m!J55</f>
        <v>2240974.15609322</v>
      </c>
      <c r="K67" s="158" t="n">
        <f aca="false">high_v2_m!K55</f>
        <v>2173744.93141043</v>
      </c>
      <c r="L67" s="67" t="n">
        <f aca="false">H67-I67</f>
        <v>1220423.73563958</v>
      </c>
      <c r="M67" s="67" t="n">
        <f aca="false">J67-K67</f>
        <v>67229.2246827967</v>
      </c>
      <c r="N67" s="158" t="n">
        <f aca="false">SUM(high_v5_m!C55:J55)</f>
        <v>4367108.63296879</v>
      </c>
      <c r="O67" s="7"/>
      <c r="P67" s="7"/>
      <c r="Q67" s="67" t="n">
        <f aca="false">I67*5.5017049523</f>
        <v>152576940.21588</v>
      </c>
      <c r="R67" s="67"/>
      <c r="S67" s="67"/>
      <c r="T67" s="7"/>
      <c r="U67" s="7"/>
      <c r="V67" s="67" t="n">
        <f aca="false">K67*5.5017049523</f>
        <v>11959303.2541778</v>
      </c>
      <c r="W67" s="67" t="n">
        <f aca="false">M67*5.5017049523</f>
        <v>369875.358376632</v>
      </c>
      <c r="X67" s="67" t="n">
        <f aca="false">N67*5.1890047538+L67*5.5017049523</f>
        <v>29375358.7671088</v>
      </c>
      <c r="Y67" s="67" t="n">
        <f aca="false">N67*5.1890047538</f>
        <v>22660947.4568361</v>
      </c>
      <c r="Z67" s="67" t="n">
        <f aca="false">L67*5.5017049523</f>
        <v>6714411.31027272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high_v2_m!D56+temporary_pension_bonus_high!B56</f>
        <v>31030757.2988284</v>
      </c>
      <c r="G68" s="158" t="n">
        <f aca="false">high_v2_m!E56+temporary_pension_bonus_high!B56</f>
        <v>29748718.8154263</v>
      </c>
      <c r="H68" s="67" t="n">
        <f aca="false">F68-J68</f>
        <v>28737529.8195321</v>
      </c>
      <c r="I68" s="67" t="n">
        <f aca="false">G68-K68</f>
        <v>27524288.1605089</v>
      </c>
      <c r="J68" s="158" t="n">
        <f aca="false">high_v2_m!J56</f>
        <v>2293227.47929631</v>
      </c>
      <c r="K68" s="158" t="n">
        <f aca="false">high_v2_m!K56</f>
        <v>2224430.65491742</v>
      </c>
      <c r="L68" s="67" t="n">
        <f aca="false">H68-I68</f>
        <v>1213241.6590232</v>
      </c>
      <c r="M68" s="67" t="n">
        <f aca="false">J68-K68</f>
        <v>68796.8243788895</v>
      </c>
      <c r="N68" s="158" t="n">
        <f aca="false">SUM(high_v5_m!C56:J56)</f>
        <v>4287443.79006463</v>
      </c>
      <c r="O68" s="7"/>
      <c r="P68" s="7"/>
      <c r="Q68" s="67" t="n">
        <f aca="false">I68*5.5017049523</f>
        <v>151430512.481204</v>
      </c>
      <c r="R68" s="67"/>
      <c r="S68" s="67"/>
      <c r="T68" s="7"/>
      <c r="U68" s="7"/>
      <c r="V68" s="67" t="n">
        <f aca="false">K68*5.5017049523</f>
        <v>12238161.1502071</v>
      </c>
      <c r="W68" s="67" t="n">
        <f aca="false">M68*5.5017049523</f>
        <v>378499.82938785</v>
      </c>
      <c r="X68" s="67" t="n">
        <f aca="false">N68*5.1890047538+L68*5.5017049523</f>
        <v>28922463.8520802</v>
      </c>
      <c r="Y68" s="67" t="n">
        <f aca="false">N68*5.1890047538</f>
        <v>22247566.2082956</v>
      </c>
      <c r="Z68" s="67" t="n">
        <f aca="false">L68*5.5017049523</f>
        <v>6674897.6437846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high_v2_m!D57+temporary_pension_bonus_high!B57</f>
        <v>31641057.1259551</v>
      </c>
      <c r="G69" s="158" t="n">
        <f aca="false">high_v2_m!E57+temporary_pension_bonus_high!B57</f>
        <v>30333930.5214062</v>
      </c>
      <c r="H69" s="67" t="n">
        <f aca="false">F69-J69</f>
        <v>29224238.300367</v>
      </c>
      <c r="I69" s="67" t="n">
        <f aca="false">G69-K69</f>
        <v>27989616.2605857</v>
      </c>
      <c r="J69" s="158" t="n">
        <f aca="false">high_v2_m!J57</f>
        <v>2416818.8255881</v>
      </c>
      <c r="K69" s="158" t="n">
        <f aca="false">high_v2_m!K57</f>
        <v>2344314.26082046</v>
      </c>
      <c r="L69" s="67" t="n">
        <f aca="false">H69-I69</f>
        <v>1234622.03978132</v>
      </c>
      <c r="M69" s="67" t="n">
        <f aca="false">J69-K69</f>
        <v>72504.5647676429</v>
      </c>
      <c r="N69" s="158" t="n">
        <f aca="false">SUM(high_v5_m!C57:J57)</f>
        <v>4356260.82982934</v>
      </c>
      <c r="O69" s="7"/>
      <c r="P69" s="7"/>
      <c r="Q69" s="67" t="n">
        <f aca="false">I69*5.5017049523</f>
        <v>153990610.393841</v>
      </c>
      <c r="R69" s="67"/>
      <c r="S69" s="67"/>
      <c r="T69" s="7"/>
      <c r="U69" s="7"/>
      <c r="V69" s="67" t="n">
        <f aca="false">K69*5.5017049523</f>
        <v>12897725.3785034</v>
      </c>
      <c r="W69" s="67" t="n">
        <f aca="false">M69*5.5017049523</f>
        <v>398898.723046497</v>
      </c>
      <c r="X69" s="67" t="n">
        <f aca="false">N69*5.1890047538+L69*5.5017049523</f>
        <v>29397184.3452608</v>
      </c>
      <c r="Y69" s="67" t="n">
        <f aca="false">N69*5.1890047538</f>
        <v>22604658.1547772</v>
      </c>
      <c r="Z69" s="67" t="n">
        <f aca="false">L69*5.5017049523</f>
        <v>6792526.19048364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high_v2_m!D58+temporary_pension_bonus_high!B58</f>
        <v>31513008.1939381</v>
      </c>
      <c r="G70" s="156" t="n">
        <f aca="false">high_v2_m!E58+temporary_pension_bonus_high!B58</f>
        <v>30211756.5371042</v>
      </c>
      <c r="H70" s="8" t="n">
        <f aca="false">F70-J70</f>
        <v>29025308.8394362</v>
      </c>
      <c r="I70" s="8" t="n">
        <f aca="false">G70-K70</f>
        <v>27798688.1632373</v>
      </c>
      <c r="J70" s="156" t="n">
        <f aca="false">high_v2_m!J58</f>
        <v>2487699.3545019</v>
      </c>
      <c r="K70" s="156" t="n">
        <f aca="false">high_v2_m!K58</f>
        <v>2413068.37386684</v>
      </c>
      <c r="L70" s="8" t="n">
        <f aca="false">H70-I70</f>
        <v>1226620.67619884</v>
      </c>
      <c r="M70" s="8" t="n">
        <f aca="false">J70-K70</f>
        <v>74630.9806350577</v>
      </c>
      <c r="N70" s="156" t="n">
        <f aca="false">SUM(high_v5_m!C58:J58)</f>
        <v>5227365.03380284</v>
      </c>
      <c r="O70" s="5"/>
      <c r="P70" s="5"/>
      <c r="Q70" s="8" t="n">
        <f aca="false">I70*5.5017049523</f>
        <v>152940180.335126</v>
      </c>
      <c r="R70" s="8"/>
      <c r="S70" s="8"/>
      <c r="T70" s="5"/>
      <c r="U70" s="5"/>
      <c r="V70" s="8" t="n">
        <f aca="false">K70*5.5017049523</f>
        <v>13275990.2227417</v>
      </c>
      <c r="W70" s="8" t="n">
        <f aca="false">M70*5.5017049523</f>
        <v>410597.635754902</v>
      </c>
      <c r="X70" s="8" t="n">
        <f aca="false">N70*5.1890047538+L70*5.5017049523</f>
        <v>33873327.0590875</v>
      </c>
      <c r="Y70" s="8" t="n">
        <f aca="false">N70*5.1890047538</f>
        <v>27124822.0102508</v>
      </c>
      <c r="Z70" s="8" t="n">
        <f aca="false">L70*5.5017049523</f>
        <v>6748505.04883671</v>
      </c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high_v2_m!D59+temporary_pension_bonus_high!B59</f>
        <v>32245293.7270127</v>
      </c>
      <c r="G71" s="158" t="n">
        <f aca="false">high_v2_m!E59+temporary_pension_bonus_high!B59</f>
        <v>30913744.3309172</v>
      </c>
      <c r="H71" s="67" t="n">
        <f aca="false">F71-J71</f>
        <v>29651191.2041489</v>
      </c>
      <c r="I71" s="67" t="n">
        <f aca="false">G71-K71</f>
        <v>28397464.8837393</v>
      </c>
      <c r="J71" s="158" t="n">
        <f aca="false">high_v2_m!J59</f>
        <v>2594102.52286378</v>
      </c>
      <c r="K71" s="158" t="n">
        <f aca="false">high_v2_m!K59</f>
        <v>2516279.44717786</v>
      </c>
      <c r="L71" s="67" t="n">
        <f aca="false">H71-I71</f>
        <v>1253726.32040958</v>
      </c>
      <c r="M71" s="67" t="n">
        <f aca="false">J71-K71</f>
        <v>77823.0756859132</v>
      </c>
      <c r="N71" s="158" t="n">
        <f aca="false">SUM(high_v5_m!C59:J59)</f>
        <v>4369663.64622484</v>
      </c>
      <c r="O71" s="7"/>
      <c r="P71" s="7"/>
      <c r="Q71" s="67" t="n">
        <f aca="false">I71*5.5017049523</f>
        <v>156234473.183634</v>
      </c>
      <c r="R71" s="67"/>
      <c r="S71" s="67"/>
      <c r="T71" s="7"/>
      <c r="U71" s="7"/>
      <c r="V71" s="67" t="n">
        <f aca="false">K71*5.5017049523</f>
        <v>13843827.0959092</v>
      </c>
      <c r="W71" s="67" t="n">
        <f aca="false">M71*5.5017049523</f>
        <v>428159.600904406</v>
      </c>
      <c r="X71" s="67" t="n">
        <f aca="false">N71*5.1890047538+L71*5.5017049523</f>
        <v>29571837.738594</v>
      </c>
      <c r="Y71" s="67" t="n">
        <f aca="false">N71*5.1890047538</f>
        <v>22674205.4327677</v>
      </c>
      <c r="Z71" s="67" t="n">
        <f aca="false">L71*5.5017049523</f>
        <v>6897632.30582623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high_v2_m!D60+temporary_pension_bonus_high!B60</f>
        <v>32117493.8453525</v>
      </c>
      <c r="G72" s="158" t="n">
        <f aca="false">high_v2_m!E60+temporary_pension_bonus_high!B60</f>
        <v>30791196.2049337</v>
      </c>
      <c r="H72" s="67" t="n">
        <f aca="false">F72-J72</f>
        <v>29477518.5621791</v>
      </c>
      <c r="I72" s="67" t="n">
        <f aca="false">G72-K72</f>
        <v>28230420.1802555</v>
      </c>
      <c r="J72" s="158" t="n">
        <f aca="false">high_v2_m!J60</f>
        <v>2639975.28317334</v>
      </c>
      <c r="K72" s="158" t="n">
        <f aca="false">high_v2_m!K60</f>
        <v>2560776.02467814</v>
      </c>
      <c r="L72" s="67" t="n">
        <f aca="false">H72-I72</f>
        <v>1247098.38192358</v>
      </c>
      <c r="M72" s="67" t="n">
        <f aca="false">J72-K72</f>
        <v>79199.2584952009</v>
      </c>
      <c r="N72" s="158" t="n">
        <f aca="false">SUM(high_v5_m!C60:J60)</f>
        <v>4297511.91691334</v>
      </c>
      <c r="O72" s="7"/>
      <c r="P72" s="7"/>
      <c r="Q72" s="67" t="n">
        <f aca="false">I72*5.5017049523</f>
        <v>155315442.511222</v>
      </c>
      <c r="R72" s="67"/>
      <c r="S72" s="67"/>
      <c r="T72" s="7"/>
      <c r="U72" s="7"/>
      <c r="V72" s="67" t="n">
        <f aca="false">K72*5.5017049523</f>
        <v>14088634.1367028</v>
      </c>
      <c r="W72" s="67" t="n">
        <f aca="false">M72*5.5017049523</f>
        <v>435730.952681535</v>
      </c>
      <c r="X72" s="67" t="n">
        <f aca="false">N72*5.1890047538+L72*5.5017049523</f>
        <v>29160977.1102097</v>
      </c>
      <c r="Y72" s="67" t="n">
        <f aca="false">N72*5.1890047538</f>
        <v>22299809.7663755</v>
      </c>
      <c r="Z72" s="67" t="n">
        <f aca="false">L72*5.5017049523</f>
        <v>6861167.34383425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high_v2_m!D61+temporary_pension_bonus_high!B61</f>
        <v>32702475.9454074</v>
      </c>
      <c r="G73" s="158" t="n">
        <f aca="false">high_v2_m!E61+temporary_pension_bonus_high!B61</f>
        <v>31351992.6728235</v>
      </c>
      <c r="H73" s="67" t="n">
        <f aca="false">F73-J73</f>
        <v>29951863.086636</v>
      </c>
      <c r="I73" s="67" t="n">
        <f aca="false">G73-K73</f>
        <v>28683898.1998153</v>
      </c>
      <c r="J73" s="158" t="n">
        <f aca="false">high_v2_m!J61</f>
        <v>2750612.85877136</v>
      </c>
      <c r="K73" s="158" t="n">
        <f aca="false">high_v2_m!K61</f>
        <v>2668094.47300822</v>
      </c>
      <c r="L73" s="67" t="n">
        <f aca="false">H73-I73</f>
        <v>1267964.88682073</v>
      </c>
      <c r="M73" s="67" t="n">
        <f aca="false">J73-K73</f>
        <v>82518.3857631413</v>
      </c>
      <c r="N73" s="158" t="n">
        <f aca="false">SUM(high_v5_m!C61:J61)</f>
        <v>4352519.37829796</v>
      </c>
      <c r="O73" s="7"/>
      <c r="P73" s="7"/>
      <c r="Q73" s="67" t="n">
        <f aca="false">I73*5.5017049523</f>
        <v>157810344.777193</v>
      </c>
      <c r="R73" s="67"/>
      <c r="S73" s="67"/>
      <c r="T73" s="7"/>
      <c r="U73" s="7"/>
      <c r="V73" s="67" t="n">
        <f aca="false">K73*5.5017049523</f>
        <v>14679068.5753536</v>
      </c>
      <c r="W73" s="67" t="n">
        <f aca="false">M73*5.5017049523</f>
        <v>453991.811608876</v>
      </c>
      <c r="X73" s="67" t="n">
        <f aca="false">N73*5.1890047538+L73*5.5017049523</f>
        <v>29561212.4421589</v>
      </c>
      <c r="Y73" s="67" t="n">
        <f aca="false">N73*5.1890047538</f>
        <v>22585243.7449948</v>
      </c>
      <c r="Z73" s="67" t="n">
        <f aca="false">L73*5.5017049523</f>
        <v>6975968.6971641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high_v2_m!D62+temporary_pension_bonus_high!B62</f>
        <v>32633099.3265699</v>
      </c>
      <c r="G74" s="156" t="n">
        <f aca="false">high_v2_m!E62+temporary_pension_bonus_high!B62</f>
        <v>31284467.9869537</v>
      </c>
      <c r="H74" s="8" t="n">
        <f aca="false">F74-J74</f>
        <v>29812515.3020537</v>
      </c>
      <c r="I74" s="8" t="n">
        <f aca="false">G74-K74</f>
        <v>28548501.483173</v>
      </c>
      <c r="J74" s="156" t="n">
        <f aca="false">high_v2_m!J62</f>
        <v>2820584.02451616</v>
      </c>
      <c r="K74" s="156" t="n">
        <f aca="false">high_v2_m!K62</f>
        <v>2735966.50378068</v>
      </c>
      <c r="L74" s="8" t="n">
        <f aca="false">H74-I74</f>
        <v>1264013.8188807</v>
      </c>
      <c r="M74" s="8" t="n">
        <f aca="false">J74-K74</f>
        <v>84617.520735485</v>
      </c>
      <c r="N74" s="156" t="n">
        <f aca="false">SUM(high_v5_m!C62:J62)</f>
        <v>5279740.13005591</v>
      </c>
      <c r="O74" s="5"/>
      <c r="P74" s="5"/>
      <c r="Q74" s="8" t="n">
        <f aca="false">I74*5.5017049523</f>
        <v>157065431.990717</v>
      </c>
      <c r="R74" s="8"/>
      <c r="S74" s="8"/>
      <c r="T74" s="5"/>
      <c r="U74" s="5"/>
      <c r="V74" s="8" t="n">
        <f aca="false">K74*5.5017049523</f>
        <v>15052480.4631771</v>
      </c>
      <c r="W74" s="8" t="n">
        <f aca="false">M74*5.5017049523</f>
        <v>465540.632881766</v>
      </c>
      <c r="X74" s="8" t="n">
        <f aca="false">N74*5.1890047538+L74*5.5017049523</f>
        <v>34350827.7208003</v>
      </c>
      <c r="Y74" s="8" t="n">
        <f aca="false">N74*5.1890047538</f>
        <v>27396596.6336887</v>
      </c>
      <c r="Z74" s="8" t="n">
        <f aca="false">L74*5.5017049523</f>
        <v>6954231.08711156</v>
      </c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high_v2_m!D63+temporary_pension_bonus_high!B63</f>
        <v>33335118.0883709</v>
      </c>
      <c r="G75" s="158" t="n">
        <f aca="false">high_v2_m!E63+temporary_pension_bonus_high!B63</f>
        <v>31956671.9530283</v>
      </c>
      <c r="H75" s="67" t="n">
        <f aca="false">F75-J75</f>
        <v>30419082.4604219</v>
      </c>
      <c r="I75" s="67" t="n">
        <f aca="false">G75-K75</f>
        <v>29128117.3939177</v>
      </c>
      <c r="J75" s="158" t="n">
        <f aca="false">high_v2_m!J63</f>
        <v>2916035.62794906</v>
      </c>
      <c r="K75" s="158" t="n">
        <f aca="false">high_v2_m!K63</f>
        <v>2828554.55911058</v>
      </c>
      <c r="L75" s="67" t="n">
        <f aca="false">H75-I75</f>
        <v>1290965.06650414</v>
      </c>
      <c r="M75" s="67" t="n">
        <f aca="false">J75-K75</f>
        <v>87481.0688384725</v>
      </c>
      <c r="N75" s="158" t="n">
        <f aca="false">SUM(high_v5_m!C63:J63)</f>
        <v>4326850.53820172</v>
      </c>
      <c r="O75" s="7"/>
      <c r="P75" s="7"/>
      <c r="Q75" s="67" t="n">
        <f aca="false">I75*5.5017049523</f>
        <v>160254307.717293</v>
      </c>
      <c r="R75" s="67"/>
      <c r="S75" s="67"/>
      <c r="T75" s="7"/>
      <c r="U75" s="7"/>
      <c r="V75" s="67" t="n">
        <f aca="false">K75*5.5017049523</f>
        <v>15561872.6257094</v>
      </c>
      <c r="W75" s="67" t="n">
        <f aca="false">M75*5.5017049523</f>
        <v>481295.029661121</v>
      </c>
      <c r="X75" s="67" t="n">
        <f aca="false">N75*5.1890047538+L75*5.5017049523</f>
        <v>29554556.9113429</v>
      </c>
      <c r="Y75" s="67" t="n">
        <f aca="false">N75*5.1890047538</f>
        <v>22452048.0117108</v>
      </c>
      <c r="Z75" s="67" t="n">
        <f aca="false">L75*5.5017049523</f>
        <v>7102508.8996321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high_v2_m!D64+temporary_pension_bonus_high!B64</f>
        <v>33218027.6158713</v>
      </c>
      <c r="G76" s="158" t="n">
        <f aca="false">high_v2_m!E64+temporary_pension_bonus_high!B64</f>
        <v>31842030.1587723</v>
      </c>
      <c r="H76" s="67" t="n">
        <f aca="false">F76-J76</f>
        <v>30328763.8856639</v>
      </c>
      <c r="I76" s="67" t="n">
        <f aca="false">G76-K76</f>
        <v>29039444.3404711</v>
      </c>
      <c r="J76" s="158" t="n">
        <f aca="false">high_v2_m!J64</f>
        <v>2889263.73020737</v>
      </c>
      <c r="K76" s="158" t="n">
        <f aca="false">high_v2_m!K64</f>
        <v>2802585.81830115</v>
      </c>
      <c r="L76" s="67" t="n">
        <f aca="false">H76-I76</f>
        <v>1289319.54519276</v>
      </c>
      <c r="M76" s="67" t="n">
        <f aca="false">J76-K76</f>
        <v>86677.911906221</v>
      </c>
      <c r="N76" s="158" t="n">
        <f aca="false">SUM(high_v5_m!C64:J64)</f>
        <v>4204977.33726003</v>
      </c>
      <c r="O76" s="7"/>
      <c r="P76" s="7"/>
      <c r="Q76" s="67" t="n">
        <f aca="false">I76*5.5017049523</f>
        <v>159766454.74001</v>
      </c>
      <c r="R76" s="67"/>
      <c r="S76" s="67"/>
      <c r="T76" s="7"/>
      <c r="U76" s="7"/>
      <c r="V76" s="67" t="n">
        <f aca="false">K76*5.5017049523</f>
        <v>15419000.2757932</v>
      </c>
      <c r="W76" s="67" t="n">
        <f aca="false">M76*5.5017049523</f>
        <v>476876.297189479</v>
      </c>
      <c r="X76" s="67" t="n">
        <f aca="false">N76*5.1890047538+L76*5.5017049523</f>
        <v>28913103.1195478</v>
      </c>
      <c r="Y76" s="67" t="n">
        <f aca="false">N76*5.1890047538</f>
        <v>21819647.3926636</v>
      </c>
      <c r="Z76" s="67" t="n">
        <f aca="false">L76*5.5017049523</f>
        <v>7093455.72688419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high_v2_m!D65+temporary_pension_bonus_high!B65</f>
        <v>33826842.5746701</v>
      </c>
      <c r="G77" s="158" t="n">
        <f aca="false">high_v2_m!E65+temporary_pension_bonus_high!B65</f>
        <v>32425685.9850614</v>
      </c>
      <c r="H77" s="67" t="n">
        <f aca="false">F77-J77</f>
        <v>30853765.0197746</v>
      </c>
      <c r="I77" s="67" t="n">
        <f aca="false">G77-K77</f>
        <v>29541800.7568127</v>
      </c>
      <c r="J77" s="158" t="n">
        <f aca="false">high_v2_m!J65</f>
        <v>2973077.55489551</v>
      </c>
      <c r="K77" s="158" t="n">
        <f aca="false">high_v2_m!K65</f>
        <v>2883885.22824864</v>
      </c>
      <c r="L77" s="67" t="n">
        <f aca="false">H77-I77</f>
        <v>1311964.26296181</v>
      </c>
      <c r="M77" s="67" t="n">
        <f aca="false">J77-K77</f>
        <v>89192.3266468649</v>
      </c>
      <c r="N77" s="158" t="n">
        <f aca="false">SUM(high_v5_m!C65:J65)</f>
        <v>4260657.83086853</v>
      </c>
      <c r="O77" s="7"/>
      <c r="P77" s="7"/>
      <c r="Q77" s="67" t="n">
        <f aca="false">I77*5.5017049523</f>
        <v>162530271.523617</v>
      </c>
      <c r="R77" s="67"/>
      <c r="S77" s="67"/>
      <c r="T77" s="7"/>
      <c r="U77" s="7"/>
      <c r="V77" s="67" t="n">
        <f aca="false">K77*5.5017049523</f>
        <v>15866285.6421204</v>
      </c>
      <c r="W77" s="67" t="n">
        <f aca="false">M77*5.5017049523</f>
        <v>490709.865220216</v>
      </c>
      <c r="X77" s="67" t="n">
        <f aca="false">N77*5.1890047538+L77*5.5017049523</f>
        <v>29326614.0214696</v>
      </c>
      <c r="Y77" s="67" t="n">
        <f aca="false">N77*5.1890047538</f>
        <v>22108573.738692</v>
      </c>
      <c r="Z77" s="67" t="n">
        <f aca="false">L77*5.5017049523</f>
        <v>7218040.28277758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high_v2_m!D66+temporary_pension_bonus_high!B66</f>
        <v>33747735.1910139</v>
      </c>
      <c r="G78" s="156" t="n">
        <f aca="false">high_v2_m!E66+temporary_pension_bonus_high!B66</f>
        <v>32349279.1322101</v>
      </c>
      <c r="H78" s="8" t="n">
        <f aca="false">F78-J78</f>
        <v>30691224.4109979</v>
      </c>
      <c r="I78" s="8" t="n">
        <f aca="false">G78-K78</f>
        <v>29384463.6755946</v>
      </c>
      <c r="J78" s="156" t="n">
        <f aca="false">high_v2_m!J66</f>
        <v>3056510.78001606</v>
      </c>
      <c r="K78" s="156" t="n">
        <f aca="false">high_v2_m!K66</f>
        <v>2964815.45661558</v>
      </c>
      <c r="L78" s="8" t="n">
        <f aca="false">H78-I78</f>
        <v>1306760.73540333</v>
      </c>
      <c r="M78" s="8" t="n">
        <f aca="false">J78-K78</f>
        <v>91695.3234004821</v>
      </c>
      <c r="N78" s="156" t="n">
        <f aca="false">SUM(high_v5_m!C66:J66)</f>
        <v>5110665.17473921</v>
      </c>
      <c r="O78" s="5"/>
      <c r="P78" s="5"/>
      <c r="Q78" s="8" t="n">
        <f aca="false">I78*5.5017049523</f>
        <v>161664649.324698</v>
      </c>
      <c r="R78" s="8"/>
      <c r="S78" s="8"/>
      <c r="T78" s="5"/>
      <c r="U78" s="5"/>
      <c r="V78" s="8" t="n">
        <f aca="false">K78*5.5017049523</f>
        <v>16311539.8803175</v>
      </c>
      <c r="W78" s="8" t="n">
        <f aca="false">M78*5.5017049523</f>
        <v>504480.614855182</v>
      </c>
      <c r="X78" s="8" t="n">
        <f aca="false">N78*5.1890047538+L78*5.5017049523</f>
        <v>33708677.8962416</v>
      </c>
      <c r="Y78" s="8" t="n">
        <f aca="false">N78*5.1890047538</f>
        <v>26519265.8868019</v>
      </c>
      <c r="Z78" s="8" t="n">
        <f aca="false">L78*5.5017049523</f>
        <v>7189412.00943969</v>
      </c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high_v2_m!D67+temporary_pension_bonus_high!B67</f>
        <v>34276994.7793928</v>
      </c>
      <c r="G79" s="158" t="n">
        <f aca="false">high_v2_m!E67+temporary_pension_bonus_high!B67</f>
        <v>32858146.2453436</v>
      </c>
      <c r="H79" s="67" t="n">
        <f aca="false">F79-J79</f>
        <v>31084292.6209276</v>
      </c>
      <c r="I79" s="67" t="n">
        <f aca="false">G79-K79</f>
        <v>29761225.1516323</v>
      </c>
      <c r="J79" s="158" t="n">
        <f aca="false">high_v2_m!J67</f>
        <v>3192702.15846519</v>
      </c>
      <c r="K79" s="158" t="n">
        <f aca="false">high_v2_m!K67</f>
        <v>3096921.09371123</v>
      </c>
      <c r="L79" s="67" t="n">
        <f aca="false">H79-I79</f>
        <v>1323067.46929524</v>
      </c>
      <c r="M79" s="67" t="n">
        <f aca="false">J79-K79</f>
        <v>95781.0647539557</v>
      </c>
      <c r="N79" s="158" t="n">
        <f aca="false">SUM(high_v5_m!C67:J67)</f>
        <v>4256783.13402619</v>
      </c>
      <c r="O79" s="7"/>
      <c r="P79" s="7"/>
      <c r="Q79" s="67" t="n">
        <f aca="false">I79*5.5017049523</f>
        <v>163737479.803251</v>
      </c>
      <c r="R79" s="67"/>
      <c r="S79" s="67"/>
      <c r="T79" s="7"/>
      <c r="U79" s="7"/>
      <c r="V79" s="67" t="n">
        <f aca="false">K79*5.5017049523</f>
        <v>17038346.1181534</v>
      </c>
      <c r="W79" s="67" t="n">
        <f aca="false">M79*5.5017049523</f>
        <v>526959.158293405</v>
      </c>
      <c r="X79" s="67" t="n">
        <f aca="false">N79*5.1890047538+L79*5.5017049523</f>
        <v>29367594.7664062</v>
      </c>
      <c r="Y79" s="67" t="n">
        <f aca="false">N79*5.1890047538</f>
        <v>22088467.9183576</v>
      </c>
      <c r="Z79" s="67" t="n">
        <f aca="false">L79*5.5017049523</f>
        <v>7279126.84804868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high_v2_m!D68+temporary_pension_bonus_high!B68</f>
        <v>34159238.8184352</v>
      </c>
      <c r="G80" s="158" t="n">
        <f aca="false">high_v2_m!E68+temporary_pension_bonus_high!B68</f>
        <v>32742573.3695293</v>
      </c>
      <c r="H80" s="67" t="n">
        <f aca="false">F80-J80</f>
        <v>30918355.8498585</v>
      </c>
      <c r="I80" s="67" t="n">
        <f aca="false">G80-K80</f>
        <v>29598916.89001</v>
      </c>
      <c r="J80" s="158" t="n">
        <f aca="false">high_v2_m!J68</f>
        <v>3240882.96857669</v>
      </c>
      <c r="K80" s="158" t="n">
        <f aca="false">high_v2_m!K68</f>
        <v>3143656.47951939</v>
      </c>
      <c r="L80" s="67" t="n">
        <f aca="false">H80-I80</f>
        <v>1319438.95984851</v>
      </c>
      <c r="M80" s="67" t="n">
        <f aca="false">J80-K80</f>
        <v>97226.4890573006</v>
      </c>
      <c r="N80" s="158" t="n">
        <f aca="false">SUM(high_v5_m!C68:J68)</f>
        <v>4220342.64461046</v>
      </c>
      <c r="O80" s="7"/>
      <c r="P80" s="7"/>
      <c r="Q80" s="67" t="n">
        <f aca="false">I80*5.5017049523</f>
        <v>162844507.636484</v>
      </c>
      <c r="R80" s="67"/>
      <c r="S80" s="67"/>
      <c r="T80" s="7"/>
      <c r="U80" s="7"/>
      <c r="V80" s="67" t="n">
        <f aca="false">K80*5.5017049523</f>
        <v>17295470.4217018</v>
      </c>
      <c r="W80" s="67" t="n">
        <f aca="false">M80*5.5017049523</f>
        <v>534911.456341292</v>
      </c>
      <c r="X80" s="67" t="n">
        <f aca="false">N80*5.1890047538+L80*5.5017049523</f>
        <v>29158541.9052046</v>
      </c>
      <c r="Y80" s="67" t="n">
        <f aca="false">N80*5.1890047538</f>
        <v>21899378.0455485</v>
      </c>
      <c r="Z80" s="67" t="n">
        <f aca="false">L80*5.5017049523</f>
        <v>7259163.8596561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high_v2_m!D69+temporary_pension_bonus_high!B69</f>
        <v>34858202.3807004</v>
      </c>
      <c r="G81" s="158" t="n">
        <f aca="false">high_v2_m!E69+temporary_pension_bonus_high!B69</f>
        <v>33411956.3667854</v>
      </c>
      <c r="H81" s="67" t="n">
        <f aca="false">F81-J81</f>
        <v>31443733.2824188</v>
      </c>
      <c r="I81" s="67" t="n">
        <f aca="false">G81-K81</f>
        <v>30099921.3414522</v>
      </c>
      <c r="J81" s="158" t="n">
        <f aca="false">high_v2_m!J69</f>
        <v>3414469.09828164</v>
      </c>
      <c r="K81" s="158" t="n">
        <f aca="false">high_v2_m!K69</f>
        <v>3312035.02533319</v>
      </c>
      <c r="L81" s="67" t="n">
        <f aca="false">H81-I81</f>
        <v>1343811.94096659</v>
      </c>
      <c r="M81" s="67" t="n">
        <f aca="false">J81-K81</f>
        <v>102434.07294845</v>
      </c>
      <c r="N81" s="158" t="n">
        <f aca="false">SUM(high_v5_m!C69:J69)</f>
        <v>4286661.32194237</v>
      </c>
      <c r="O81" s="7"/>
      <c r="P81" s="7"/>
      <c r="Q81" s="67" t="n">
        <f aca="false">I81*5.5017049523</f>
        <v>165600886.308108</v>
      </c>
      <c r="R81" s="67"/>
      <c r="S81" s="67"/>
      <c r="T81" s="7"/>
      <c r="U81" s="7"/>
      <c r="V81" s="67" t="n">
        <f aca="false">K81*5.5017049523</f>
        <v>18221839.5010667</v>
      </c>
      <c r="W81" s="67" t="n">
        <f aca="false">M81*5.5017049523</f>
        <v>563562.046424746</v>
      </c>
      <c r="X81" s="67" t="n">
        <f aca="false">N81*5.1890047538+L81*5.5017049523</f>
        <v>29636762.7880653</v>
      </c>
      <c r="Y81" s="67" t="n">
        <f aca="false">N81*5.1890047538</f>
        <v>22243505.9774895</v>
      </c>
      <c r="Z81" s="67" t="n">
        <f aca="false">L81*5.5017049523</f>
        <v>7393256.81057575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high_v2_m!D70+temporary_pension_bonus_high!B70</f>
        <v>34634847.593299</v>
      </c>
      <c r="G82" s="156" t="n">
        <f aca="false">high_v2_m!E70+temporary_pension_bonus_high!B70</f>
        <v>33197562.0606622</v>
      </c>
      <c r="H82" s="8" t="n">
        <f aca="false">F82-J82</f>
        <v>31121469.9428352</v>
      </c>
      <c r="I82" s="8" t="n">
        <f aca="false">G82-K82</f>
        <v>29789585.7397123</v>
      </c>
      <c r="J82" s="156" t="n">
        <f aca="false">high_v2_m!J70</f>
        <v>3513377.65046374</v>
      </c>
      <c r="K82" s="156" t="n">
        <f aca="false">high_v2_m!K70</f>
        <v>3407976.32094983</v>
      </c>
      <c r="L82" s="8" t="n">
        <f aca="false">H82-I82</f>
        <v>1331884.20312291</v>
      </c>
      <c r="M82" s="8" t="n">
        <f aca="false">J82-K82</f>
        <v>105401.329513912</v>
      </c>
      <c r="N82" s="156" t="n">
        <f aca="false">SUM(high_v5_m!C70:J70)</f>
        <v>5121697.7218459</v>
      </c>
      <c r="O82" s="5"/>
      <c r="P82" s="5"/>
      <c r="Q82" s="8" t="n">
        <f aca="false">I82*5.5017049523</f>
        <v>163893511.391141</v>
      </c>
      <c r="R82" s="8"/>
      <c r="S82" s="8"/>
      <c r="T82" s="5"/>
      <c r="U82" s="5"/>
      <c r="V82" s="8" t="n">
        <f aca="false">K82*5.5017049523</f>
        <v>18749680.2022908</v>
      </c>
      <c r="W82" s="8" t="n">
        <f aca="false">M82*5.5017049523</f>
        <v>579887.016565694</v>
      </c>
      <c r="X82" s="8" t="n">
        <f aca="false">N82*5.1890047538+L82*5.5017049523</f>
        <v>33904147.7423965</v>
      </c>
      <c r="Y82" s="8" t="n">
        <f aca="false">N82*5.1890047538</f>
        <v>26576513.826185</v>
      </c>
      <c r="Z82" s="8" t="n">
        <f aca="false">L82*5.5017049523</f>
        <v>7327633.91621147</v>
      </c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high_v2_m!D71+temporary_pension_bonus_high!B71</f>
        <v>35280765.3480096</v>
      </c>
      <c r="G83" s="158" t="n">
        <f aca="false">high_v2_m!E71+temporary_pension_bonus_high!B71</f>
        <v>33816605.4135046</v>
      </c>
      <c r="H83" s="67" t="n">
        <f aca="false">F83-J83</f>
        <v>31582066.16696</v>
      </c>
      <c r="I83" s="67" t="n">
        <f aca="false">G83-K83</f>
        <v>30228867.2078865</v>
      </c>
      <c r="J83" s="158" t="n">
        <f aca="false">high_v2_m!J71</f>
        <v>3698699.18104959</v>
      </c>
      <c r="K83" s="158" t="n">
        <f aca="false">high_v2_m!K71</f>
        <v>3587738.2056181</v>
      </c>
      <c r="L83" s="67" t="n">
        <f aca="false">H83-I83</f>
        <v>1353198.95907347</v>
      </c>
      <c r="M83" s="67" t="n">
        <f aca="false">J83-K83</f>
        <v>110960.975431487</v>
      </c>
      <c r="N83" s="158" t="n">
        <f aca="false">SUM(high_v5_m!C71:J71)</f>
        <v>4254042.8786403</v>
      </c>
      <c r="O83" s="7"/>
      <c r="P83" s="7"/>
      <c r="Q83" s="67" t="n">
        <f aca="false">I83*5.5017049523</f>
        <v>166310308.420048</v>
      </c>
      <c r="R83" s="67"/>
      <c r="S83" s="67"/>
      <c r="T83" s="7"/>
      <c r="U83" s="7"/>
      <c r="V83" s="67" t="n">
        <f aca="false">K83*5.5017049523</f>
        <v>19738677.053405</v>
      </c>
      <c r="W83" s="67" t="n">
        <f aca="false">M83*5.5017049523</f>
        <v>610474.548043451</v>
      </c>
      <c r="X83" s="67" t="n">
        <f aca="false">N83*5.1890047538+L83*5.5017049523</f>
        <v>29519150.1347153</v>
      </c>
      <c r="Y83" s="67" t="n">
        <f aca="false">N83*5.1890047538</f>
        <v>22074248.7201335</v>
      </c>
      <c r="Z83" s="67" t="n">
        <f aca="false">L83*5.5017049523</f>
        <v>7444901.41458171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high_v2_m!D72+temporary_pension_bonus_high!B72</f>
        <v>35238026.2908102</v>
      </c>
      <c r="G84" s="158" t="n">
        <f aca="false">high_v2_m!E72+temporary_pension_bonus_high!B72</f>
        <v>33775155.6484662</v>
      </c>
      <c r="H84" s="67" t="n">
        <f aca="false">F84-J84</f>
        <v>31390886.2724008</v>
      </c>
      <c r="I84" s="67" t="n">
        <f aca="false">G84-K84</f>
        <v>30043429.8306091</v>
      </c>
      <c r="J84" s="158" t="n">
        <f aca="false">high_v2_m!J72</f>
        <v>3847140.01840939</v>
      </c>
      <c r="K84" s="158" t="n">
        <f aca="false">high_v2_m!K72</f>
        <v>3731725.81785711</v>
      </c>
      <c r="L84" s="67" t="n">
        <f aca="false">H84-I84</f>
        <v>1347456.44179172</v>
      </c>
      <c r="M84" s="67" t="n">
        <f aca="false">J84-K84</f>
        <v>115414.200552282</v>
      </c>
      <c r="N84" s="158" t="n">
        <f aca="false">SUM(high_v5_m!C72:J72)</f>
        <v>4134773.01467271</v>
      </c>
      <c r="O84" s="7"/>
      <c r="P84" s="7"/>
      <c r="Q84" s="67" t="n">
        <f aca="false">I84*5.5017049523</f>
        <v>165290086.68314</v>
      </c>
      <c r="R84" s="67"/>
      <c r="S84" s="67"/>
      <c r="T84" s="7"/>
      <c r="U84" s="7"/>
      <c r="V84" s="67" t="n">
        <f aca="false">K84*5.5017049523</f>
        <v>20530854.4127302</v>
      </c>
      <c r="W84" s="67" t="n">
        <f aca="false">M84*5.5017049523</f>
        <v>634974.878744235</v>
      </c>
      <c r="X84" s="67" t="n">
        <f aca="false">N84*5.1890047538+L84*5.5017049523</f>
        <v>28868664.6078346</v>
      </c>
      <c r="Y84" s="67" t="n">
        <f aca="false">N84*5.1890047538</f>
        <v>21455356.8290206</v>
      </c>
      <c r="Z84" s="67" t="n">
        <f aca="false">L84*5.5017049523</f>
        <v>7413307.77881403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high_v2_m!D73+temporary_pension_bonus_high!B73</f>
        <v>35823072.1391209</v>
      </c>
      <c r="G85" s="158" t="n">
        <f aca="false">high_v2_m!E73+temporary_pension_bonus_high!B73</f>
        <v>34335966.0571785</v>
      </c>
      <c r="H85" s="67" t="n">
        <f aca="false">F85-J85</f>
        <v>31794042.5499014</v>
      </c>
      <c r="I85" s="67" t="n">
        <f aca="false">G85-K85</f>
        <v>30427807.3556355</v>
      </c>
      <c r="J85" s="158" t="n">
        <f aca="false">high_v2_m!J73</f>
        <v>4029029.58921955</v>
      </c>
      <c r="K85" s="158" t="n">
        <f aca="false">high_v2_m!K73</f>
        <v>3908158.70154296</v>
      </c>
      <c r="L85" s="67" t="n">
        <f aca="false">H85-I85</f>
        <v>1366235.19426586</v>
      </c>
      <c r="M85" s="67" t="n">
        <f aca="false">J85-K85</f>
        <v>120870.887676587</v>
      </c>
      <c r="N85" s="158" t="n">
        <f aca="false">SUM(high_v5_m!C73:J73)</f>
        <v>4221316.59382086</v>
      </c>
      <c r="O85" s="7"/>
      <c r="P85" s="7"/>
      <c r="Q85" s="67" t="n">
        <f aca="false">I85*5.5017049523</f>
        <v>167404818.41613</v>
      </c>
      <c r="R85" s="67"/>
      <c r="S85" s="67"/>
      <c r="T85" s="7"/>
      <c r="U85" s="7"/>
      <c r="V85" s="67" t="n">
        <f aca="false">K85*5.5017049523</f>
        <v>21501536.0826532</v>
      </c>
      <c r="W85" s="67" t="n">
        <f aca="false">M85*5.5017049523</f>
        <v>664995.961319175</v>
      </c>
      <c r="X85" s="67" t="n">
        <f aca="false">N85*5.1890047538+L85*5.5017049523</f>
        <v>29421054.8069303</v>
      </c>
      <c r="Y85" s="67" t="n">
        <f aca="false">N85*5.1890047538</f>
        <v>21904431.8726313</v>
      </c>
      <c r="Z85" s="67" t="n">
        <f aca="false">L85*5.5017049523</f>
        <v>7516622.93429904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high_v2_m!D74+temporary_pension_bonus_high!B74</f>
        <v>35635695.8115783</v>
      </c>
      <c r="G86" s="156" t="n">
        <f aca="false">high_v2_m!E74+temporary_pension_bonus_high!B74</f>
        <v>34156837.0800954</v>
      </c>
      <c r="H86" s="8" t="n">
        <f aca="false">F86-J86</f>
        <v>31578407.4985004</v>
      </c>
      <c r="I86" s="8" t="n">
        <f aca="false">G86-K86</f>
        <v>30221267.4164099</v>
      </c>
      <c r="J86" s="156" t="n">
        <f aca="false">high_v2_m!J74</f>
        <v>4057288.31307789</v>
      </c>
      <c r="K86" s="156" t="n">
        <f aca="false">high_v2_m!K74</f>
        <v>3935569.66368555</v>
      </c>
      <c r="L86" s="8" t="n">
        <f aca="false">H86-I86</f>
        <v>1357140.08209055</v>
      </c>
      <c r="M86" s="8" t="n">
        <f aca="false">J86-K86</f>
        <v>121718.649392336</v>
      </c>
      <c r="N86" s="156" t="n">
        <f aca="false">SUM(high_v5_m!C74:J74)</f>
        <v>5049037.89851206</v>
      </c>
      <c r="O86" s="5"/>
      <c r="P86" s="5"/>
      <c r="Q86" s="8" t="n">
        <f aca="false">I86*5.5017049523</f>
        <v>166268496.609645</v>
      </c>
      <c r="R86" s="8"/>
      <c r="S86" s="8"/>
      <c r="T86" s="5"/>
      <c r="U86" s="5"/>
      <c r="V86" s="8" t="n">
        <f aca="false">K86*5.5017049523</f>
        <v>21652343.1088204</v>
      </c>
      <c r="W86" s="8" t="n">
        <f aca="false">M86*5.5017049523</f>
        <v>669660.096149083</v>
      </c>
      <c r="X86" s="8" t="n">
        <f aca="false">N86*5.1890047538+L86*5.5017049523</f>
        <v>33666065.9680978</v>
      </c>
      <c r="Y86" s="8" t="n">
        <f aca="false">N86*5.1890047538</f>
        <v>26199481.6574954</v>
      </c>
      <c r="Z86" s="8" t="n">
        <f aca="false">L86*5.5017049523</f>
        <v>7466584.3106024</v>
      </c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high_v2_m!D75+temporary_pension_bonus_high!B75</f>
        <v>36328335.5586424</v>
      </c>
      <c r="G87" s="158" t="n">
        <f aca="false">high_v2_m!E75+temporary_pension_bonus_high!B75</f>
        <v>34820663.5983877</v>
      </c>
      <c r="H87" s="67" t="n">
        <f aca="false">F87-J87</f>
        <v>32125579.2745201</v>
      </c>
      <c r="I87" s="67" t="n">
        <f aca="false">G87-K87</f>
        <v>30743990.002789</v>
      </c>
      <c r="J87" s="158" t="n">
        <f aca="false">high_v2_m!J75</f>
        <v>4202756.28412236</v>
      </c>
      <c r="K87" s="158" t="n">
        <f aca="false">high_v2_m!K75</f>
        <v>4076673.59559869</v>
      </c>
      <c r="L87" s="67" t="n">
        <f aca="false">H87-I87</f>
        <v>1381589.27173105</v>
      </c>
      <c r="M87" s="67" t="n">
        <f aca="false">J87-K87</f>
        <v>126082.688523669</v>
      </c>
      <c r="N87" s="158" t="n">
        <f aca="false">SUM(high_v5_m!C75:J75)</f>
        <v>4299360.77780282</v>
      </c>
      <c r="O87" s="7"/>
      <c r="P87" s="7"/>
      <c r="Q87" s="67" t="n">
        <f aca="false">I87*5.5017049523</f>
        <v>169144362.051806</v>
      </c>
      <c r="R87" s="67"/>
      <c r="S87" s="67"/>
      <c r="T87" s="7"/>
      <c r="U87" s="7"/>
      <c r="V87" s="67" t="n">
        <f aca="false">K87*5.5017049523</f>
        <v>22428655.309816</v>
      </c>
      <c r="W87" s="67" t="n">
        <f aca="false">M87*5.5017049523</f>
        <v>693669.75184997</v>
      </c>
      <c r="X87" s="67" t="n">
        <f aca="false">N87*5.1890047538+L87*5.5017049523</f>
        <v>29910500.0526474</v>
      </c>
      <c r="Y87" s="67" t="n">
        <f aca="false">N87*5.1890047538</f>
        <v>22309403.5143201</v>
      </c>
      <c r="Z87" s="67" t="n">
        <f aca="false">L87*5.5017049523</f>
        <v>7601096.53832728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high_v2_m!D76+temporary_pension_bonus_high!B76</f>
        <v>36096279.51119</v>
      </c>
      <c r="G88" s="158" t="n">
        <f aca="false">high_v2_m!E76+temporary_pension_bonus_high!B76</f>
        <v>34599116.3183558</v>
      </c>
      <c r="H88" s="67" t="n">
        <f aca="false">F88-J88</f>
        <v>31787891.6996868</v>
      </c>
      <c r="I88" s="67" t="n">
        <f aca="false">G88-K88</f>
        <v>30419980.1411978</v>
      </c>
      <c r="J88" s="158" t="n">
        <f aca="false">high_v2_m!J76</f>
        <v>4308387.81150316</v>
      </c>
      <c r="K88" s="158" t="n">
        <f aca="false">high_v2_m!K76</f>
        <v>4179136.17715806</v>
      </c>
      <c r="L88" s="67" t="n">
        <f aca="false">H88-I88</f>
        <v>1367911.55848907</v>
      </c>
      <c r="M88" s="67" t="n">
        <f aca="false">J88-K88</f>
        <v>129251.634345095</v>
      </c>
      <c r="N88" s="158" t="n">
        <f aca="false">SUM(high_v5_m!C76:J76)</f>
        <v>4180544.61513229</v>
      </c>
      <c r="O88" s="7"/>
      <c r="P88" s="7"/>
      <c r="Q88" s="67" t="n">
        <f aca="false">I88*5.5017049523</f>
        <v>167361755.391696</v>
      </c>
      <c r="R88" s="67"/>
      <c r="S88" s="67"/>
      <c r="T88" s="7"/>
      <c r="U88" s="7"/>
      <c r="V88" s="67" t="n">
        <f aca="false">K88*5.5017049523</f>
        <v>22992374.2022066</v>
      </c>
      <c r="W88" s="67" t="n">
        <f aca="false">M88*5.5017049523</f>
        <v>711104.356769279</v>
      </c>
      <c r="X88" s="67" t="n">
        <f aca="false">N88*5.1890047538+L88*5.5017049523</f>
        <v>29218711.6770422</v>
      </c>
      <c r="Y88" s="67" t="n">
        <f aca="false">N88*5.1890047538</f>
        <v>21692865.8813945</v>
      </c>
      <c r="Z88" s="67" t="n">
        <f aca="false">L88*5.5017049523</f>
        <v>7525845.7956477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high_v2_m!D77+temporary_pension_bonus_high!B77</f>
        <v>36678988.867831</v>
      </c>
      <c r="G89" s="158" t="n">
        <f aca="false">high_v2_m!E77+temporary_pension_bonus_high!B77</f>
        <v>35157746.7158724</v>
      </c>
      <c r="H89" s="67" t="n">
        <f aca="false">F89-J89</f>
        <v>32222986.3695537</v>
      </c>
      <c r="I89" s="67" t="n">
        <f aca="false">G89-K89</f>
        <v>30835424.2925434</v>
      </c>
      <c r="J89" s="158" t="n">
        <f aca="false">high_v2_m!J77</f>
        <v>4456002.49827729</v>
      </c>
      <c r="K89" s="158" t="n">
        <f aca="false">high_v2_m!K77</f>
        <v>4322322.42332897</v>
      </c>
      <c r="L89" s="67" t="n">
        <f aca="false">H89-I89</f>
        <v>1387562.07701034</v>
      </c>
      <c r="M89" s="67" t="n">
        <f aca="false">J89-K89</f>
        <v>133680.074948319</v>
      </c>
      <c r="N89" s="158" t="n">
        <f aca="false">SUM(high_v5_m!C77:J77)</f>
        <v>4313447.47696162</v>
      </c>
      <c r="O89" s="7"/>
      <c r="P89" s="7"/>
      <c r="Q89" s="67" t="n">
        <f aca="false">I89*5.5017049523</f>
        <v>169647406.536558</v>
      </c>
      <c r="R89" s="67"/>
      <c r="S89" s="67"/>
      <c r="T89" s="7"/>
      <c r="U89" s="7"/>
      <c r="V89" s="67" t="n">
        <f aca="false">K89*5.5017049523</f>
        <v>23780142.6818663</v>
      </c>
      <c r="W89" s="67" t="n">
        <f aca="false">M89*5.5017049523</f>
        <v>735468.330367003</v>
      </c>
      <c r="X89" s="67" t="n">
        <f aca="false">N89*5.1890047538+L89*5.5017049523</f>
        <v>30016456.6139319</v>
      </c>
      <c r="Y89" s="67" t="n">
        <f aca="false">N89*5.1890047538</f>
        <v>22382499.4632205</v>
      </c>
      <c r="Z89" s="67" t="n">
        <f aca="false">L89*5.5017049523</f>
        <v>7633957.15071147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high_v2_m!D78+temporary_pension_bonus_high!B78</f>
        <v>36491167.6746328</v>
      </c>
      <c r="G90" s="156" t="n">
        <f aca="false">high_v2_m!E78+temporary_pension_bonus_high!B78</f>
        <v>34978408.1637442</v>
      </c>
      <c r="H90" s="8" t="n">
        <f aca="false">F90-J90</f>
        <v>31965511.4523103</v>
      </c>
      <c r="I90" s="8" t="n">
        <f aca="false">G90-K90</f>
        <v>30588521.6280913</v>
      </c>
      <c r="J90" s="156" t="n">
        <f aca="false">high_v2_m!J78</f>
        <v>4525656.22232252</v>
      </c>
      <c r="K90" s="156" t="n">
        <f aca="false">high_v2_m!K78</f>
        <v>4389886.53565284</v>
      </c>
      <c r="L90" s="8" t="n">
        <f aca="false">H90-I90</f>
        <v>1376989.82421899</v>
      </c>
      <c r="M90" s="8" t="n">
        <f aca="false">J90-K90</f>
        <v>135769.686669677</v>
      </c>
      <c r="N90" s="156" t="n">
        <f aca="false">SUM(high_v5_m!C78:J78)</f>
        <v>5168672.40181445</v>
      </c>
      <c r="O90" s="5"/>
      <c r="P90" s="5"/>
      <c r="Q90" s="8" t="n">
        <f aca="false">I90*5.5017049523</f>
        <v>168289020.924806</v>
      </c>
      <c r="R90" s="8"/>
      <c r="S90" s="8"/>
      <c r="T90" s="5"/>
      <c r="U90" s="5"/>
      <c r="V90" s="8" t="n">
        <f aca="false">K90*5.5017049523</f>
        <v>24151860.4932363</v>
      </c>
      <c r="W90" s="8" t="n">
        <f aca="false">M90*5.5017049523</f>
        <v>746964.757522779</v>
      </c>
      <c r="X90" s="8" t="n">
        <f aca="false">N90*5.1890047538+L90*5.5017049523</f>
        <v>34396057.3990224</v>
      </c>
      <c r="Y90" s="8" t="n">
        <f aca="false">N90*5.1890047538</f>
        <v>26820265.66385</v>
      </c>
      <c r="Z90" s="8" t="n">
        <f aca="false">L90*5.5017049523</f>
        <v>7575791.73517232</v>
      </c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high_v2_m!D79+temporary_pension_bonus_high!B79</f>
        <v>37192243.907038</v>
      </c>
      <c r="G91" s="158" t="n">
        <f aca="false">high_v2_m!E79+temporary_pension_bonus_high!B79</f>
        <v>35650334.1381494</v>
      </c>
      <c r="H91" s="67" t="n">
        <f aca="false">F91-J91</f>
        <v>32540366.9942507</v>
      </c>
      <c r="I91" s="67" t="n">
        <f aca="false">G91-K91</f>
        <v>31138013.5327457</v>
      </c>
      <c r="J91" s="158" t="n">
        <f aca="false">high_v2_m!J79</f>
        <v>4651876.91278734</v>
      </c>
      <c r="K91" s="158" t="n">
        <f aca="false">high_v2_m!K79</f>
        <v>4512320.60540372</v>
      </c>
      <c r="L91" s="67" t="n">
        <f aca="false">H91-I91</f>
        <v>1402353.46150498</v>
      </c>
      <c r="M91" s="67" t="n">
        <f aca="false">J91-K91</f>
        <v>139556.307383619</v>
      </c>
      <c r="N91" s="158" t="n">
        <f aca="false">SUM(high_v5_m!C79:J79)</f>
        <v>4333671.02480576</v>
      </c>
      <c r="O91" s="7"/>
      <c r="P91" s="7"/>
      <c r="Q91" s="67" t="n">
        <f aca="false">I91*5.5017049523</f>
        <v>171312163.257891</v>
      </c>
      <c r="R91" s="67"/>
      <c r="S91" s="67"/>
      <c r="T91" s="7"/>
      <c r="U91" s="7"/>
      <c r="V91" s="67" t="n">
        <f aca="false">K91*5.5017049523</f>
        <v>24825456.621115</v>
      </c>
      <c r="W91" s="67" t="n">
        <f aca="false">M91*5.5017049523</f>
        <v>767797.627457159</v>
      </c>
      <c r="X91" s="67" t="n">
        <f aca="false">N91*5.1890047538+L91*5.5017049523</f>
        <v>30202774.5331594</v>
      </c>
      <c r="Y91" s="67" t="n">
        <f aca="false">N91*5.1890047538</f>
        <v>22487439.5491224</v>
      </c>
      <c r="Z91" s="67" t="n">
        <f aca="false">L91*5.5017049523</f>
        <v>7715334.984037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high_v2_m!D80+temporary_pension_bonus_high!B80</f>
        <v>37065457.1096845</v>
      </c>
      <c r="G92" s="158" t="n">
        <f aca="false">high_v2_m!E80+temporary_pension_bonus_high!B80</f>
        <v>35527821.0218624</v>
      </c>
      <c r="H92" s="67" t="n">
        <f aca="false">F92-J92</f>
        <v>32395007.4896285</v>
      </c>
      <c r="I92" s="67" t="n">
        <f aca="false">G92-K92</f>
        <v>30997484.8904081</v>
      </c>
      <c r="J92" s="158" t="n">
        <f aca="false">high_v2_m!J80</f>
        <v>4670449.62005595</v>
      </c>
      <c r="K92" s="158" t="n">
        <f aca="false">high_v2_m!K80</f>
        <v>4530336.13145427</v>
      </c>
      <c r="L92" s="67" t="n">
        <f aca="false">H92-I92</f>
        <v>1397522.59922043</v>
      </c>
      <c r="M92" s="67" t="n">
        <f aca="false">J92-K92</f>
        <v>140113.48860168</v>
      </c>
      <c r="N92" s="158" t="n">
        <f aca="false">SUM(high_v5_m!C80:J80)</f>
        <v>4233429.37582226</v>
      </c>
      <c r="O92" s="7"/>
      <c r="P92" s="7"/>
      <c r="Q92" s="67" t="n">
        <f aca="false">I92*5.5017049523</f>
        <v>170539016.130403</v>
      </c>
      <c r="R92" s="67"/>
      <c r="S92" s="67"/>
      <c r="T92" s="7"/>
      <c r="U92" s="7"/>
      <c r="V92" s="67" t="n">
        <f aca="false">K92*5.5017049523</f>
        <v>24924572.7300056</v>
      </c>
      <c r="W92" s="67" t="n">
        <f aca="false">M92*5.5017049523</f>
        <v>770863.074123892</v>
      </c>
      <c r="X92" s="67" t="n">
        <f aca="false">N92*5.1890047538+L92*5.5017049523</f>
        <v>29656042.1611005</v>
      </c>
      <c r="Y92" s="67" t="n">
        <f aca="false">N92*5.1890047538</f>
        <v>21967285.1560183</v>
      </c>
      <c r="Z92" s="67" t="n">
        <f aca="false">L92*5.5017049523</f>
        <v>7688757.00508222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high_v2_m!D81+temporary_pension_bonus_high!B81</f>
        <v>37552354.0929763</v>
      </c>
      <c r="G93" s="158" t="n">
        <f aca="false">high_v2_m!E81+temporary_pension_bonus_high!B81</f>
        <v>35994824.9415896</v>
      </c>
      <c r="H93" s="67" t="n">
        <f aca="false">F93-J93</f>
        <v>32761465.7596756</v>
      </c>
      <c r="I93" s="67" t="n">
        <f aca="false">G93-K93</f>
        <v>31347663.2582879</v>
      </c>
      <c r="J93" s="158" t="n">
        <f aca="false">high_v2_m!J81</f>
        <v>4790888.33330069</v>
      </c>
      <c r="K93" s="158" t="n">
        <f aca="false">high_v2_m!K81</f>
        <v>4647161.68330167</v>
      </c>
      <c r="L93" s="67" t="n">
        <f aca="false">H93-I93</f>
        <v>1413802.50138768</v>
      </c>
      <c r="M93" s="67" t="n">
        <f aca="false">J93-K93</f>
        <v>143726.649999021</v>
      </c>
      <c r="N93" s="158" t="n">
        <f aca="false">SUM(high_v5_m!C81:J81)</f>
        <v>4289426.6946903</v>
      </c>
      <c r="O93" s="7"/>
      <c r="P93" s="7"/>
      <c r="Q93" s="67" t="n">
        <f aca="false">I93*5.5017049523</f>
        <v>172465594.191156</v>
      </c>
      <c r="R93" s="67"/>
      <c r="S93" s="67"/>
      <c r="T93" s="7"/>
      <c r="U93" s="7"/>
      <c r="V93" s="67" t="n">
        <f aca="false">K93*5.5017049523</f>
        <v>25567312.4471596</v>
      </c>
      <c r="W93" s="67" t="n">
        <f aca="false">M93*5.5017049523</f>
        <v>790741.622077101</v>
      </c>
      <c r="X93" s="67" t="n">
        <f aca="false">N93*5.1890047538+L93*5.5017049523</f>
        <v>30036179.7332833</v>
      </c>
      <c r="Y93" s="67" t="n">
        <f aca="false">N93*5.1890047538</f>
        <v>22257855.5098246</v>
      </c>
      <c r="Z93" s="67" t="n">
        <f aca="false">L93*5.5017049523</f>
        <v>7778324.22345872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high_v2_m!D82+temporary_pension_bonus_high!B82</f>
        <v>37506452.6470109</v>
      </c>
      <c r="G94" s="156" t="n">
        <f aca="false">high_v2_m!E82+temporary_pension_bonus_high!B82</f>
        <v>35951065.2213211</v>
      </c>
      <c r="H94" s="8" t="n">
        <f aca="false">F94-J94</f>
        <v>32644787.0022616</v>
      </c>
      <c r="I94" s="8" t="n">
        <f aca="false">G94-K94</f>
        <v>31235249.5459143</v>
      </c>
      <c r="J94" s="156" t="n">
        <f aca="false">high_v2_m!J82</f>
        <v>4861665.6447493</v>
      </c>
      <c r="K94" s="156" t="n">
        <f aca="false">high_v2_m!K82</f>
        <v>4715815.67540682</v>
      </c>
      <c r="L94" s="8" t="n">
        <f aca="false">H94-I94</f>
        <v>1409537.45634729</v>
      </c>
      <c r="M94" s="8" t="n">
        <f aca="false">J94-K94</f>
        <v>145849.969342479</v>
      </c>
      <c r="N94" s="156" t="n">
        <f aca="false">SUM(high_v5_m!C82:J82)</f>
        <v>5105310.28453445</v>
      </c>
      <c r="O94" s="5"/>
      <c r="P94" s="5"/>
      <c r="Q94" s="8" t="n">
        <f aca="false">I94*5.5017049523</f>
        <v>171847127.113083</v>
      </c>
      <c r="R94" s="8"/>
      <c r="S94" s="8"/>
      <c r="T94" s="5"/>
      <c r="U94" s="5"/>
      <c r="V94" s="8" t="n">
        <f aca="false">K94*5.5017049523</f>
        <v>25945026.4555196</v>
      </c>
      <c r="W94" s="8" t="n">
        <f aca="false">M94*5.5017049523</f>
        <v>802423.498624317</v>
      </c>
      <c r="X94" s="8" t="n">
        <f aca="false">N94*5.1890047538+L94*5.5017049523</f>
        <v>34246338.5401115</v>
      </c>
      <c r="Y94" s="8" t="n">
        <f aca="false">N94*5.1890047538</f>
        <v>26491479.3360733</v>
      </c>
      <c r="Z94" s="8" t="n">
        <f aca="false">L94*5.5017049523</f>
        <v>7754859.20403821</v>
      </c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high_v2_m!D83+temporary_pension_bonus_high!B83</f>
        <v>38286164.2974362</v>
      </c>
      <c r="G95" s="158" t="n">
        <f aca="false">high_v2_m!E83+temporary_pension_bonus_high!B83</f>
        <v>36697991.0750469</v>
      </c>
      <c r="H95" s="67" t="n">
        <f aca="false">F95-J95</f>
        <v>33294747.2912932</v>
      </c>
      <c r="I95" s="67" t="n">
        <f aca="false">G95-K95</f>
        <v>31856316.5790883</v>
      </c>
      <c r="J95" s="158" t="n">
        <f aca="false">high_v2_m!J83</f>
        <v>4991417.00614293</v>
      </c>
      <c r="K95" s="158" t="n">
        <f aca="false">high_v2_m!K83</f>
        <v>4841674.49595864</v>
      </c>
      <c r="L95" s="67" t="n">
        <f aca="false">H95-I95</f>
        <v>1438430.71220493</v>
      </c>
      <c r="M95" s="67" t="n">
        <f aca="false">J95-K95</f>
        <v>149742.510184288</v>
      </c>
      <c r="N95" s="158" t="n">
        <f aca="false">SUM(high_v5_m!C83:J83)</f>
        <v>4212707.97661274</v>
      </c>
      <c r="O95" s="7"/>
      <c r="P95" s="7"/>
      <c r="Q95" s="67" t="n">
        <f aca="false">I95*5.5017049523</f>
        <v>175264054.685207</v>
      </c>
      <c r="R95" s="67"/>
      <c r="S95" s="67"/>
      <c r="T95" s="7"/>
      <c r="U95" s="7"/>
      <c r="V95" s="67" t="n">
        <f aca="false">K95*5.5017049523</f>
        <v>26637464.5518403</v>
      </c>
      <c r="W95" s="67" t="n">
        <f aca="false">M95*5.5017049523</f>
        <v>823839.109850731</v>
      </c>
      <c r="X95" s="67" t="n">
        <f aca="false">N95*5.1890047538+L95*5.5017049523</f>
        <v>29773583.0898929</v>
      </c>
      <c r="Y95" s="67" t="n">
        <f aca="false">N95*5.1890047538</f>
        <v>21859761.7170147</v>
      </c>
      <c r="Z95" s="67" t="n">
        <f aca="false">L95*5.5017049523</f>
        <v>7913821.37287826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high_v2_m!D84+temporary_pension_bonus_high!B84</f>
        <v>38128046.2993539</v>
      </c>
      <c r="G96" s="158" t="n">
        <f aca="false">high_v2_m!E84+temporary_pension_bonus_high!B84</f>
        <v>36546330.0504807</v>
      </c>
      <c r="H96" s="67" t="n">
        <f aca="false">F96-J96</f>
        <v>33105393.1219266</v>
      </c>
      <c r="I96" s="67" t="n">
        <f aca="false">G96-K96</f>
        <v>31674356.4683762</v>
      </c>
      <c r="J96" s="158" t="n">
        <f aca="false">high_v2_m!J84</f>
        <v>5022653.17742735</v>
      </c>
      <c r="K96" s="158" t="n">
        <f aca="false">high_v2_m!K84</f>
        <v>4871973.58210453</v>
      </c>
      <c r="L96" s="67" t="n">
        <f aca="false">H96-I96</f>
        <v>1431036.65355044</v>
      </c>
      <c r="M96" s="67" t="n">
        <f aca="false">J96-K96</f>
        <v>150679.595322819</v>
      </c>
      <c r="N96" s="158" t="n">
        <f aca="false">SUM(high_v5_m!C84:J84)</f>
        <v>4119967.46292332</v>
      </c>
      <c r="O96" s="7"/>
      <c r="P96" s="7"/>
      <c r="Q96" s="67" t="n">
        <f aca="false">I96*5.5017049523</f>
        <v>174262963.842981</v>
      </c>
      <c r="R96" s="67"/>
      <c r="S96" s="67"/>
      <c r="T96" s="7"/>
      <c r="U96" s="7"/>
      <c r="V96" s="67" t="n">
        <f aca="false">K96*5.5017049523</f>
        <v>26804161.1841392</v>
      </c>
      <c r="W96" s="67" t="n">
        <f aca="false">M96*5.5017049523</f>
        <v>828994.67579811</v>
      </c>
      <c r="X96" s="67" t="n">
        <f aca="false">N96*5.1890047538+L96*5.5017049523</f>
        <v>29251672.1943717</v>
      </c>
      <c r="Y96" s="67" t="n">
        <f aca="false">N96*5.1890047538</f>
        <v>21378530.7506104</v>
      </c>
      <c r="Z96" s="67" t="n">
        <f aca="false">L96*5.5017049523</f>
        <v>7873141.44376127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high_v2_m!D85+temporary_pension_bonus_high!B85</f>
        <v>38792549.9264299</v>
      </c>
      <c r="G97" s="158" t="n">
        <f aca="false">high_v2_m!E85+temporary_pension_bonus_high!B85</f>
        <v>37182676.9729345</v>
      </c>
      <c r="H97" s="67" t="n">
        <f aca="false">F97-J97</f>
        <v>33590742.3540829</v>
      </c>
      <c r="I97" s="67" t="n">
        <f aca="false">G97-K97</f>
        <v>32136923.6277579</v>
      </c>
      <c r="J97" s="158" t="n">
        <f aca="false">high_v2_m!J85</f>
        <v>5201807.57234701</v>
      </c>
      <c r="K97" s="158" t="n">
        <f aca="false">high_v2_m!K85</f>
        <v>5045753.3451766</v>
      </c>
      <c r="L97" s="67" t="n">
        <f aca="false">H97-I97</f>
        <v>1453818.72632497</v>
      </c>
      <c r="M97" s="67" t="n">
        <f aca="false">J97-K97</f>
        <v>156054.227170411</v>
      </c>
      <c r="N97" s="158" t="n">
        <f aca="false">SUM(high_v5_m!C85:J85)</f>
        <v>4201265.46349667</v>
      </c>
      <c r="O97" s="7"/>
      <c r="P97" s="7"/>
      <c r="Q97" s="67" t="n">
        <f aca="false">I97*5.5017049523</f>
        <v>176807871.874523</v>
      </c>
      <c r="R97" s="67"/>
      <c r="S97" s="67"/>
      <c r="T97" s="7"/>
      <c r="U97" s="7"/>
      <c r="V97" s="67" t="n">
        <f aca="false">K97*5.5017049523</f>
        <v>27760246.1672424</v>
      </c>
      <c r="W97" s="67" t="n">
        <f aca="false">M97*5.5017049523</f>
        <v>858564.314450797</v>
      </c>
      <c r="X97" s="67" t="n">
        <f aca="false">N97*5.1890047538+L97*5.5017049523</f>
        <v>29798868.1484285</v>
      </c>
      <c r="Y97" s="67" t="n">
        <f aca="false">N97*5.1890047538</f>
        <v>21800386.46206</v>
      </c>
      <c r="Z97" s="67" t="n">
        <f aca="false">L97*5.5017049523</f>
        <v>7998481.68636858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high_v2_m!D86+temporary_pension_bonus_high!B86</f>
        <v>38548267.1683162</v>
      </c>
      <c r="G98" s="156" t="n">
        <f aca="false">high_v2_m!E86+temporary_pension_bonus_high!B86</f>
        <v>36949236.715962</v>
      </c>
      <c r="H98" s="8" t="n">
        <f aca="false">F98-J98</f>
        <v>33279766.915013</v>
      </c>
      <c r="I98" s="8" t="n">
        <f aca="false">G98-K98</f>
        <v>31838791.4702579</v>
      </c>
      <c r="J98" s="156" t="n">
        <f aca="false">high_v2_m!J86</f>
        <v>5268500.25330316</v>
      </c>
      <c r="K98" s="156" t="n">
        <f aca="false">high_v2_m!K86</f>
        <v>5110445.24570406</v>
      </c>
      <c r="L98" s="8" t="n">
        <f aca="false">H98-I98</f>
        <v>1440975.4447551</v>
      </c>
      <c r="M98" s="8" t="n">
        <f aca="false">J98-K98</f>
        <v>158055.007599096</v>
      </c>
      <c r="N98" s="156" t="n">
        <f aca="false">SUM(high_v5_m!C86:J86)</f>
        <v>5140626.24061507</v>
      </c>
      <c r="O98" s="5"/>
      <c r="P98" s="5"/>
      <c r="Q98" s="8" t="n">
        <f aca="false">I98*5.5017049523</f>
        <v>175167636.707165</v>
      </c>
      <c r="R98" s="8"/>
      <c r="S98" s="8"/>
      <c r="T98" s="5"/>
      <c r="U98" s="5"/>
      <c r="V98" s="8" t="n">
        <f aca="false">K98*5.5017049523</f>
        <v>28116161.916748</v>
      </c>
      <c r="W98" s="8" t="n">
        <f aca="false">M98*5.5017049523</f>
        <v>869572.01804376</v>
      </c>
      <c r="X98" s="8" t="n">
        <f aca="false">N98*5.1890047538+L98*5.5017049523</f>
        <v>34602555.7406124</v>
      </c>
      <c r="Y98" s="8" t="n">
        <f aca="false">N98*5.1890047538</f>
        <v>26674734.0000606</v>
      </c>
      <c r="Z98" s="8" t="n">
        <f aca="false">L98*5.5017049523</f>
        <v>7927821.74055181</v>
      </c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high_v2_m!D87+temporary_pension_bonus_high!B87</f>
        <v>39165746.9730307</v>
      </c>
      <c r="G99" s="158" t="n">
        <f aca="false">high_v2_m!E87+temporary_pension_bonus_high!B87</f>
        <v>37540904.4979443</v>
      </c>
      <c r="H99" s="67" t="n">
        <f aca="false">F99-J99</f>
        <v>33704961.1407661</v>
      </c>
      <c r="I99" s="67" t="n">
        <f aca="false">G99-K99</f>
        <v>32243942.2406476</v>
      </c>
      <c r="J99" s="158" t="n">
        <f aca="false">high_v2_m!J87</f>
        <v>5460785.83226458</v>
      </c>
      <c r="K99" s="158" t="n">
        <f aca="false">high_v2_m!K87</f>
        <v>5296962.25729664</v>
      </c>
      <c r="L99" s="67" t="n">
        <f aca="false">H99-I99</f>
        <v>1461018.90011849</v>
      </c>
      <c r="M99" s="67" t="n">
        <f aca="false">J99-K99</f>
        <v>163823.574967938</v>
      </c>
      <c r="N99" s="158" t="n">
        <f aca="false">SUM(high_v5_m!C87:J87)</f>
        <v>4232194.03559387</v>
      </c>
      <c r="O99" s="7"/>
      <c r="P99" s="7"/>
      <c r="Q99" s="67" t="n">
        <f aca="false">I99*5.5017049523</f>
        <v>177396656.707046</v>
      </c>
      <c r="R99" s="67"/>
      <c r="S99" s="67"/>
      <c r="T99" s="7"/>
      <c r="U99" s="7"/>
      <c r="V99" s="67" t="n">
        <f aca="false">K99*5.5017049523</f>
        <v>29142323.4831151</v>
      </c>
      <c r="W99" s="67" t="n">
        <f aca="false">M99*5.5017049523</f>
        <v>901308.973704598</v>
      </c>
      <c r="X99" s="67" t="n">
        <f aca="false">N99*5.1890047538+L99*5.5017049523</f>
        <v>29998969.8878864</v>
      </c>
      <c r="Y99" s="67" t="n">
        <f aca="false">N99*5.1890047538</f>
        <v>21960874.9697006</v>
      </c>
      <c r="Z99" s="67" t="n">
        <f aca="false">L99*5.5017049523</f>
        <v>8038094.91818581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high_v2_m!D88+temporary_pension_bonus_high!B88</f>
        <v>38974164.1015635</v>
      </c>
      <c r="G100" s="158" t="n">
        <f aca="false">high_v2_m!E88+temporary_pension_bonus_high!B88</f>
        <v>37359002.7785583</v>
      </c>
      <c r="H100" s="67" t="n">
        <f aca="false">F100-J100</f>
        <v>33517729.9471805</v>
      </c>
      <c r="I100" s="67" t="n">
        <f aca="false">G100-K100</f>
        <v>32066261.6488068</v>
      </c>
      <c r="J100" s="158" t="n">
        <f aca="false">high_v2_m!J88</f>
        <v>5456434.15438303</v>
      </c>
      <c r="K100" s="158" t="n">
        <f aca="false">high_v2_m!K88</f>
        <v>5292741.12975154</v>
      </c>
      <c r="L100" s="67" t="n">
        <f aca="false">H100-I100</f>
        <v>1451468.2983737</v>
      </c>
      <c r="M100" s="67" t="n">
        <f aca="false">J100-K100</f>
        <v>163693.024631491</v>
      </c>
      <c r="N100" s="158" t="n">
        <f aca="false">SUM(high_v5_m!C88:J88)</f>
        <v>4246484.66199409</v>
      </c>
      <c r="O100" s="7"/>
      <c r="P100" s="7"/>
      <c r="Q100" s="67" t="n">
        <f aca="false">I100*5.5017049523</f>
        <v>176419110.514988</v>
      </c>
      <c r="R100" s="67"/>
      <c r="S100" s="67"/>
      <c r="T100" s="7"/>
      <c r="U100" s="7"/>
      <c r="V100" s="67" t="n">
        <f aca="false">K100*5.5017049523</f>
        <v>29119100.0847959</v>
      </c>
      <c r="W100" s="67" t="n">
        <f aca="false">M100*5.5017049523</f>
        <v>900590.72427204</v>
      </c>
      <c r="X100" s="67" t="n">
        <f aca="false">N100*5.1890047538+L100*5.5017049523</f>
        <v>30020579.4232952</v>
      </c>
      <c r="Y100" s="67" t="n">
        <f aca="false">N100*5.1890047538</f>
        <v>22035029.0980261</v>
      </c>
      <c r="Z100" s="67" t="n">
        <f aca="false">L100*5.5017049523</f>
        <v>7985550.32526906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high_v2_m!D89+temporary_pension_bonus_high!B89</f>
        <v>39707637.5742564</v>
      </c>
      <c r="G101" s="158" t="n">
        <f aca="false">high_v2_m!E89+temporary_pension_bonus_high!B89</f>
        <v>38062805.6372685</v>
      </c>
      <c r="H101" s="67" t="n">
        <f aca="false">F101-J101</f>
        <v>34085224.6435294</v>
      </c>
      <c r="I101" s="67" t="n">
        <f aca="false">G101-K101</f>
        <v>32609065.0944633</v>
      </c>
      <c r="J101" s="158" t="n">
        <f aca="false">high_v2_m!J89</f>
        <v>5622412.93072702</v>
      </c>
      <c r="K101" s="158" t="n">
        <f aca="false">high_v2_m!K89</f>
        <v>5453740.54280521</v>
      </c>
      <c r="L101" s="67" t="n">
        <f aca="false">H101-I101</f>
        <v>1476159.54906609</v>
      </c>
      <c r="M101" s="67" t="n">
        <f aca="false">J101-K101</f>
        <v>168672.387921811</v>
      </c>
      <c r="N101" s="158" t="n">
        <f aca="false">SUM(high_v5_m!C89:J89)</f>
        <v>4307285.83856695</v>
      </c>
      <c r="O101" s="7"/>
      <c r="P101" s="7"/>
      <c r="Q101" s="67" t="n">
        <f aca="false">I101*5.5017049523</f>
        <v>179405454.920082</v>
      </c>
      <c r="R101" s="67"/>
      <c r="S101" s="67"/>
      <c r="T101" s="7"/>
      <c r="U101" s="7"/>
      <c r="V101" s="67" t="n">
        <f aca="false">K101*5.5017049523</f>
        <v>30004871.3529107</v>
      </c>
      <c r="W101" s="67" t="n">
        <f aca="false">M101*5.5017049523</f>
        <v>927985.711945695</v>
      </c>
      <c r="X101" s="67" t="n">
        <f aca="false">N101*5.1890047538+L101*5.5017049523</f>
        <v>30471920.9937811</v>
      </c>
      <c r="Y101" s="67" t="n">
        <f aca="false">N101*5.1890047538</f>
        <v>22350526.6922993</v>
      </c>
      <c r="Z101" s="67" t="n">
        <f aca="false">L101*5.5017049523</f>
        <v>8121394.30148184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high_v2_m!D90+temporary_pension_bonus_high!B90</f>
        <v>39554631.9236285</v>
      </c>
      <c r="G102" s="156" t="n">
        <f aca="false">high_v2_m!E90+temporary_pension_bonus_high!B90</f>
        <v>37915761.4282538</v>
      </c>
      <c r="H102" s="8" t="n">
        <f aca="false">F102-J102</f>
        <v>33899957.619319</v>
      </c>
      <c r="I102" s="8" t="n">
        <f aca="false">G102-K102</f>
        <v>32430727.3530735</v>
      </c>
      <c r="J102" s="156" t="n">
        <f aca="false">high_v2_m!J90</f>
        <v>5654674.30430957</v>
      </c>
      <c r="K102" s="156" t="n">
        <f aca="false">high_v2_m!K90</f>
        <v>5485034.07518028</v>
      </c>
      <c r="L102" s="8" t="n">
        <f aca="false">H102-I102</f>
        <v>1469230.26624545</v>
      </c>
      <c r="M102" s="8" t="n">
        <f aca="false">J102-K102</f>
        <v>169640.229129287</v>
      </c>
      <c r="N102" s="156" t="n">
        <f aca="false">SUM(high_v5_m!C90:J90)</f>
        <v>5161803.4216813</v>
      </c>
      <c r="O102" s="5"/>
      <c r="P102" s="5"/>
      <c r="Q102" s="8" t="n">
        <f aca="false">I102*5.5017049523</f>
        <v>178424293.285096</v>
      </c>
      <c r="R102" s="8"/>
      <c r="S102" s="8"/>
      <c r="T102" s="5"/>
      <c r="U102" s="5"/>
      <c r="V102" s="8" t="n">
        <f aca="false">K102*5.5017049523</f>
        <v>30177039.1349536</v>
      </c>
      <c r="W102" s="8" t="n">
        <f aca="false">M102*5.5017049523</f>
        <v>933310.488709907</v>
      </c>
      <c r="X102" s="8" t="n">
        <f aca="false">N102*5.1890047538+L102*5.5017049523</f>
        <v>34867893.925157</v>
      </c>
      <c r="Y102" s="8" t="n">
        <f aca="false">N102*5.1890047538</f>
        <v>26784622.4932854</v>
      </c>
      <c r="Z102" s="8" t="n">
        <f aca="false">L102*5.5017049523</f>
        <v>8083271.43187162</v>
      </c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high_v2_m!D91+temporary_pension_bonus_high!B91</f>
        <v>40340412.5291728</v>
      </c>
      <c r="G103" s="158" t="n">
        <f aca="false">high_v2_m!E91+temporary_pension_bonus_high!B91</f>
        <v>38669767.8289832</v>
      </c>
      <c r="H103" s="67" t="n">
        <f aca="false">F103-J103</f>
        <v>34543955.1659355</v>
      </c>
      <c r="I103" s="67" t="n">
        <f aca="false">G103-K103</f>
        <v>33047204.186643</v>
      </c>
      <c r="J103" s="158" t="n">
        <f aca="false">high_v2_m!J91</f>
        <v>5796457.36323735</v>
      </c>
      <c r="K103" s="158" t="n">
        <f aca="false">high_v2_m!K91</f>
        <v>5622563.64234023</v>
      </c>
      <c r="L103" s="67" t="n">
        <f aca="false">H103-I103</f>
        <v>1496750.97929254</v>
      </c>
      <c r="M103" s="67" t="n">
        <f aca="false">J103-K103</f>
        <v>173893.720897121</v>
      </c>
      <c r="N103" s="158" t="n">
        <f aca="false">SUM(high_v5_m!C91:J91)</f>
        <v>4264630.14993192</v>
      </c>
      <c r="O103" s="7"/>
      <c r="P103" s="7"/>
      <c r="Q103" s="67" t="n">
        <f aca="false">I103*5.5017049523</f>
        <v>181815966.933323</v>
      </c>
      <c r="R103" s="67"/>
      <c r="S103" s="67"/>
      <c r="T103" s="7"/>
      <c r="U103" s="7"/>
      <c r="V103" s="67" t="n">
        <f aca="false">K103*5.5017049523</f>
        <v>30933686.2356852</v>
      </c>
      <c r="W103" s="67" t="n">
        <f aca="false">M103*5.5017049523</f>
        <v>956711.945433567</v>
      </c>
      <c r="X103" s="67" t="n">
        <f aca="false">N103*5.1890047538+L103*5.5017049523</f>
        <v>30363868.3963292</v>
      </c>
      <c r="Y103" s="67" t="n">
        <f aca="false">N103*5.1890047538</f>
        <v>22129186.1211955</v>
      </c>
      <c r="Z103" s="67" t="n">
        <f aca="false">L103*5.5017049523</f>
        <v>8234682.27513363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high_v2_m!D92+temporary_pension_bonus_high!B92</f>
        <v>40119748.9585349</v>
      </c>
      <c r="G104" s="158" t="n">
        <f aca="false">high_v2_m!E92+temporary_pension_bonus_high!B92</f>
        <v>38458923.5808553</v>
      </c>
      <c r="H104" s="67" t="n">
        <f aca="false">F104-J104</f>
        <v>34239369.7694981</v>
      </c>
      <c r="I104" s="67" t="n">
        <f aca="false">G104-K104</f>
        <v>32754955.7674895</v>
      </c>
      <c r="J104" s="158" t="n">
        <f aca="false">high_v2_m!J92</f>
        <v>5880379.18903684</v>
      </c>
      <c r="K104" s="158" t="n">
        <f aca="false">high_v2_m!K92</f>
        <v>5703967.81336574</v>
      </c>
      <c r="L104" s="67" t="n">
        <f aca="false">H104-I104</f>
        <v>1484414.00200854</v>
      </c>
      <c r="M104" s="67" t="n">
        <f aca="false">J104-K104</f>
        <v>176411.375671105</v>
      </c>
      <c r="N104" s="158" t="n">
        <f aca="false">SUM(high_v5_m!C92:J92)</f>
        <v>4153648.25233866</v>
      </c>
      <c r="O104" s="7"/>
      <c r="P104" s="7"/>
      <c r="Q104" s="67" t="n">
        <f aca="false">I104*5.5017049523</f>
        <v>180208102.358365</v>
      </c>
      <c r="R104" s="67"/>
      <c r="S104" s="67"/>
      <c r="T104" s="7"/>
      <c r="U104" s="7"/>
      <c r="V104" s="67" t="n">
        <f aca="false">K104*5.5017049523</f>
        <v>31381547.9665541</v>
      </c>
      <c r="W104" s="67" t="n">
        <f aca="false">M104*5.5017049523</f>
        <v>970563.339171772</v>
      </c>
      <c r="X104" s="67" t="n">
        <f aca="false">N104*5.1890047538+L104*5.5017049523</f>
        <v>29720108.3931122</v>
      </c>
      <c r="Y104" s="67" t="n">
        <f aca="false">N104*5.1890047538</f>
        <v>21553300.5269983</v>
      </c>
      <c r="Z104" s="67" t="n">
        <f aca="false">L104*5.5017049523</f>
        <v>8166807.86611386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high_v2_m!D93+temporary_pension_bonus_high!B93</f>
        <v>40781570.9239928</v>
      </c>
      <c r="G105" s="158" t="n">
        <f aca="false">high_v2_m!E93+temporary_pension_bonus_high!B93</f>
        <v>39094264.0825363</v>
      </c>
      <c r="H105" s="67" t="n">
        <f aca="false">F105-J105</f>
        <v>34666919.1947185</v>
      </c>
      <c r="I105" s="67" t="n">
        <f aca="false">G105-K105</f>
        <v>33163051.9051403</v>
      </c>
      <c r="J105" s="158" t="n">
        <f aca="false">high_v2_m!J93</f>
        <v>6114651.72927427</v>
      </c>
      <c r="K105" s="158" t="n">
        <f aca="false">high_v2_m!K93</f>
        <v>5931212.17739604</v>
      </c>
      <c r="L105" s="67" t="n">
        <f aca="false">H105-I105</f>
        <v>1503867.28957818</v>
      </c>
      <c r="M105" s="67" t="n">
        <f aca="false">J105-K105</f>
        <v>183439.551878228</v>
      </c>
      <c r="N105" s="158" t="n">
        <f aca="false">SUM(high_v5_m!C93:J93)</f>
        <v>4148780.53919401</v>
      </c>
      <c r="O105" s="7"/>
      <c r="P105" s="7"/>
      <c r="Q105" s="67" t="n">
        <f aca="false">I105*5.5017049523</f>
        <v>182453326.899892</v>
      </c>
      <c r="R105" s="67"/>
      <c r="S105" s="67"/>
      <c r="T105" s="7"/>
      <c r="U105" s="7"/>
      <c r="V105" s="67" t="n">
        <f aca="false">K105*5.5017049523</f>
        <v>32631779.4095219</v>
      </c>
      <c r="W105" s="67" t="n">
        <f aca="false">M105*5.5017049523</f>
        <v>1009230.29101614</v>
      </c>
      <c r="X105" s="67" t="n">
        <f aca="false">N105*5.1890047538+L105*5.5017049523</f>
        <v>29801876.0550249</v>
      </c>
      <c r="Y105" s="67" t="n">
        <f aca="false">N105*5.1890047538</f>
        <v>21528041.9403506</v>
      </c>
      <c r="Z105" s="67" t="n">
        <f aca="false">L105*5.5017049523</f>
        <v>8273834.11467428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high_v2_m!D94+temporary_pension_bonus_high!B94</f>
        <v>40574484.4996523</v>
      </c>
      <c r="G106" s="156" t="n">
        <f aca="false">high_v2_m!E94+temporary_pension_bonus_high!B94</f>
        <v>38896204.7444162</v>
      </c>
      <c r="H106" s="8" t="n">
        <f aca="false">F106-J106</f>
        <v>34457433.53987</v>
      </c>
      <c r="I106" s="8" t="n">
        <f aca="false">G106-K106</f>
        <v>32962665.3134274</v>
      </c>
      <c r="J106" s="156" t="n">
        <f aca="false">high_v2_m!J94</f>
        <v>6117050.95978222</v>
      </c>
      <c r="K106" s="156" t="n">
        <f aca="false">high_v2_m!K94</f>
        <v>5933539.43098875</v>
      </c>
      <c r="L106" s="8" t="n">
        <f aca="false">H106-I106</f>
        <v>1494768.22644262</v>
      </c>
      <c r="M106" s="8" t="n">
        <f aca="false">J106-K106</f>
        <v>183511.528793465</v>
      </c>
      <c r="N106" s="156" t="n">
        <f aca="false">SUM(high_v5_m!C94:J94)</f>
        <v>5240189.41696298</v>
      </c>
      <c r="O106" s="5"/>
      <c r="P106" s="5"/>
      <c r="Q106" s="8" t="n">
        <f aca="false">I106*5.5017049523</f>
        <v>181350858.995891</v>
      </c>
      <c r="R106" s="8"/>
      <c r="S106" s="8"/>
      <c r="T106" s="5"/>
      <c r="U106" s="5"/>
      <c r="V106" s="8" t="n">
        <f aca="false">K106*5.5017049523</f>
        <v>32644583.2721381</v>
      </c>
      <c r="W106" s="8" t="n">
        <f aca="false">M106*5.5017049523</f>
        <v>1009626.28676715</v>
      </c>
      <c r="X106" s="8" t="n">
        <f aca="false">N106*5.1890047538+L106*5.5017049523</f>
        <v>35415141.5493934</v>
      </c>
      <c r="Y106" s="8" t="n">
        <f aca="false">N106*5.1890047538</f>
        <v>27191367.7954333</v>
      </c>
      <c r="Z106" s="8" t="n">
        <f aca="false">L106*5.5017049523</f>
        <v>8223773.75396005</v>
      </c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high_v2_m!D95+temporary_pension_bonus_high!B95</f>
        <v>41228234.6397475</v>
      </c>
      <c r="G107" s="158" t="n">
        <f aca="false">high_v2_m!E95+temporary_pension_bonus_high!B95</f>
        <v>39523685.6393804</v>
      </c>
      <c r="H107" s="67" t="n">
        <f aca="false">F107-J107</f>
        <v>34945553.612504</v>
      </c>
      <c r="I107" s="67" t="n">
        <f aca="false">G107-K107</f>
        <v>33429485.0429543</v>
      </c>
      <c r="J107" s="158" t="n">
        <f aca="false">high_v2_m!J95</f>
        <v>6282681.02724349</v>
      </c>
      <c r="K107" s="158" t="n">
        <f aca="false">high_v2_m!K95</f>
        <v>6094200.59642618</v>
      </c>
      <c r="L107" s="67" t="n">
        <f aca="false">H107-I107</f>
        <v>1516068.56954978</v>
      </c>
      <c r="M107" s="67" t="n">
        <f aca="false">J107-K107</f>
        <v>188480.430817305</v>
      </c>
      <c r="N107" s="158" t="n">
        <f aca="false">SUM(high_v5_m!C95:J95)</f>
        <v>4365946.49137071</v>
      </c>
      <c r="O107" s="7"/>
      <c r="P107" s="7"/>
      <c r="Q107" s="67" t="n">
        <f aca="false">I107*5.5017049523</f>
        <v>183919163.41366</v>
      </c>
      <c r="R107" s="67"/>
      <c r="S107" s="67"/>
      <c r="T107" s="7"/>
      <c r="U107" s="7"/>
      <c r="V107" s="67" t="n">
        <f aca="false">K107*5.5017049523</f>
        <v>33528493.6016675</v>
      </c>
      <c r="W107" s="67" t="n">
        <f aca="false">M107*5.5017049523</f>
        <v>1036963.71963921</v>
      </c>
      <c r="X107" s="67" t="n">
        <f aca="false">N107*5.1890047538+L107*5.5017049523</f>
        <v>30995879.0556774</v>
      </c>
      <c r="Y107" s="67" t="n">
        <f aca="false">N107*5.1890047538</f>
        <v>22654917.098559</v>
      </c>
      <c r="Z107" s="67" t="n">
        <f aca="false">L107*5.5017049523</f>
        <v>8340961.95711838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high_v2_m!D96+temporary_pension_bonus_high!B96</f>
        <v>40966622.6415321</v>
      </c>
      <c r="G108" s="158" t="n">
        <f aca="false">high_v2_m!E96+temporary_pension_bonus_high!B96</f>
        <v>39271494.134853</v>
      </c>
      <c r="H108" s="67" t="n">
        <f aca="false">F108-J108</f>
        <v>34662363.9518329</v>
      </c>
      <c r="I108" s="67" t="n">
        <f aca="false">G108-K108</f>
        <v>33156363.2058448</v>
      </c>
      <c r="J108" s="158" t="n">
        <f aca="false">high_v2_m!J96</f>
        <v>6304258.68969918</v>
      </c>
      <c r="K108" s="158" t="n">
        <f aca="false">high_v2_m!K96</f>
        <v>6115130.92900821</v>
      </c>
      <c r="L108" s="67" t="n">
        <f aca="false">H108-I108</f>
        <v>1506000.74598813</v>
      </c>
      <c r="M108" s="67" t="n">
        <f aca="false">J108-K108</f>
        <v>189127.760690975</v>
      </c>
      <c r="N108" s="158" t="n">
        <f aca="false">SUM(high_v5_m!C96:J96)</f>
        <v>4238707.293004</v>
      </c>
      <c r="O108" s="7"/>
      <c r="P108" s="7"/>
      <c r="Q108" s="67" t="n">
        <f aca="false">I108*5.5017049523</f>
        <v>182416527.649854</v>
      </c>
      <c r="R108" s="67"/>
      <c r="S108" s="67"/>
      <c r="T108" s="7"/>
      <c r="U108" s="7"/>
      <c r="V108" s="67" t="n">
        <f aca="false">K108*5.5017049523</f>
        <v>33643646.1160873</v>
      </c>
      <c r="W108" s="67" t="n">
        <f aca="false">M108*5.5017049523</f>
        <v>1040525.13761095</v>
      </c>
      <c r="X108" s="67" t="n">
        <f aca="false">N108*5.1890047538+L108*5.5017049523</f>
        <v>30280244.0557349</v>
      </c>
      <c r="Y108" s="67" t="n">
        <f aca="false">N108*5.1890047538</f>
        <v>21994672.2933645</v>
      </c>
      <c r="Z108" s="67" t="n">
        <f aca="false">L108*5.5017049523</f>
        <v>8285571.76237041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high_v2_m!D97+temporary_pension_bonus_high!B97</f>
        <v>41635975.046594</v>
      </c>
      <c r="G109" s="158" t="n">
        <f aca="false">high_v2_m!E97+temporary_pension_bonus_high!B97</f>
        <v>39912012.1387135</v>
      </c>
      <c r="H109" s="67" t="n">
        <f aca="false">F109-J109</f>
        <v>35181613.1370914</v>
      </c>
      <c r="I109" s="67" t="n">
        <f aca="false">G109-K109</f>
        <v>33651281.0864959</v>
      </c>
      <c r="J109" s="158" t="n">
        <f aca="false">high_v2_m!J97</f>
        <v>6454361.90950259</v>
      </c>
      <c r="K109" s="158" t="n">
        <f aca="false">high_v2_m!K97</f>
        <v>6260731.05221751</v>
      </c>
      <c r="L109" s="67" t="n">
        <f aca="false">H109-I109</f>
        <v>1530332.05059549</v>
      </c>
      <c r="M109" s="67" t="n">
        <f aca="false">J109-K109</f>
        <v>193630.857285077</v>
      </c>
      <c r="N109" s="158" t="n">
        <f aca="false">SUM(high_v5_m!C97:J97)</f>
        <v>4178502.94145621</v>
      </c>
      <c r="O109" s="7"/>
      <c r="P109" s="7"/>
      <c r="Q109" s="67" t="n">
        <f aca="false">I109*5.5017049523</f>
        <v>185139419.804814</v>
      </c>
      <c r="R109" s="67"/>
      <c r="S109" s="67"/>
      <c r="T109" s="7"/>
      <c r="U109" s="7"/>
      <c r="V109" s="67" t="n">
        <f aca="false">K109*5.5017049523</f>
        <v>34444695.0350035</v>
      </c>
      <c r="W109" s="67" t="n">
        <f aca="false">M109*5.5017049523</f>
        <v>1065299.8464434</v>
      </c>
      <c r="X109" s="67" t="n">
        <f aca="false">N109*5.1890047538+L109*5.5017049523</f>
        <v>30101707.0484082</v>
      </c>
      <c r="Y109" s="67" t="n">
        <f aca="false">N109*5.1890047538</f>
        <v>21682271.6269836</v>
      </c>
      <c r="Z109" s="67" t="n">
        <f aca="false">L109*5.5017049523</f>
        <v>8419435.42142463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high_v2_m!D98+temporary_pension_bonus_high!B98</f>
        <v>41502275.2086681</v>
      </c>
      <c r="G110" s="156" t="n">
        <f aca="false">high_v2_m!E98+temporary_pension_bonus_high!B98</f>
        <v>39784663.4393658</v>
      </c>
      <c r="H110" s="8" t="n">
        <f aca="false">F110-J110</f>
        <v>34892279.7713326</v>
      </c>
      <c r="I110" s="8" t="n">
        <f aca="false">G110-K110</f>
        <v>33372967.8651505</v>
      </c>
      <c r="J110" s="156" t="n">
        <f aca="false">high_v2_m!J98</f>
        <v>6609995.43733541</v>
      </c>
      <c r="K110" s="156" t="n">
        <f aca="false">high_v2_m!K98</f>
        <v>6411695.57421535</v>
      </c>
      <c r="L110" s="8" t="n">
        <f aca="false">H110-I110</f>
        <v>1519311.9061822</v>
      </c>
      <c r="M110" s="8" t="n">
        <f aca="false">J110-K110</f>
        <v>198299.863120063</v>
      </c>
      <c r="N110" s="156" t="n">
        <f aca="false">SUM(high_v5_m!C98:J98)</f>
        <v>5126976.44437236</v>
      </c>
      <c r="O110" s="5"/>
      <c r="P110" s="5"/>
      <c r="Q110" s="8" t="n">
        <f aca="false">I110*5.5017049523</f>
        <v>183608222.576647</v>
      </c>
      <c r="R110" s="8"/>
      <c r="S110" s="8"/>
      <c r="T110" s="5"/>
      <c r="U110" s="5"/>
      <c r="V110" s="8" t="n">
        <f aca="false">K110*5.5017049523</f>
        <v>35275257.2933006</v>
      </c>
      <c r="W110" s="8" t="n">
        <f aca="false">M110*5.5017049523</f>
        <v>1090987.33896806</v>
      </c>
      <c r="X110" s="8" t="n">
        <f aca="false">N110*5.1890047538+L110*5.5017049523</f>
        <v>34962710.9807997</v>
      </c>
      <c r="Y110" s="8" t="n">
        <f aca="false">N110*5.1890047538</f>
        <v>26603905.1424688</v>
      </c>
      <c r="Z110" s="8" t="n">
        <f aca="false">L110*5.5017049523</f>
        <v>8358805.83833096</v>
      </c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high_v2_m!D99+temporary_pension_bonus_high!B99</f>
        <v>42243012.5341801</v>
      </c>
      <c r="G111" s="158" t="n">
        <f aca="false">high_v2_m!E99+temporary_pension_bonus_high!B99</f>
        <v>40496086.90406</v>
      </c>
      <c r="H111" s="67" t="n">
        <f aca="false">F111-J111</f>
        <v>35384812.8115235</v>
      </c>
      <c r="I111" s="67" t="n">
        <f aca="false">G111-K111</f>
        <v>33843633.1730831</v>
      </c>
      <c r="J111" s="158" t="n">
        <f aca="false">high_v2_m!J99</f>
        <v>6858199.72265661</v>
      </c>
      <c r="K111" s="158" t="n">
        <f aca="false">high_v2_m!K99</f>
        <v>6652453.73097691</v>
      </c>
      <c r="L111" s="67" t="n">
        <f aca="false">H111-I111</f>
        <v>1541179.63844035</v>
      </c>
      <c r="M111" s="67" t="n">
        <f aca="false">J111-K111</f>
        <v>205745.991679699</v>
      </c>
      <c r="N111" s="158" t="n">
        <f aca="false">SUM(high_v5_m!C99:J99)</f>
        <v>4152031.13064477</v>
      </c>
      <c r="O111" s="7"/>
      <c r="P111" s="7"/>
      <c r="Q111" s="67" t="n">
        <f aca="false">I111*5.5017049523</f>
        <v>186197684.232176</v>
      </c>
      <c r="R111" s="67"/>
      <c r="S111" s="67"/>
      <c r="T111" s="7"/>
      <c r="U111" s="7"/>
      <c r="V111" s="67" t="n">
        <f aca="false">K111*5.5017049523</f>
        <v>36599837.6366623</v>
      </c>
      <c r="W111" s="67" t="n">
        <f aca="false">M111*5.5017049523</f>
        <v>1131953.74134008</v>
      </c>
      <c r="X111" s="67" t="n">
        <f aca="false">N111*5.1890047538+L111*5.5017049523</f>
        <v>30024024.9240325</v>
      </c>
      <c r="Y111" s="67" t="n">
        <f aca="false">N111*5.1890047538</f>
        <v>21544909.2748413</v>
      </c>
      <c r="Z111" s="67" t="n">
        <f aca="false">L111*5.5017049523</f>
        <v>8479115.64919119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high_v2_m!D100+temporary_pension_bonus_high!B100</f>
        <v>42053337.4089643</v>
      </c>
      <c r="G112" s="158" t="n">
        <f aca="false">high_v2_m!E100+temporary_pension_bonus_high!B100</f>
        <v>40315138.3637322</v>
      </c>
      <c r="H112" s="67" t="n">
        <f aca="false">F112-J112</f>
        <v>35178762.4313958</v>
      </c>
      <c r="I112" s="67" t="n">
        <f aca="false">G112-K112</f>
        <v>33646800.6354907</v>
      </c>
      <c r="J112" s="158" t="n">
        <f aca="false">high_v2_m!J100</f>
        <v>6874574.97756852</v>
      </c>
      <c r="K112" s="158" t="n">
        <f aca="false">high_v2_m!K100</f>
        <v>6668337.72824146</v>
      </c>
      <c r="L112" s="67" t="n">
        <f aca="false">H112-I112</f>
        <v>1531961.79590509</v>
      </c>
      <c r="M112" s="67" t="n">
        <f aca="false">J112-K112</f>
        <v>206237.249327055</v>
      </c>
      <c r="N112" s="158" t="n">
        <f aca="false">SUM(high_v5_m!C100:J100)</f>
        <v>4141703.12410102</v>
      </c>
      <c r="O112" s="7"/>
      <c r="P112" s="7"/>
      <c r="Q112" s="67" t="n">
        <f aca="false">I112*5.5017049523</f>
        <v>185114769.68533</v>
      </c>
      <c r="R112" s="67"/>
      <c r="S112" s="67"/>
      <c r="T112" s="7"/>
      <c r="U112" s="7"/>
      <c r="V112" s="67" t="n">
        <f aca="false">K112*5.5017049523</f>
        <v>36687226.703075</v>
      </c>
      <c r="W112" s="67" t="n">
        <f aca="false">M112*5.5017049523</f>
        <v>1134656.49597139</v>
      </c>
      <c r="X112" s="67" t="n">
        <f aca="false">N112*5.1890047538+L112*5.5017049523</f>
        <v>29919718.9990539</v>
      </c>
      <c r="Y112" s="67" t="n">
        <f aca="false">N112*5.1890047538</f>
        <v>21491317.1997885</v>
      </c>
      <c r="Z112" s="67" t="n">
        <f aca="false">L112*5.5017049523</f>
        <v>8428401.79926544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high_v2_m!D101+temporary_pension_bonus_high!B101</f>
        <v>42760143.1912487</v>
      </c>
      <c r="G113" s="158" t="n">
        <f aca="false">high_v2_m!E101+temporary_pension_bonus_high!B101</f>
        <v>40994666.149895</v>
      </c>
      <c r="H113" s="67" t="n">
        <f aca="false">F113-J113</f>
        <v>35691125.1858799</v>
      </c>
      <c r="I113" s="67" t="n">
        <f aca="false">G113-K113</f>
        <v>34137718.6846872</v>
      </c>
      <c r="J113" s="158" t="n">
        <f aca="false">high_v2_m!J101</f>
        <v>7069018.00536881</v>
      </c>
      <c r="K113" s="158" t="n">
        <f aca="false">high_v2_m!K101</f>
        <v>6856947.46520775</v>
      </c>
      <c r="L113" s="67" t="n">
        <f aca="false">H113-I113</f>
        <v>1553406.50119266</v>
      </c>
      <c r="M113" s="67" t="n">
        <f aca="false">J113-K113</f>
        <v>212070.540161065</v>
      </c>
      <c r="N113" s="158" t="n">
        <f aca="false">SUM(high_v5_m!C101:J101)</f>
        <v>4101729.50249334</v>
      </c>
      <c r="O113" s="7"/>
      <c r="P113" s="7"/>
      <c r="Q113" s="67" t="n">
        <f aca="false">I113*5.5017049523</f>
        <v>187815655.947768</v>
      </c>
      <c r="R113" s="67"/>
      <c r="S113" s="67"/>
      <c r="T113" s="7"/>
      <c r="U113" s="7"/>
      <c r="V113" s="67" t="n">
        <f aca="false">K113*5.5017049523</f>
        <v>37724901.8269944</v>
      </c>
      <c r="W113" s="67" t="n">
        <f aca="false">M113*5.5017049523</f>
        <v>1166749.54104107</v>
      </c>
      <c r="X113" s="67" t="n">
        <f aca="false">N113*5.1890047538+L113*5.5017049523</f>
        <v>29830278.1277863</v>
      </c>
      <c r="Y113" s="67" t="n">
        <f aca="false">N113*5.1890047538</f>
        <v>21283893.8872396</v>
      </c>
      <c r="Z113" s="67" t="n">
        <f aca="false">L113*5.5017049523</f>
        <v>8546384.24054667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high_v2_m!D102+temporary_pension_bonus_high!B102</f>
        <v>42580122.8159145</v>
      </c>
      <c r="G114" s="156" t="n">
        <f aca="false">high_v2_m!E102+temporary_pension_bonus_high!B102</f>
        <v>40821388.9117313</v>
      </c>
      <c r="H114" s="8" t="n">
        <f aca="false">F114-J114</f>
        <v>35520575.411087</v>
      </c>
      <c r="I114" s="8" t="n">
        <f aca="false">G114-K114</f>
        <v>33973627.9290486</v>
      </c>
      <c r="J114" s="156" t="n">
        <f aca="false">high_v2_m!J102</f>
        <v>7059547.40482751</v>
      </c>
      <c r="K114" s="156" t="n">
        <f aca="false">high_v2_m!K102</f>
        <v>6847760.98268268</v>
      </c>
      <c r="L114" s="8" t="n">
        <f aca="false">H114-I114</f>
        <v>1546947.4820384</v>
      </c>
      <c r="M114" s="8" t="n">
        <f aca="false">J114-K114</f>
        <v>211786.422144825</v>
      </c>
      <c r="N114" s="156" t="n">
        <f aca="false">SUM(high_v5_m!C102:J102)</f>
        <v>5100020.87898557</v>
      </c>
      <c r="O114" s="5"/>
      <c r="P114" s="5"/>
      <c r="Q114" s="8" t="n">
        <f aca="false">I114*5.5017049523</f>
        <v>186912877.024844</v>
      </c>
      <c r="R114" s="8"/>
      <c r="S114" s="8"/>
      <c r="T114" s="5"/>
      <c r="U114" s="5"/>
      <c r="V114" s="8" t="n">
        <f aca="false">K114*5.5017049523</f>
        <v>37674360.510592</v>
      </c>
      <c r="W114" s="8" t="n">
        <f aca="false">M114*5.5017049523</f>
        <v>1165186.40754408</v>
      </c>
      <c r="X114" s="8" t="n">
        <f aca="false">N114*5.1890047538+L114*5.5017049523</f>
        <v>34974881.208414</v>
      </c>
      <c r="Y114" s="8" t="n">
        <f aca="false">N114*5.1890047538</f>
        <v>26464032.5855354</v>
      </c>
      <c r="Z114" s="8" t="n">
        <f aca="false">L114*5.5017049523</f>
        <v>8510848.62287869</v>
      </c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high_v2_m!D103+temporary_pension_bonus_high!B103</f>
        <v>43205799.0155362</v>
      </c>
      <c r="G115" s="158" t="n">
        <f aca="false">high_v2_m!E103+temporary_pension_bonus_high!B103</f>
        <v>41421030.0529421</v>
      </c>
      <c r="H115" s="67" t="n">
        <f aca="false">F115-J115</f>
        <v>35969116.4344779</v>
      </c>
      <c r="I115" s="67" t="n">
        <f aca="false">G115-K115</f>
        <v>34401447.9493155</v>
      </c>
      <c r="J115" s="158" t="n">
        <f aca="false">high_v2_m!J103</f>
        <v>7236682.58105834</v>
      </c>
      <c r="K115" s="158" t="n">
        <f aca="false">high_v2_m!K103</f>
        <v>7019582.10362659</v>
      </c>
      <c r="L115" s="67" t="n">
        <f aca="false">H115-I115</f>
        <v>1567668.48516241</v>
      </c>
      <c r="M115" s="67" t="n">
        <f aca="false">J115-K115</f>
        <v>217100.477431749</v>
      </c>
      <c r="N115" s="158" t="n">
        <f aca="false">SUM(high_v5_m!C103:J103)</f>
        <v>4124322.10269879</v>
      </c>
      <c r="O115" s="7"/>
      <c r="P115" s="7"/>
      <c r="Q115" s="67" t="n">
        <f aca="false">I115*5.5017049523</f>
        <v>189266616.54904</v>
      </c>
      <c r="R115" s="67"/>
      <c r="S115" s="67"/>
      <c r="T115" s="7"/>
      <c r="U115" s="7"/>
      <c r="V115" s="67" t="n">
        <f aca="false">K115*5.5017049523</f>
        <v>38619669.6225989</v>
      </c>
      <c r="W115" s="67" t="n">
        <f aca="false">M115*5.5017049523</f>
        <v>1194422.77183295</v>
      </c>
      <c r="X115" s="67" t="n">
        <f aca="false">N115*5.1890047538+L115*5.5017049523</f>
        <v>30025976.4654891</v>
      </c>
      <c r="Y115" s="67" t="n">
        <f aca="false">N115*5.1890047538</f>
        <v>21401126.9971065</v>
      </c>
      <c r="Z115" s="67" t="n">
        <f aca="false">L115*5.5017049523</f>
        <v>8624849.46838265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high_v2_m!D104+temporary_pension_bonus_high!B104</f>
        <v>43060538.8516756</v>
      </c>
      <c r="G116" s="158" t="n">
        <f aca="false">high_v2_m!E104+temporary_pension_bonus_high!B104</f>
        <v>41282116.8278106</v>
      </c>
      <c r="H116" s="67" t="n">
        <f aca="false">F116-J116</f>
        <v>35772855.5326634</v>
      </c>
      <c r="I116" s="67" t="n">
        <f aca="false">G116-K116</f>
        <v>34213064.0083688</v>
      </c>
      <c r="J116" s="158" t="n">
        <f aca="false">high_v2_m!J104</f>
        <v>7287683.3190122</v>
      </c>
      <c r="K116" s="158" t="n">
        <f aca="false">high_v2_m!K104</f>
        <v>7069052.81944183</v>
      </c>
      <c r="L116" s="67" t="n">
        <f aca="false">H116-I116</f>
        <v>1559791.5242946</v>
      </c>
      <c r="M116" s="67" t="n">
        <f aca="false">J116-K116</f>
        <v>218630.499570367</v>
      </c>
      <c r="N116" s="158" t="n">
        <f aca="false">SUM(high_v5_m!C104:J104)</f>
        <v>4240128.43928813</v>
      </c>
      <c r="O116" s="7"/>
      <c r="P116" s="7"/>
      <c r="Q116" s="67" t="n">
        <f aca="false">I116*5.5017049523</f>
        <v>188230183.688199</v>
      </c>
      <c r="R116" s="67"/>
      <c r="S116" s="67"/>
      <c r="T116" s="7"/>
      <c r="U116" s="7"/>
      <c r="V116" s="67" t="n">
        <f aca="false">K116*5.5017049523</f>
        <v>38891842.9047934</v>
      </c>
      <c r="W116" s="67" t="n">
        <f aca="false">M116*5.5017049523</f>
        <v>1202840.50221011</v>
      </c>
      <c r="X116" s="67" t="n">
        <f aca="false">N116*5.1890047538+L116*5.5017049523</f>
        <v>30583559.3819558</v>
      </c>
      <c r="Y116" s="67" t="n">
        <f aca="false">N116*5.1890047538</f>
        <v>22002046.6281887</v>
      </c>
      <c r="Z116" s="67" t="n">
        <f aca="false">L116*5.5017049523</f>
        <v>8581512.75376717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high_v2_m!D105+temporary_pension_bonus_high!B105</f>
        <v>43735995.6767666</v>
      </c>
      <c r="G117" s="158" t="n">
        <f aca="false">high_v2_m!E105+temporary_pension_bonus_high!B105</f>
        <v>41930213.034317</v>
      </c>
      <c r="H117" s="67" t="n">
        <f aca="false">F117-J117</f>
        <v>36264829.9969497</v>
      </c>
      <c r="I117" s="67" t="n">
        <f aca="false">G117-K117</f>
        <v>34683182.3248946</v>
      </c>
      <c r="J117" s="158" t="n">
        <f aca="false">high_v2_m!J105</f>
        <v>7471165.67981693</v>
      </c>
      <c r="K117" s="158" t="n">
        <f aca="false">high_v2_m!K105</f>
        <v>7247030.70942242</v>
      </c>
      <c r="L117" s="67" t="n">
        <f aca="false">H117-I117</f>
        <v>1581647.67205509</v>
      </c>
      <c r="M117" s="67" t="n">
        <f aca="false">J117-K117</f>
        <v>224134.970394508</v>
      </c>
      <c r="N117" s="158" t="n">
        <f aca="false">SUM(high_v5_m!C105:J105)</f>
        <v>4223456.68645583</v>
      </c>
      <c r="O117" s="7"/>
      <c r="P117" s="7"/>
      <c r="Q117" s="67" t="n">
        <f aca="false">I117*5.5017049523</f>
        <v>190816635.958396</v>
      </c>
      <c r="R117" s="67"/>
      <c r="S117" s="67"/>
      <c r="T117" s="7"/>
      <c r="U117" s="7"/>
      <c r="V117" s="67" t="n">
        <f aca="false">K117*5.5017049523</f>
        <v>39871024.7434995</v>
      </c>
      <c r="W117" s="67" t="n">
        <f aca="false">M117*5.5017049523</f>
        <v>1233124.47660308</v>
      </c>
      <c r="X117" s="67" t="n">
        <f aca="false">N117*5.1890047538+L117*5.5017049523</f>
        <v>30617295.653627</v>
      </c>
      <c r="Y117" s="67" t="n">
        <f aca="false">N117*5.1890047538</f>
        <v>21915536.8234877</v>
      </c>
      <c r="Z117" s="67" t="n">
        <f aca="false">L117*5.5017049523</f>
        <v>8701758.83013924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0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169</v>
      </c>
      <c r="G1" s="138" t="s">
        <v>170</v>
      </c>
      <c r="H1" s="136"/>
      <c r="I1" s="136"/>
      <c r="J1" s="139" t="s">
        <v>171</v>
      </c>
      <c r="K1" s="139" t="s">
        <v>172</v>
      </c>
      <c r="L1" s="136"/>
      <c r="M1" s="140"/>
      <c r="N1" s="141" t="s">
        <v>173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174</v>
      </c>
      <c r="G2" s="139" t="s">
        <v>175</v>
      </c>
      <c r="H2" s="136"/>
      <c r="I2" s="136"/>
      <c r="J2" s="141"/>
      <c r="K2" s="141"/>
      <c r="L2" s="136"/>
      <c r="M2" s="140"/>
      <c r="N2" s="141" t="s">
        <v>176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1.75" hidden="false" customHeight="true" outlineLevel="0" collapsed="false">
      <c r="A3" s="143" t="s">
        <v>177</v>
      </c>
      <c r="B3" s="144"/>
      <c r="C3" s="143" t="s">
        <v>178</v>
      </c>
      <c r="D3" s="143" t="s">
        <v>179</v>
      </c>
      <c r="E3" s="143" t="s">
        <v>180</v>
      </c>
      <c r="F3" s="145" t="s">
        <v>181</v>
      </c>
      <c r="G3" s="145" t="s">
        <v>182</v>
      </c>
      <c r="H3" s="143" t="s">
        <v>183</v>
      </c>
      <c r="I3" s="143" t="s">
        <v>184</v>
      </c>
      <c r="J3" s="145" t="s">
        <v>185</v>
      </c>
      <c r="K3" s="145" t="s">
        <v>186</v>
      </c>
      <c r="L3" s="143" t="s">
        <v>187</v>
      </c>
      <c r="M3" s="146" t="s">
        <v>188</v>
      </c>
      <c r="N3" s="145" t="s">
        <v>189</v>
      </c>
      <c r="O3" s="143" t="s">
        <v>190</v>
      </c>
      <c r="P3" s="144" t="s">
        <v>191</v>
      </c>
      <c r="Q3" s="143" t="s">
        <v>192</v>
      </c>
      <c r="R3" s="143" t="s">
        <v>193</v>
      </c>
      <c r="S3" s="143" t="s">
        <v>194</v>
      </c>
      <c r="T3" s="143" t="s">
        <v>195</v>
      </c>
      <c r="U3" s="144" t="s">
        <v>196</v>
      </c>
      <c r="V3" s="143" t="s">
        <v>197</v>
      </c>
      <c r="W3" s="143" t="s">
        <v>198</v>
      </c>
      <c r="X3" s="143" t="s">
        <v>199</v>
      </c>
      <c r="Y3" s="143" t="s">
        <v>200</v>
      </c>
      <c r="Z3" s="143" t="s">
        <v>201</v>
      </c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202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203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</row>
    <row r="14" customFormat="false" ht="12.8" hidden="false" customHeight="false" outlineLevel="0" collapsed="false">
      <c r="A14" s="154" t="s">
        <v>204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low_v2_m!B2+temporary_pension_bonus_low!B2</f>
        <v>17715091.2971215</v>
      </c>
      <c r="G14" s="155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low_v2_m!J2</f>
        <v>0</v>
      </c>
      <c r="K14" s="156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low_v2_m!B3+temporary_pension_bonus_low!B3</f>
        <v>20422747.1350974</v>
      </c>
      <c r="G15" s="157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low_v2_m!J3</f>
        <v>0</v>
      </c>
      <c r="K15" s="158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7" t="n">
        <f aca="false">low_v2_m!B4+temporary_pension_bonus_low!B4</f>
        <v>19803746.8364793</v>
      </c>
      <c r="G16" s="157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low_v2_m!J4</f>
        <v>0</v>
      </c>
      <c r="K16" s="158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SUM(low_v5_m!C4:J4)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7" t="n">
        <f aca="false">low_v2_m!B5+temporary_pension_bonus_low!B5</f>
        <v>21428421.3166265</v>
      </c>
      <c r="G17" s="157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low_v2_m!J5</f>
        <v>0</v>
      </c>
      <c r="K17" s="158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SUM(low_v5_m!C5:J5)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low_v2_m!B6+temporary_pension_bonus_low!B6</f>
        <v>18797781.9121755</v>
      </c>
      <c r="G18" s="155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low_v2_m!J6</f>
        <v>0</v>
      </c>
      <c r="K18" s="156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SUM(low_v5_m!C6:J6)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low_v2_m!B7+temporary_pension_bonus_low!B7</f>
        <v>19382726.6633888</v>
      </c>
      <c r="G19" s="157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low_v2_m!J7</f>
        <v>0</v>
      </c>
      <c r="K19" s="158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SUM(low_v5_m!C7:J7)</f>
        <v>2828183.68633319</v>
      </c>
      <c r="O19" s="159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low_v2_m!D8+temporary_pension_bonus_low!B8</f>
        <v>18504303.1925063</v>
      </c>
      <c r="G20" s="158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low_v2_m!J8</f>
        <v>0</v>
      </c>
      <c r="K20" s="158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SUM(low_v5_m!C8:J8)</f>
        <v>2477813.00409058</v>
      </c>
      <c r="O20" s="159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low_v2_m!D9+temporary_pension_bonus_low!B9</f>
        <v>20255770.5244998</v>
      </c>
      <c r="G21" s="158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low_v2_m!J9</f>
        <v>37448.2927964077</v>
      </c>
      <c r="K21" s="158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SUM(low_v5_m!C9:J9)</f>
        <v>3910348.4398605</v>
      </c>
      <c r="O21" s="159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low_v2_m!D10+temporary_pension_bonus_low!B10</f>
        <v>19378703.2560285</v>
      </c>
      <c r="G22" s="156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low_v2_m!J10</f>
        <v>68744.4841315014</v>
      </c>
      <c r="K22" s="156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SUM(low_v5_m!C10:J10)</f>
        <v>4299591.36744104</v>
      </c>
      <c r="O22" s="160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low_v2_m!D11+temporary_pension_bonus_low!B11</f>
        <v>20711369.2321363</v>
      </c>
      <c r="G23" s="158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low_v2_m!J11</f>
        <v>105406.410376622</v>
      </c>
      <c r="K23" s="158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SUM(low_v5_m!C11:J11)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low_v2_m!D12+temporary_pension_bonus_low!B12</f>
        <v>19898364.4949312</v>
      </c>
      <c r="G24" s="158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low_v2_m!J12</f>
        <v>153068.271140567</v>
      </c>
      <c r="K24" s="158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SUM(low_v5_m!C12:J12)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low_v2_m!D13+temporary_pension_bonus_low!B13</f>
        <v>21659293.0983671</v>
      </c>
      <c r="G25" s="158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low_v2_m!J13</f>
        <v>195716.984291222</v>
      </c>
      <c r="K25" s="158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SUM(low_v5_m!C13:J13)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low_v2_m!D14+temporary_pension_bonus_low!B14</f>
        <v>20174391.2627902</v>
      </c>
      <c r="G26" s="156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low_v2_m!J14</f>
        <v>199621.10106806</v>
      </c>
      <c r="K26" s="156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low_v2_m!D15+temporary_pension_bonus_low!B15</f>
        <v>20313980.7774135</v>
      </c>
      <c r="G27" s="158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low_v2_m!J15</f>
        <v>217761.898580891</v>
      </c>
      <c r="K27" s="158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low_v2_m!D16+temporary_pension_bonus_low!B16</f>
        <v>19050994.9160723</v>
      </c>
      <c r="G28" s="158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low_v2_m!J16</f>
        <v>235047.123224172</v>
      </c>
      <c r="K28" s="158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low_v2_m!D17+temporary_pension_bonus_low!B17</f>
        <v>17490439.3900688</v>
      </c>
      <c r="G29" s="158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low_v2_m!J17</f>
        <v>240391.322037069</v>
      </c>
      <c r="K29" s="158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low_v2_m!D18+temporary_pension_bonus_low!B18</f>
        <v>17349305.2240575</v>
      </c>
      <c r="G30" s="156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low_v2_m!J18</f>
        <v>195752.530770185</v>
      </c>
      <c r="K30" s="156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low_v2_m!D19+temporary_pension_bonus_low!B19</f>
        <v>17520986.5839201</v>
      </c>
      <c r="G31" s="158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low_v2_m!J19</f>
        <v>200857.994505559</v>
      </c>
      <c r="K31" s="158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low_v2_m!D20+temporary_pension_bonus_low!B20</f>
        <v>17904199.2173535</v>
      </c>
      <c r="G32" s="158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8" t="n">
        <f aca="false">low_v2_m!J20</f>
        <v>191856.994735014</v>
      </c>
      <c r="K32" s="158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8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low_v2_m!D21+temporary_pension_bonus_low!B21</f>
        <v>17688054.0045183</v>
      </c>
      <c r="G33" s="158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8" t="n">
        <f aca="false">low_v2_m!J21</f>
        <v>206664.82215155</v>
      </c>
      <c r="K33" s="158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8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low_v2_m!D22+temporary_pension_bonus_low!B22</f>
        <v>20193956.1378387</v>
      </c>
      <c r="G34" s="156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6" t="n">
        <f aca="false">low_v2_m!J22</f>
        <v>240344.303765718</v>
      </c>
      <c r="K34" s="156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6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low_v2_m!D23+temporary_pension_bonus_low!B23</f>
        <v>18732176.5801184</v>
      </c>
      <c r="G35" s="158" t="n">
        <f aca="false">low_v2_m!E23+temporary_pension_bonus_low!B23</f>
        <v>17992784.1301746</v>
      </c>
      <c r="H35" s="67" t="n">
        <f aca="false">F35-J35</f>
        <v>18458852.3855949</v>
      </c>
      <c r="I35" s="67" t="n">
        <f aca="false">G35-K35</f>
        <v>17727659.6614869</v>
      </c>
      <c r="J35" s="158" t="n">
        <f aca="false">low_v2_m!J23</f>
        <v>273324.194523427</v>
      </c>
      <c r="K35" s="158" t="n">
        <f aca="false">low_v2_m!K23</f>
        <v>265124.468687724</v>
      </c>
      <c r="L35" s="67" t="n">
        <f aca="false">H35-I35</f>
        <v>731192.72410807</v>
      </c>
      <c r="M35" s="67" t="n">
        <f aca="false">J35-K35</f>
        <v>8199.72583570279</v>
      </c>
      <c r="N35" s="158" t="n">
        <f aca="false">SUM(low_v5_m!C23:J23)</f>
        <v>3042768.67479569</v>
      </c>
      <c r="O35" s="7"/>
      <c r="P35" s="7"/>
      <c r="Q35" s="67" t="n">
        <f aca="false">I35*5.5017049523</f>
        <v>97532352.9522913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19811747.7495397</v>
      </c>
      <c r="Y35" s="67" t="n">
        <f aca="false">N35*5.1890047538</f>
        <v>15788941.1182286</v>
      </c>
      <c r="Z35" s="67" t="n">
        <f aca="false">L35*5.5017049523</f>
        <v>4022806.6313111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low_v2_m!D24+temporary_pension_bonus_low!B24</f>
        <v>18669975.9152344</v>
      </c>
      <c r="G36" s="158" t="n">
        <f aca="false">low_v2_m!E24+temporary_pension_bonus_low!B24</f>
        <v>17930743.7661607</v>
      </c>
      <c r="H36" s="67" t="n">
        <f aca="false">F36-J36</f>
        <v>18378494.8220132</v>
      </c>
      <c r="I36" s="67" t="n">
        <f aca="false">G36-K36</f>
        <v>17648007.1057361</v>
      </c>
      <c r="J36" s="158" t="n">
        <f aca="false">low_v2_m!J24</f>
        <v>291481.093221241</v>
      </c>
      <c r="K36" s="158" t="n">
        <f aca="false">low_v2_m!K24</f>
        <v>282736.660424604</v>
      </c>
      <c r="L36" s="67" t="n">
        <f aca="false">H36-I36</f>
        <v>730487.716277096</v>
      </c>
      <c r="M36" s="67" t="n">
        <f aca="false">J36-K36</f>
        <v>8744.43279663729</v>
      </c>
      <c r="N36" s="158" t="n">
        <f aca="false">SUM(low_v5_m!C24:J24)</f>
        <v>2964151.9321768</v>
      </c>
      <c r="O36" s="7"/>
      <c r="P36" s="7"/>
      <c r="Q36" s="67" t="n">
        <f aca="false">I36*5.5017049523</f>
        <v>97094128.0918537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19399926.3532869</v>
      </c>
      <c r="Y36" s="67" t="n">
        <f aca="false">N36*5.1890047538</f>
        <v>15380998.4670509</v>
      </c>
      <c r="Z36" s="67" t="n">
        <f aca="false">L36*5.5017049523</f>
        <v>4018927.88623602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low_v2_m!D25+temporary_pension_bonus_low!B25</f>
        <v>18047713.7357988</v>
      </c>
      <c r="G37" s="158" t="n">
        <f aca="false">low_v2_m!E25+temporary_pension_bonus_low!B25</f>
        <v>17330818.9601315</v>
      </c>
      <c r="H37" s="67" t="n">
        <f aca="false">F37-J37</f>
        <v>17749517.5706601</v>
      </c>
      <c r="I37" s="67" t="n">
        <f aca="false">G37-K37</f>
        <v>17041568.679947</v>
      </c>
      <c r="J37" s="158" t="n">
        <f aca="false">low_v2_m!J25</f>
        <v>298196.165138654</v>
      </c>
      <c r="K37" s="158" t="n">
        <f aca="false">low_v2_m!K25</f>
        <v>289250.280184494</v>
      </c>
      <c r="L37" s="67" t="n">
        <f aca="false">H37-I37</f>
        <v>707948.890713062</v>
      </c>
      <c r="M37" s="67" t="n">
        <f aca="false">J37-K37</f>
        <v>8945.88495415961</v>
      </c>
      <c r="N37" s="158" t="n">
        <f aca="false">SUM(low_v5_m!C25:J25)</f>
        <v>2825559.87176906</v>
      </c>
      <c r="O37" s="7"/>
      <c r="P37" s="7"/>
      <c r="Q37" s="67" t="n">
        <f aca="false">I37*5.5017049523</f>
        <v>93757682.8014252</v>
      </c>
      <c r="R37" s="67"/>
      <c r="S37" s="67"/>
      <c r="T37" s="7"/>
      <c r="U37" s="7"/>
      <c r="V37" s="67" t="n">
        <f aca="false">K37*5.5017049523</f>
        <v>1591369.69894519</v>
      </c>
      <c r="W37" s="67" t="n">
        <f aca="false">M37*5.5017049523</f>
        <v>49217.619555006</v>
      </c>
      <c r="X37" s="67" t="n">
        <f aca="false">N37*5.1890047538+L37*5.5017049523</f>
        <v>18556769.5247675</v>
      </c>
      <c r="Y37" s="67" t="n">
        <f aca="false">N37*5.1890047538</f>
        <v>14661843.6067562</v>
      </c>
      <c r="Z37" s="67" t="n">
        <f aca="false">L37*5.5017049523</f>
        <v>3894925.91801135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low_v2_m!D26+temporary_pension_bonus_low!B26</f>
        <v>18907242.4039498</v>
      </c>
      <c r="G38" s="156" t="n">
        <f aca="false">low_v2_m!E26+temporary_pension_bonus_low!B26</f>
        <v>18153684.2417713</v>
      </c>
      <c r="H38" s="8" t="n">
        <f aca="false">F38-J38</f>
        <v>18567793.4629171</v>
      </c>
      <c r="I38" s="8" t="n">
        <f aca="false">G38-K38</f>
        <v>17824418.7689696</v>
      </c>
      <c r="J38" s="156" t="n">
        <f aca="false">low_v2_m!J26</f>
        <v>339448.941032673</v>
      </c>
      <c r="K38" s="156" t="n">
        <f aca="false">low_v2_m!K26</f>
        <v>329265.472801693</v>
      </c>
      <c r="L38" s="8" t="n">
        <f aca="false">H38-I38</f>
        <v>743374.693947583</v>
      </c>
      <c r="M38" s="8" t="n">
        <f aca="false">J38-K38</f>
        <v>10183.4682309802</v>
      </c>
      <c r="N38" s="156" t="n">
        <f aca="false">SUM(low_v5_m!C26:J26)</f>
        <v>3652343.58361429</v>
      </c>
      <c r="O38" s="5"/>
      <c r="P38" s="5"/>
      <c r="Q38" s="8" t="n">
        <f aca="false">I38*5.5017049523</f>
        <v>98064693.0131089</v>
      </c>
      <c r="R38" s="8"/>
      <c r="S38" s="8"/>
      <c r="T38" s="5"/>
      <c r="U38" s="5"/>
      <c r="V38" s="8" t="n">
        <f aca="false">K38*5.5017049523</f>
        <v>1811521.48233448</v>
      </c>
      <c r="W38" s="8" t="n">
        <f aca="false">M38*5.5017049523</f>
        <v>56026.4375979736</v>
      </c>
      <c r="X38" s="8" t="n">
        <f aca="false">N38*5.1890047538+L38*5.5017049523</f>
        <v>23041856.4529914</v>
      </c>
      <c r="Y38" s="8" t="n">
        <f aca="false">N38*5.1890047538</f>
        <v>18952028.2178855</v>
      </c>
      <c r="Z38" s="8" t="n">
        <f aca="false">L38*5.5017049523</f>
        <v>4089828.23510592</v>
      </c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low_v2_m!D27+temporary_pension_bonus_low!B27</f>
        <v>19293011.724304</v>
      </c>
      <c r="G39" s="158" t="n">
        <f aca="false">low_v2_m!E27+temporary_pension_bonus_low!B27</f>
        <v>18522439.8331987</v>
      </c>
      <c r="H39" s="67" t="n">
        <f aca="false">F39-J39</f>
        <v>18933819.8730436</v>
      </c>
      <c r="I39" s="67" t="n">
        <f aca="false">G39-K39</f>
        <v>18174023.7374762</v>
      </c>
      <c r="J39" s="158" t="n">
        <f aca="false">low_v2_m!J27</f>
        <v>359191.851260395</v>
      </c>
      <c r="K39" s="158" t="n">
        <f aca="false">low_v2_m!K27</f>
        <v>348416.095722583</v>
      </c>
      <c r="L39" s="67" t="n">
        <f aca="false">H39-I39</f>
        <v>759796.135567475</v>
      </c>
      <c r="M39" s="67" t="n">
        <f aca="false">J39-K39</f>
        <v>10775.7555378118</v>
      </c>
      <c r="N39" s="158" t="n">
        <f aca="false">SUM(low_v5_m!C27:J27)</f>
        <v>3108060.25178582</v>
      </c>
      <c r="O39" s="7"/>
      <c r="P39" s="7"/>
      <c r="Q39" s="67" t="n">
        <f aca="false">I39*5.5017049523</f>
        <v>99988116.3996903</v>
      </c>
      <c r="R39" s="67"/>
      <c r="S39" s="67"/>
      <c r="T39" s="7"/>
      <c r="U39" s="7"/>
      <c r="V39" s="67" t="n">
        <f aca="false">K39*5.5017049523</f>
        <v>1916882.55929797</v>
      </c>
      <c r="W39" s="67" t="n">
        <f aca="false">M39*5.5017049523</f>
        <v>59285.0276071532</v>
      </c>
      <c r="X39" s="67" t="n">
        <f aca="false">N39*5.1890047538+L39*5.5017049523</f>
        <v>20307913.5834034</v>
      </c>
      <c r="Y39" s="67" t="n">
        <f aca="false">N39*5.1890047538</f>
        <v>16127739.4216134</v>
      </c>
      <c r="Z39" s="67" t="n">
        <f aca="false">L39*5.5017049523</f>
        <v>4180174.16178998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low_v2_m!D28+temporary_pension_bonus_low!B28</f>
        <v>18031758.1350424</v>
      </c>
      <c r="G40" s="158" t="n">
        <f aca="false">low_v2_m!E28+temporary_pension_bonus_low!B28</f>
        <v>17309529.2389749</v>
      </c>
      <c r="H40" s="67" t="n">
        <f aca="false">F40-J40</f>
        <v>17667788.5431279</v>
      </c>
      <c r="I40" s="67" t="n">
        <f aca="false">G40-K40</f>
        <v>16956478.7348179</v>
      </c>
      <c r="J40" s="158" t="n">
        <f aca="false">low_v2_m!J28</f>
        <v>363969.591914416</v>
      </c>
      <c r="K40" s="158" t="n">
        <f aca="false">low_v2_m!K28</f>
        <v>353050.504156984</v>
      </c>
      <c r="L40" s="67" t="n">
        <f aca="false">H40-I40</f>
        <v>711309.808310021</v>
      </c>
      <c r="M40" s="67" t="n">
        <f aca="false">J40-K40</f>
        <v>10919.0877574325</v>
      </c>
      <c r="N40" s="158" t="n">
        <f aca="false">SUM(low_v5_m!C28:J28)</f>
        <v>2751710.89302044</v>
      </c>
      <c r="O40" s="7"/>
      <c r="P40" s="7"/>
      <c r="Q40" s="67" t="n">
        <f aca="false">I40*5.5017049523</f>
        <v>93289543.0289174</v>
      </c>
      <c r="R40" s="67"/>
      <c r="S40" s="67"/>
      <c r="T40" s="7"/>
      <c r="U40" s="7"/>
      <c r="V40" s="67" t="n">
        <f aca="false">K40*5.5017049523</f>
        <v>1942379.70713249</v>
      </c>
      <c r="W40" s="67" t="n">
        <f aca="false">M40*5.5017049523</f>
        <v>60073.5991896646</v>
      </c>
      <c r="X40" s="67" t="n">
        <f aca="false">N40*5.1890047538+L40*5.5017049523</f>
        <v>18192057.5999651</v>
      </c>
      <c r="Y40" s="67" t="n">
        <f aca="false">N40*5.1890047538</f>
        <v>14278640.9049663</v>
      </c>
      <c r="Z40" s="67" t="n">
        <f aca="false">L40*5.5017049523</f>
        <v>3913416.6949988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low_v2_m!D29+temporary_pension_bonus_low!B29</f>
        <v>19305913.8505324</v>
      </c>
      <c r="G41" s="158" t="n">
        <f aca="false">low_v2_m!E29+temporary_pension_bonus_low!B29</f>
        <v>18531527.1135732</v>
      </c>
      <c r="H41" s="67" t="n">
        <f aca="false">F41-J41</f>
        <v>18887889.4385463</v>
      </c>
      <c r="I41" s="67" t="n">
        <f aca="false">G41-K41</f>
        <v>18126043.4339466</v>
      </c>
      <c r="J41" s="158" t="n">
        <f aca="false">low_v2_m!J29</f>
        <v>418024.411986116</v>
      </c>
      <c r="K41" s="158" t="n">
        <f aca="false">low_v2_m!K29</f>
        <v>405483.679626532</v>
      </c>
      <c r="L41" s="67" t="n">
        <f aca="false">H41-I41</f>
        <v>761846.004599661</v>
      </c>
      <c r="M41" s="67" t="n">
        <f aca="false">J41-K41</f>
        <v>12540.7323595836</v>
      </c>
      <c r="N41" s="158" t="n">
        <f aca="false">SUM(low_v5_m!C29:J29)</f>
        <v>3066100.33732661</v>
      </c>
      <c r="O41" s="7"/>
      <c r="P41" s="7"/>
      <c r="Q41" s="67" t="n">
        <f aca="false">I41*5.5017049523</f>
        <v>99724142.9261491</v>
      </c>
      <c r="R41" s="67"/>
      <c r="S41" s="67"/>
      <c r="T41" s="7"/>
      <c r="U41" s="7"/>
      <c r="V41" s="67" t="n">
        <f aca="false">K41*5.5017049523</f>
        <v>2230851.56827812</v>
      </c>
      <c r="W41" s="67" t="n">
        <f aca="false">M41*5.5017049523</f>
        <v>68995.40932819</v>
      </c>
      <c r="X41" s="67" t="n">
        <f aca="false">N41*5.1890047538+L41*5.5017049523</f>
        <v>20101461.1624115</v>
      </c>
      <c r="Y41" s="67" t="n">
        <f aca="false">N41*5.1890047538</f>
        <v>15910009.2260156</v>
      </c>
      <c r="Z41" s="67" t="n">
        <f aca="false">L41*5.5017049523</f>
        <v>4191451.93639592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low_v2_m!D30+temporary_pension_bonus_low!B30</f>
        <v>18107803.0067212</v>
      </c>
      <c r="G42" s="156" t="n">
        <f aca="false">low_v2_m!E30+temporary_pension_bonus_low!B30</f>
        <v>17379706.82885</v>
      </c>
      <c r="H42" s="8" t="n">
        <f aca="false">F42-J42</f>
        <v>17714942.8703133</v>
      </c>
      <c r="I42" s="8" t="n">
        <f aca="false">G42-K42</f>
        <v>16998632.4965344</v>
      </c>
      <c r="J42" s="156" t="n">
        <f aca="false">low_v2_m!J30</f>
        <v>392860.136407898</v>
      </c>
      <c r="K42" s="156" t="n">
        <f aca="false">low_v2_m!K30</f>
        <v>381074.332315661</v>
      </c>
      <c r="L42" s="8" t="n">
        <f aca="false">H42-I42</f>
        <v>716310.373778913</v>
      </c>
      <c r="M42" s="8" t="n">
        <f aca="false">J42-K42</f>
        <v>11785.804092237</v>
      </c>
      <c r="N42" s="156" t="n">
        <f aca="false">SUM(low_v5_m!C30:J30)</f>
        <v>3330835.94099181</v>
      </c>
      <c r="O42" s="5"/>
      <c r="P42" s="5"/>
      <c r="Q42" s="8" t="n">
        <f aca="false">I42*5.5017049523</f>
        <v>93521460.5885108</v>
      </c>
      <c r="R42" s="8"/>
      <c r="S42" s="8"/>
      <c r="T42" s="5"/>
      <c r="U42" s="5"/>
      <c r="V42" s="8" t="n">
        <f aca="false">K42*5.5017049523</f>
        <v>2096558.54129549</v>
      </c>
      <c r="W42" s="8" t="n">
        <f aca="false">M42*5.5017049523</f>
        <v>64842.0167410981</v>
      </c>
      <c r="X42" s="8" t="n">
        <f aca="false">N42*5.1890047538+L42*5.5017049523</f>
        <v>21224651.8627377</v>
      </c>
      <c r="Y42" s="8" t="n">
        <f aca="false">N42*5.1890047538</f>
        <v>17283723.5319344</v>
      </c>
      <c r="Z42" s="8" t="n">
        <f aca="false">L42*5.5017049523</f>
        <v>3940928.33080331</v>
      </c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low_v2_m!D31+temporary_pension_bonus_low!B31</f>
        <v>19791825.2317598</v>
      </c>
      <c r="G43" s="158" t="n">
        <f aca="false">low_v2_m!E31+temporary_pension_bonus_low!B31</f>
        <v>18994456.8059029</v>
      </c>
      <c r="H43" s="67" t="n">
        <f aca="false">F43-J43</f>
        <v>19339116.1286706</v>
      </c>
      <c r="I43" s="67" t="n">
        <f aca="false">G43-K43</f>
        <v>18555328.9759063</v>
      </c>
      <c r="J43" s="158" t="n">
        <f aca="false">low_v2_m!J31</f>
        <v>452709.103089237</v>
      </c>
      <c r="K43" s="158" t="n">
        <f aca="false">low_v2_m!K31</f>
        <v>439127.82999656</v>
      </c>
      <c r="L43" s="67" t="n">
        <f aca="false">H43-I43</f>
        <v>783787.152764231</v>
      </c>
      <c r="M43" s="67" t="n">
        <f aca="false">J43-K43</f>
        <v>13581.2730926772</v>
      </c>
      <c r="N43" s="158" t="n">
        <f aca="false">SUM(low_v5_m!C31:J31)</f>
        <v>3121798.48426818</v>
      </c>
      <c r="O43" s="7"/>
      <c r="P43" s="7"/>
      <c r="Q43" s="67" t="n">
        <f aca="false">I43*5.5017049523</f>
        <v>102085945.3183</v>
      </c>
      <c r="R43" s="67"/>
      <c r="S43" s="67"/>
      <c r="T43" s="7"/>
      <c r="U43" s="7"/>
      <c r="V43" s="67" t="n">
        <f aca="false">K43*5.5017049523</f>
        <v>2415951.75698483</v>
      </c>
      <c r="W43" s="67" t="n">
        <f aca="false">M43*5.5017049523</f>
        <v>74720.1574325208</v>
      </c>
      <c r="X43" s="67" t="n">
        <f aca="false">N43*5.1890047538+L43*5.5017049523</f>
        <v>20511192.8351853</v>
      </c>
      <c r="Y43" s="67" t="n">
        <f aca="false">N43*5.1890047538</f>
        <v>16199027.1752732</v>
      </c>
      <c r="Z43" s="67" t="n">
        <f aca="false">L43*5.5017049523</f>
        <v>4312165.65991209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low_v2_m!D32+temporary_pension_bonus_low!B32</f>
        <v>18665410.2991151</v>
      </c>
      <c r="G44" s="158" t="n">
        <f aca="false">low_v2_m!E32+temporary_pension_bonus_low!B32</f>
        <v>17912320.1734509</v>
      </c>
      <c r="H44" s="67" t="n">
        <f aca="false">F44-J44</f>
        <v>18211794.7641597</v>
      </c>
      <c r="I44" s="67" t="n">
        <f aca="false">G44-K44</f>
        <v>17472313.1045441</v>
      </c>
      <c r="J44" s="158" t="n">
        <f aca="false">low_v2_m!J32</f>
        <v>453615.534955411</v>
      </c>
      <c r="K44" s="158" t="n">
        <f aca="false">low_v2_m!K32</f>
        <v>440007.068906749</v>
      </c>
      <c r="L44" s="67" t="n">
        <f aca="false">H44-I44</f>
        <v>739481.659615599</v>
      </c>
      <c r="M44" s="67" t="n">
        <f aca="false">J44-K44</f>
        <v>13608.4660486624</v>
      </c>
      <c r="N44" s="158" t="n">
        <f aca="false">SUM(low_v5_m!C32:J32)</f>
        <v>2763342.84928169</v>
      </c>
      <c r="O44" s="7"/>
      <c r="P44" s="7"/>
      <c r="Q44" s="67" t="n">
        <f aca="false">I44*5.5017049523</f>
        <v>96127511.5354066</v>
      </c>
      <c r="R44" s="67"/>
      <c r="S44" s="67"/>
      <c r="T44" s="7"/>
      <c r="U44" s="7"/>
      <c r="V44" s="67" t="n">
        <f aca="false">K44*5.5017049523</f>
        <v>2420789.07005127</v>
      </c>
      <c r="W44" s="67" t="n">
        <f aca="false">M44*5.5017049523</f>
        <v>74869.7650531322</v>
      </c>
      <c r="X44" s="67" t="n">
        <f aca="false">N44*5.1890047538+L44*5.5017049523</f>
        <v>18407409.0901441</v>
      </c>
      <c r="Y44" s="67" t="n">
        <f aca="false">N44*5.1890047538</f>
        <v>14338999.1813019</v>
      </c>
      <c r="Z44" s="67" t="n">
        <f aca="false">L44*5.5017049523</f>
        <v>4068409.90884216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low_v2_m!D33+temporary_pension_bonus_low!B33</f>
        <v>20203813.5359978</v>
      </c>
      <c r="G45" s="158" t="n">
        <f aca="false">low_v2_m!E33+temporary_pension_bonus_low!B33</f>
        <v>19387500.5906015</v>
      </c>
      <c r="H45" s="67" t="n">
        <f aca="false">F45-J45</f>
        <v>19703222.3246742</v>
      </c>
      <c r="I45" s="67" t="n">
        <f aca="false">G45-K45</f>
        <v>18901927.1156176</v>
      </c>
      <c r="J45" s="158" t="n">
        <f aca="false">low_v2_m!J33</f>
        <v>500591.211323591</v>
      </c>
      <c r="K45" s="158" t="n">
        <f aca="false">low_v2_m!K33</f>
        <v>485573.474983883</v>
      </c>
      <c r="L45" s="67" t="n">
        <f aca="false">H45-I45</f>
        <v>801295.209056579</v>
      </c>
      <c r="M45" s="67" t="n">
        <f aca="false">J45-K45</f>
        <v>15017.7363397077</v>
      </c>
      <c r="N45" s="158" t="n">
        <f aca="false">SUM(low_v5_m!C33:J33)</f>
        <v>3151420.5210679</v>
      </c>
      <c r="O45" s="7"/>
      <c r="P45" s="7"/>
      <c r="Q45" s="67" t="n">
        <f aca="false">I45*5.5017049523</f>
        <v>103992826.020007</v>
      </c>
      <c r="R45" s="67"/>
      <c r="S45" s="67"/>
      <c r="T45" s="7"/>
      <c r="U45" s="7"/>
      <c r="V45" s="67" t="n">
        <f aca="false">K45*5.5017049523</f>
        <v>2671481.99202435</v>
      </c>
      <c r="W45" s="67" t="n">
        <f aca="false">M45*5.5017049523</f>
        <v>82623.1543925058</v>
      </c>
      <c r="X45" s="67" t="n">
        <f aca="false">N45*5.1890047538+L45*5.5017049523</f>
        <v>20761225.8849651</v>
      </c>
      <c r="Y45" s="67" t="n">
        <f aca="false">N45*5.1890047538</f>
        <v>16352736.0650442</v>
      </c>
      <c r="Z45" s="67" t="n">
        <f aca="false">L45*5.5017049523</f>
        <v>4408489.81992084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low_v2_m!D34+temporary_pension_bonus_low!B34</f>
        <v>19087131.1101896</v>
      </c>
      <c r="G46" s="156" t="n">
        <f aca="false">low_v2_m!E34+temporary_pension_bonus_low!B34</f>
        <v>18314352.7240072</v>
      </c>
      <c r="H46" s="8" t="n">
        <f aca="false">F46-J46</f>
        <v>18603478.1893849</v>
      </c>
      <c r="I46" s="8" t="n">
        <f aca="false">G46-K46</f>
        <v>17845209.3908266</v>
      </c>
      <c r="J46" s="156" t="n">
        <f aca="false">low_v2_m!J34</f>
        <v>483652.920804677</v>
      </c>
      <c r="K46" s="156" t="n">
        <f aca="false">low_v2_m!K34</f>
        <v>469143.333180537</v>
      </c>
      <c r="L46" s="8" t="n">
        <f aca="false">H46-I46</f>
        <v>758268.79855825</v>
      </c>
      <c r="M46" s="8" t="n">
        <f aca="false">J46-K46</f>
        <v>14509.5876241403</v>
      </c>
      <c r="N46" s="156" t="n">
        <f aca="false">SUM(low_v5_m!C34:J34)</f>
        <v>3460330.32518087</v>
      </c>
      <c r="O46" s="5"/>
      <c r="P46" s="5"/>
      <c r="Q46" s="8" t="n">
        <f aca="false">I46*5.5017049523</f>
        <v>98179076.8803414</v>
      </c>
      <c r="R46" s="8"/>
      <c r="S46" s="8"/>
      <c r="T46" s="5"/>
      <c r="U46" s="5"/>
      <c r="V46" s="8" t="n">
        <f aca="false">K46*5.5017049523</f>
        <v>2581088.19949789</v>
      </c>
      <c r="W46" s="8" t="n">
        <f aca="false">M46*5.5017049523</f>
        <v>79827.4700875636</v>
      </c>
      <c r="X46" s="8" t="n">
        <f aca="false">N46*5.1890047538+L46*5.5017049523</f>
        <v>22127441.7112844</v>
      </c>
      <c r="Y46" s="8" t="n">
        <f aca="false">N46*5.1890047538</f>
        <v>17955670.5070819</v>
      </c>
      <c r="Z46" s="8" t="n">
        <f aca="false">L46*5.5017049523</f>
        <v>4171771.2042025</v>
      </c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low_v2_m!D35+temporary_pension_bonus_low!B35</f>
        <v>20836276.9285927</v>
      </c>
      <c r="G47" s="158" t="n">
        <f aca="false">low_v2_m!E35+temporary_pension_bonus_low!B35</f>
        <v>19991362.0883661</v>
      </c>
      <c r="H47" s="67" t="n">
        <f aca="false">F47-J47</f>
        <v>20294978.0025212</v>
      </c>
      <c r="I47" s="67" t="n">
        <f aca="false">G47-K47</f>
        <v>19466302.1300768</v>
      </c>
      <c r="J47" s="158" t="n">
        <f aca="false">low_v2_m!J35</f>
        <v>541298.926071478</v>
      </c>
      <c r="K47" s="158" t="n">
        <f aca="false">low_v2_m!K35</f>
        <v>525059.958289333</v>
      </c>
      <c r="L47" s="67" t="n">
        <f aca="false">H47-I47</f>
        <v>828675.872444455</v>
      </c>
      <c r="M47" s="67" t="n">
        <f aca="false">J47-K47</f>
        <v>16238.9677821443</v>
      </c>
      <c r="N47" s="158" t="n">
        <f aca="false">SUM(low_v5_m!C35:J35)</f>
        <v>3229362.09259451</v>
      </c>
      <c r="O47" s="7"/>
      <c r="P47" s="7"/>
      <c r="Q47" s="67" t="n">
        <f aca="false">I47*5.5017049523</f>
        <v>107097850.832012</v>
      </c>
      <c r="R47" s="67"/>
      <c r="S47" s="67"/>
      <c r="T47" s="7"/>
      <c r="U47" s="7"/>
      <c r="V47" s="67" t="n">
        <f aca="false">K47*5.5017049523</f>
        <v>2888724.97277486</v>
      </c>
      <c r="W47" s="67" t="n">
        <f aca="false">M47*5.5017049523</f>
        <v>89342.0094672636</v>
      </c>
      <c r="X47" s="67" t="n">
        <f aca="false">N47*5.1890047538+L47*5.5017049523</f>
        <v>21316305.4014936</v>
      </c>
      <c r="Y47" s="67" t="n">
        <f aca="false">N47*5.1890047538</f>
        <v>16757175.2502144</v>
      </c>
      <c r="Z47" s="67" t="n">
        <f aca="false">L47*5.5017049523</f>
        <v>4559130.15127918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low_v2_m!D36+temporary_pension_bonus_low!B36</f>
        <v>19805124.2863356</v>
      </c>
      <c r="G48" s="158" t="n">
        <f aca="false">low_v2_m!E36+temporary_pension_bonus_low!B36</f>
        <v>19000475.366157</v>
      </c>
      <c r="H48" s="67" t="n">
        <f aca="false">F48-J48</f>
        <v>19266353.9482166</v>
      </c>
      <c r="I48" s="67" t="n">
        <f aca="false">G48-K48</f>
        <v>18477868.1381816</v>
      </c>
      <c r="J48" s="158" t="n">
        <f aca="false">low_v2_m!J36</f>
        <v>538770.338119009</v>
      </c>
      <c r="K48" s="158" t="n">
        <f aca="false">low_v2_m!K36</f>
        <v>522607.227975439</v>
      </c>
      <c r="L48" s="67" t="n">
        <f aca="false">H48-I48</f>
        <v>788485.810034972</v>
      </c>
      <c r="M48" s="67" t="n">
        <f aca="false">J48-K48</f>
        <v>16163.1101435702</v>
      </c>
      <c r="N48" s="158" t="n">
        <f aca="false">SUM(low_v5_m!C36:J36)</f>
        <v>2961162.45290021</v>
      </c>
      <c r="O48" s="7"/>
      <c r="P48" s="7"/>
      <c r="Q48" s="67" t="n">
        <f aca="false">I48*5.5017049523</f>
        <v>101659778.64378</v>
      </c>
      <c r="R48" s="67"/>
      <c r="S48" s="67"/>
      <c r="T48" s="7"/>
      <c r="U48" s="7"/>
      <c r="V48" s="67" t="n">
        <f aca="false">K48*5.5017049523</f>
        <v>2875230.77426025</v>
      </c>
      <c r="W48" s="67" t="n">
        <f aca="false">M48*5.5017049523</f>
        <v>88924.6631214507</v>
      </c>
      <c r="X48" s="67" t="n">
        <f aca="false">N48*5.1890047538+L48*5.5017049523</f>
        <v>19703502.3307609</v>
      </c>
      <c r="Y48" s="67" t="n">
        <f aca="false">N48*5.1890047538</f>
        <v>15365486.0448732</v>
      </c>
      <c r="Z48" s="67" t="n">
        <f aca="false">L48*5.5017049523</f>
        <v>4338016.28588768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low_v2_m!D37+temporary_pension_bonus_low!B37</f>
        <v>21496465.421541</v>
      </c>
      <c r="G49" s="158" t="n">
        <f aca="false">low_v2_m!E37+temporary_pension_bonus_low!B37</f>
        <v>20621706.5769698</v>
      </c>
      <c r="H49" s="67" t="n">
        <f aca="false">F49-J49</f>
        <v>20885625.2857967</v>
      </c>
      <c r="I49" s="67" t="n">
        <f aca="false">G49-K49</f>
        <v>20029191.6452979</v>
      </c>
      <c r="J49" s="158" t="n">
        <f aca="false">low_v2_m!J37</f>
        <v>610840.135744231</v>
      </c>
      <c r="K49" s="158" t="n">
        <f aca="false">low_v2_m!K37</f>
        <v>592514.931671904</v>
      </c>
      <c r="L49" s="67" t="n">
        <f aca="false">H49-I49</f>
        <v>856433.640498869</v>
      </c>
      <c r="M49" s="67" t="n">
        <f aca="false">J49-K49</f>
        <v>18325.2040723269</v>
      </c>
      <c r="N49" s="158" t="n">
        <f aca="false">SUM(low_v5_m!C37:J37)</f>
        <v>3262786.13002247</v>
      </c>
      <c r="O49" s="7"/>
      <c r="P49" s="7"/>
      <c r="Q49" s="67" t="n">
        <f aca="false">I49*5.5017049523</f>
        <v>110194702.865501</v>
      </c>
      <c r="R49" s="67"/>
      <c r="S49" s="67"/>
      <c r="T49" s="7"/>
      <c r="U49" s="7"/>
      <c r="V49" s="67" t="n">
        <f aca="false">K49*5.5017049523</f>
        <v>3259842.33389101</v>
      </c>
      <c r="W49" s="67" t="n">
        <f aca="false">M49*5.5017049523</f>
        <v>100819.865996629</v>
      </c>
      <c r="X49" s="67" t="n">
        <f aca="false">N49*5.1890047538+L49*5.5017049523</f>
        <v>21642457.9405682</v>
      </c>
      <c r="Y49" s="67" t="n">
        <f aca="false">N49*5.1890047538</f>
        <v>16930612.7393193</v>
      </c>
      <c r="Z49" s="67" t="n">
        <f aca="false">L49*5.5017049523</f>
        <v>4711845.20124895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low_v2_m!D38+temporary_pension_bonus_low!B38</f>
        <v>20592495.2149048</v>
      </c>
      <c r="G50" s="156" t="n">
        <f aca="false">low_v2_m!E38+temporary_pension_bonus_low!B38</f>
        <v>19753410.5297563</v>
      </c>
      <c r="H50" s="8" t="n">
        <f aca="false">F50-J50</f>
        <v>20002233.1021109</v>
      </c>
      <c r="I50" s="8" t="n">
        <f aca="false">G50-K50</f>
        <v>19180856.2803463</v>
      </c>
      <c r="J50" s="156" t="n">
        <f aca="false">low_v2_m!J38</f>
        <v>590262.112793863</v>
      </c>
      <c r="K50" s="156" t="n">
        <f aca="false">low_v2_m!K38</f>
        <v>572554.249410047</v>
      </c>
      <c r="L50" s="8" t="n">
        <f aca="false">H50-I50</f>
        <v>821376.821764656</v>
      </c>
      <c r="M50" s="8" t="n">
        <f aca="false">J50-K50</f>
        <v>17707.8633838157</v>
      </c>
      <c r="N50" s="156" t="n">
        <f aca="false">SUM(low_v5_m!C38:J38)</f>
        <v>3667323.95086768</v>
      </c>
      <c r="O50" s="5"/>
      <c r="P50" s="5"/>
      <c r="Q50" s="8" t="n">
        <f aca="false">I50*5.5017049523</f>
        <v>105527411.986936</v>
      </c>
      <c r="R50" s="8"/>
      <c r="S50" s="8"/>
      <c r="T50" s="5"/>
      <c r="U50" s="5"/>
      <c r="V50" s="8" t="n">
        <f aca="false">K50*5.5017049523</f>
        <v>3150024.54943967</v>
      </c>
      <c r="W50" s="8" t="n">
        <f aca="false">M50*5.5017049523</f>
        <v>97423.4396733909</v>
      </c>
      <c r="X50" s="8" t="n">
        <f aca="false">N50*5.1890047538+L50*5.5017049523</f>
        <v>23548734.342784</v>
      </c>
      <c r="Y50" s="8" t="n">
        <f aca="false">N50*5.1890047538</f>
        <v>19029761.414777</v>
      </c>
      <c r="Z50" s="8" t="n">
        <f aca="false">L50*5.5017049523</f>
        <v>4518972.92800704</v>
      </c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low_v2_m!D39+temporary_pension_bonus_low!B39</f>
        <v>22298926.7552843</v>
      </c>
      <c r="G51" s="158" t="n">
        <f aca="false">low_v2_m!E39+temporary_pension_bonus_low!B39</f>
        <v>21388797.5464139</v>
      </c>
      <c r="H51" s="67" t="n">
        <f aca="false">F51-J51</f>
        <v>21653315.345972</v>
      </c>
      <c r="I51" s="67" t="n">
        <f aca="false">G51-K51</f>
        <v>20762554.479381</v>
      </c>
      <c r="J51" s="158" t="n">
        <f aca="false">low_v2_m!J39</f>
        <v>645611.409312276</v>
      </c>
      <c r="K51" s="158" t="n">
        <f aca="false">low_v2_m!K39</f>
        <v>626243.067032908</v>
      </c>
      <c r="L51" s="67" t="n">
        <f aca="false">H51-I51</f>
        <v>890760.866590958</v>
      </c>
      <c r="M51" s="67" t="n">
        <f aca="false">J51-K51</f>
        <v>19368.3422793682</v>
      </c>
      <c r="N51" s="158" t="n">
        <f aca="false">SUM(low_v5_m!C39:J39)</f>
        <v>3386385.03917621</v>
      </c>
      <c r="O51" s="7"/>
      <c r="P51" s="7"/>
      <c r="Q51" s="67" t="n">
        <f aca="false">I51*5.5017049523</f>
        <v>114229448.801609</v>
      </c>
      <c r="R51" s="67"/>
      <c r="S51" s="67"/>
      <c r="T51" s="7"/>
      <c r="U51" s="7"/>
      <c r="V51" s="67" t="n">
        <f aca="false">K51*5.5017049523</f>
        <v>3445404.58323849</v>
      </c>
      <c r="W51" s="67" t="n">
        <f aca="false">M51*5.5017049523</f>
        <v>106558.904636242</v>
      </c>
      <c r="X51" s="67" t="n">
        <f aca="false">N51*5.1890047538+L51*5.5017049523</f>
        <v>22472671.5375211</v>
      </c>
      <c r="Y51" s="67" t="n">
        <f aca="false">N51*5.1890047538</f>
        <v>17571968.0664826</v>
      </c>
      <c r="Z51" s="67" t="n">
        <f aca="false">L51*5.5017049523</f>
        <v>4900703.47103851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low_v2_m!D40+temporary_pension_bonus_low!B40</f>
        <v>21432380.9287667</v>
      </c>
      <c r="G52" s="158" t="n">
        <f aca="false">low_v2_m!E40+temporary_pension_bonus_low!B40</f>
        <v>20555408.6315612</v>
      </c>
      <c r="H52" s="67" t="n">
        <f aca="false">F52-J52</f>
        <v>20795977.3841581</v>
      </c>
      <c r="I52" s="67" t="n">
        <f aca="false">G52-K52</f>
        <v>19938097.1932908</v>
      </c>
      <c r="J52" s="158" t="n">
        <f aca="false">low_v2_m!J40</f>
        <v>636403.544608594</v>
      </c>
      <c r="K52" s="158" t="n">
        <f aca="false">low_v2_m!K40</f>
        <v>617311.438270336</v>
      </c>
      <c r="L52" s="67" t="n">
        <f aca="false">H52-I52</f>
        <v>857880.190867241</v>
      </c>
      <c r="M52" s="67" t="n">
        <f aca="false">J52-K52</f>
        <v>19092.1063382578</v>
      </c>
      <c r="N52" s="158" t="n">
        <f aca="false">SUM(low_v5_m!C40:J40)</f>
        <v>3144680.36175341</v>
      </c>
      <c r="O52" s="7"/>
      <c r="P52" s="7"/>
      <c r="Q52" s="67" t="n">
        <f aca="false">I52*5.5017049523</f>
        <v>109693528.067767</v>
      </c>
      <c r="R52" s="67"/>
      <c r="S52" s="67"/>
      <c r="T52" s="7"/>
      <c r="U52" s="7"/>
      <c r="V52" s="67" t="n">
        <f aca="false">K52*5.5017049523</f>
        <v>3396265.39704334</v>
      </c>
      <c r="W52" s="67" t="n">
        <f aca="false">M52*5.5017049523</f>
        <v>105039.135991031</v>
      </c>
      <c r="X52" s="67" t="n">
        <f aca="false">N52*5.1890047538+L52*5.5017049523</f>
        <v>21037565.0408943</v>
      </c>
      <c r="Y52" s="67" t="n">
        <f aca="false">N52*5.1890047538</f>
        <v>16317761.3463199</v>
      </c>
      <c r="Z52" s="67" t="n">
        <f aca="false">L52*5.5017049523</f>
        <v>4719803.69457437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low_v2_m!D41+temporary_pension_bonus_low!B41</f>
        <v>23028620.8158467</v>
      </c>
      <c r="G53" s="158" t="n">
        <f aca="false">low_v2_m!E41+temporary_pension_bonus_low!B41</f>
        <v>22085263.2232827</v>
      </c>
      <c r="H53" s="67" t="n">
        <f aca="false">F53-J53</f>
        <v>22272713.5011001</v>
      </c>
      <c r="I53" s="67" t="n">
        <f aca="false">G53-K53</f>
        <v>21352033.1279784</v>
      </c>
      <c r="J53" s="158" t="n">
        <f aca="false">low_v2_m!J41</f>
        <v>755907.31474668</v>
      </c>
      <c r="K53" s="158" t="n">
        <f aca="false">low_v2_m!K41</f>
        <v>733230.095304279</v>
      </c>
      <c r="L53" s="67" t="n">
        <f aca="false">H53-I53</f>
        <v>920680.373121694</v>
      </c>
      <c r="M53" s="67" t="n">
        <f aca="false">J53-K53</f>
        <v>22677.2194424005</v>
      </c>
      <c r="N53" s="158" t="n">
        <f aca="false">SUM(low_v5_m!C41:J41)</f>
        <v>3492564.80909095</v>
      </c>
      <c r="O53" s="7"/>
      <c r="P53" s="7"/>
      <c r="Q53" s="67" t="n">
        <f aca="false">I53*5.5017049523</f>
        <v>117472586.401872</v>
      </c>
      <c r="R53" s="67"/>
      <c r="S53" s="67"/>
      <c r="T53" s="7"/>
      <c r="U53" s="7"/>
      <c r="V53" s="67" t="n">
        <f aca="false">K53*5.5017049523</f>
        <v>4034015.64651095</v>
      </c>
      <c r="W53" s="67" t="n">
        <f aca="false">M53*5.5017049523</f>
        <v>124763.370510649</v>
      </c>
      <c r="X53" s="67" t="n">
        <f aca="false">N53*5.1890047538+L53*5.5017049523</f>
        <v>23188247.1656166</v>
      </c>
      <c r="Y53" s="67" t="n">
        <f aca="false">N53*5.1890047538</f>
        <v>18122935.3973275</v>
      </c>
      <c r="Z53" s="67" t="n">
        <f aca="false">L53*5.5017049523</f>
        <v>5065311.76828903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low_v2_m!D42+temporary_pension_bonus_low!B42</f>
        <v>22350236.5381652</v>
      </c>
      <c r="G54" s="156" t="n">
        <f aca="false">low_v2_m!E42+temporary_pension_bonus_low!B42</f>
        <v>21432971.0461829</v>
      </c>
      <c r="H54" s="8" t="n">
        <f aca="false">F54-J54</f>
        <v>21547334.6090968</v>
      </c>
      <c r="I54" s="8" t="n">
        <f aca="false">G54-K54</f>
        <v>20654156.1749866</v>
      </c>
      <c r="J54" s="156" t="n">
        <f aca="false">low_v2_m!J42</f>
        <v>802901.929068363</v>
      </c>
      <c r="K54" s="156" t="n">
        <f aca="false">low_v2_m!K42</f>
        <v>778814.871196312</v>
      </c>
      <c r="L54" s="8" t="n">
        <f aca="false">H54-I54</f>
        <v>893178.43411018</v>
      </c>
      <c r="M54" s="8" t="n">
        <f aca="false">J54-K54</f>
        <v>24087.0578720508</v>
      </c>
      <c r="N54" s="156" t="n">
        <f aca="false">SUM(low_v5_m!C42:J42)</f>
        <v>3945516.36067015</v>
      </c>
      <c r="O54" s="5"/>
      <c r="P54" s="5"/>
      <c r="Q54" s="8" t="n">
        <f aca="false">I54*5.5017049523</f>
        <v>113633073.313502</v>
      </c>
      <c r="R54" s="8"/>
      <c r="S54" s="8"/>
      <c r="T54" s="5"/>
      <c r="U54" s="5"/>
      <c r="V54" s="8" t="n">
        <f aca="false">K54*5.5017049523</f>
        <v>4284809.63378564</v>
      </c>
      <c r="W54" s="8" t="n">
        <f aca="false">M54*5.5017049523</f>
        <v>132519.885580999</v>
      </c>
      <c r="X54" s="8" t="n">
        <f aca="false">N54*5.1890047538+L54*5.5017049523</f>
        <v>25387307.3659446</v>
      </c>
      <c r="Y54" s="8" t="n">
        <f aca="false">N54*5.1890047538</f>
        <v>20473303.1517131</v>
      </c>
      <c r="Z54" s="8" t="n">
        <f aca="false">L54*5.5017049523</f>
        <v>4914004.21423153</v>
      </c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low_v2_m!D43+temporary_pension_bonus_low!B43</f>
        <v>23875411.5066888</v>
      </c>
      <c r="G55" s="158" t="n">
        <f aca="false">low_v2_m!E43+temporary_pension_bonus_low!B43</f>
        <v>22895045.4449463</v>
      </c>
      <c r="H55" s="67" t="n">
        <f aca="false">F55-J55</f>
        <v>22922888.7314826</v>
      </c>
      <c r="I55" s="67" t="n">
        <f aca="false">G55-K55</f>
        <v>21971098.3529963</v>
      </c>
      <c r="J55" s="158" t="n">
        <f aca="false">low_v2_m!J43</f>
        <v>952522.775206239</v>
      </c>
      <c r="K55" s="158" t="n">
        <f aca="false">low_v2_m!K43</f>
        <v>923947.091950052</v>
      </c>
      <c r="L55" s="67" t="n">
        <f aca="false">H55-I55</f>
        <v>951790.378486324</v>
      </c>
      <c r="M55" s="67" t="n">
        <f aca="false">J55-K55</f>
        <v>28575.6832561871</v>
      </c>
      <c r="N55" s="158" t="n">
        <f aca="false">SUM(low_v5_m!C43:J43)</f>
        <v>3593375.69588591</v>
      </c>
      <c r="O55" s="7"/>
      <c r="P55" s="7"/>
      <c r="Q55" s="67" t="n">
        <f aca="false">I55*5.5017049523</f>
        <v>120878500.61615</v>
      </c>
      <c r="R55" s="67"/>
      <c r="S55" s="67"/>
      <c r="T55" s="7"/>
      <c r="U55" s="7"/>
      <c r="V55" s="67" t="n">
        <f aca="false">K55*5.5017049523</f>
        <v>5083284.29144479</v>
      </c>
      <c r="W55" s="67" t="n">
        <f aca="false">M55*5.5017049523</f>
        <v>157214.978085921</v>
      </c>
      <c r="X55" s="67" t="n">
        <f aca="false">N55*5.1890047538+L55*5.5017049523</f>
        <v>23882513.4070111</v>
      </c>
      <c r="Y55" s="67" t="n">
        <f aca="false">N55*5.1890047538</f>
        <v>18646043.5681414</v>
      </c>
      <c r="Z55" s="67" t="n">
        <f aca="false">L55*5.5017049523</f>
        <v>5236469.8388697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low_v2_m!D44+temporary_pension_bonus_low!B44</f>
        <v>23238429.4795168</v>
      </c>
      <c r="G56" s="158" t="n">
        <f aca="false">low_v2_m!E44+temporary_pension_bonus_low!B44</f>
        <v>22282988.3877339</v>
      </c>
      <c r="H56" s="67" t="n">
        <f aca="false">F56-J56</f>
        <v>22266913.7021321</v>
      </c>
      <c r="I56" s="67" t="n">
        <f aca="false">G56-K56</f>
        <v>21340618.0836708</v>
      </c>
      <c r="J56" s="158" t="n">
        <f aca="false">low_v2_m!J44</f>
        <v>971515.777384616</v>
      </c>
      <c r="K56" s="158" t="n">
        <f aca="false">low_v2_m!K44</f>
        <v>942370.304063077</v>
      </c>
      <c r="L56" s="67" t="n">
        <f aca="false">H56-I56</f>
        <v>926295.618461307</v>
      </c>
      <c r="M56" s="67" t="n">
        <f aca="false">J56-K56</f>
        <v>29145.4733215385</v>
      </c>
      <c r="N56" s="158" t="n">
        <f aca="false">SUM(low_v5_m!C44:J44)</f>
        <v>3416561.12206785</v>
      </c>
      <c r="O56" s="7"/>
      <c r="P56" s="7"/>
      <c r="Q56" s="67" t="n">
        <f aca="false">I56*5.5017049523</f>
        <v>117409784.196075</v>
      </c>
      <c r="R56" s="67"/>
      <c r="S56" s="67"/>
      <c r="T56" s="7"/>
      <c r="U56" s="7"/>
      <c r="V56" s="67" t="n">
        <f aca="false">K56*5.5017049523</f>
        <v>5184643.36876429</v>
      </c>
      <c r="W56" s="67" t="n">
        <f aca="false">M56*5.5017049523</f>
        <v>160349.794910236</v>
      </c>
      <c r="X56" s="67" t="n">
        <f aca="false">N56*5.1890047538+L56*5.5017049523</f>
        <v>22824757.0954407</v>
      </c>
      <c r="Y56" s="67" t="n">
        <f aca="false">N56*5.1890047538</f>
        <v>17728551.9040583</v>
      </c>
      <c r="Z56" s="67" t="n">
        <f aca="false">L56*5.5017049523</f>
        <v>5096205.19138236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low_v2_m!D45+temporary_pension_bonus_low!B45</f>
        <v>24628357.6692503</v>
      </c>
      <c r="G57" s="158" t="n">
        <f aca="false">low_v2_m!E45+temporary_pension_bonus_low!B45</f>
        <v>23614372.4978563</v>
      </c>
      <c r="H57" s="67" t="n">
        <f aca="false">F57-J57</f>
        <v>23538200.034864</v>
      </c>
      <c r="I57" s="67" t="n">
        <f aca="false">G57-K57</f>
        <v>22556919.5925016</v>
      </c>
      <c r="J57" s="158" t="n">
        <f aca="false">low_v2_m!J45</f>
        <v>1090157.63438625</v>
      </c>
      <c r="K57" s="158" t="n">
        <f aca="false">low_v2_m!K45</f>
        <v>1057452.90535466</v>
      </c>
      <c r="L57" s="67" t="n">
        <f aca="false">H57-I57</f>
        <v>981280.442362413</v>
      </c>
      <c r="M57" s="67" t="n">
        <f aca="false">J57-K57</f>
        <v>32704.7290315875</v>
      </c>
      <c r="N57" s="158" t="n">
        <f aca="false">SUM(low_v5_m!C45:J45)</f>
        <v>3619279.18373194</v>
      </c>
      <c r="O57" s="7"/>
      <c r="P57" s="7"/>
      <c r="Q57" s="67" t="n">
        <f aca="false">I57*5.5017049523</f>
        <v>124101516.230699</v>
      </c>
      <c r="R57" s="67"/>
      <c r="S57" s="67"/>
      <c r="T57" s="7"/>
      <c r="U57" s="7"/>
      <c r="V57" s="67" t="n">
        <f aca="false">K57*5.5017049523</f>
        <v>5817793.88621377</v>
      </c>
      <c r="W57" s="67" t="n">
        <f aca="false">M57*5.5017049523</f>
        <v>179931.769676714</v>
      </c>
      <c r="X57" s="67" t="n">
        <f aca="false">N57*5.1890047538+L57*5.5017049523</f>
        <v>24179172.3590548</v>
      </c>
      <c r="Y57" s="67" t="n">
        <f aca="false">N57*5.1890047538</f>
        <v>18780456.8897144</v>
      </c>
      <c r="Z57" s="67" t="n">
        <f aca="false">L57*5.5017049523</f>
        <v>5398715.46934042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low_v2_m!D46+temporary_pension_bonus_low!B46</f>
        <v>24227466.6837295</v>
      </c>
      <c r="G58" s="156" t="n">
        <f aca="false">low_v2_m!E46+temporary_pension_bonus_low!B46</f>
        <v>23229557.1438196</v>
      </c>
      <c r="H58" s="8" t="n">
        <f aca="false">F58-J58</f>
        <v>23046562.9047309</v>
      </c>
      <c r="I58" s="8" t="n">
        <f aca="false">G58-K58</f>
        <v>22084080.4781911</v>
      </c>
      <c r="J58" s="156" t="n">
        <f aca="false">low_v2_m!J46</f>
        <v>1180903.77899854</v>
      </c>
      <c r="K58" s="156" t="n">
        <f aca="false">low_v2_m!K46</f>
        <v>1145476.66562859</v>
      </c>
      <c r="L58" s="8" t="n">
        <f aca="false">H58-I58</f>
        <v>962482.426539887</v>
      </c>
      <c r="M58" s="8" t="n">
        <f aca="false">J58-K58</f>
        <v>35427.1133699566</v>
      </c>
      <c r="N58" s="156" t="n">
        <f aca="false">SUM(low_v5_m!C46:J46)</f>
        <v>4256281.33058403</v>
      </c>
      <c r="O58" s="5"/>
      <c r="P58" s="5"/>
      <c r="Q58" s="8" t="n">
        <f aca="false">I58*5.5017049523</f>
        <v>121500094.933856</v>
      </c>
      <c r="R58" s="8"/>
      <c r="S58" s="8"/>
      <c r="T58" s="5"/>
      <c r="U58" s="5"/>
      <c r="V58" s="8" t="n">
        <f aca="false">K58*5.5017049523</f>
        <v>6302074.64403288</v>
      </c>
      <c r="W58" s="8" t="n">
        <f aca="false">M58*5.5017049523</f>
        <v>194909.525073184</v>
      </c>
      <c r="X58" s="8" t="n">
        <f aca="false">N58*5.1890047538+L58*5.5017049523</f>
        <v>27381158.390507</v>
      </c>
      <c r="Y58" s="8" t="n">
        <f aca="false">N58*5.1890047538</f>
        <v>22085864.0579107</v>
      </c>
      <c r="Z58" s="8" t="n">
        <f aca="false">L58*5.5017049523</f>
        <v>5295294.33259622</v>
      </c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low_v2_m!D47+temporary_pension_bonus_low!B47</f>
        <v>25829590.5402588</v>
      </c>
      <c r="G59" s="158" t="n">
        <f aca="false">low_v2_m!E47+temporary_pension_bonus_low!B47</f>
        <v>24765214.4385642</v>
      </c>
      <c r="H59" s="67" t="n">
        <f aca="false">F59-J59</f>
        <v>24493316.3910007</v>
      </c>
      <c r="I59" s="67" t="n">
        <f aca="false">G59-K59</f>
        <v>23469028.5137838</v>
      </c>
      <c r="J59" s="158" t="n">
        <f aca="false">low_v2_m!J47</f>
        <v>1336274.14925811</v>
      </c>
      <c r="K59" s="158" t="n">
        <f aca="false">low_v2_m!K47</f>
        <v>1296185.92478037</v>
      </c>
      <c r="L59" s="67" t="n">
        <f aca="false">H59-I59</f>
        <v>1024287.87721681</v>
      </c>
      <c r="M59" s="67" t="n">
        <f aca="false">J59-K59</f>
        <v>40088.2244777437</v>
      </c>
      <c r="N59" s="158" t="n">
        <f aca="false">SUM(low_v5_m!C47:J47)</f>
        <v>3817604.56591494</v>
      </c>
      <c r="O59" s="7"/>
      <c r="P59" s="7"/>
      <c r="Q59" s="67" t="n">
        <f aca="false">I59*5.5017049523</f>
        <v>129119670.399954</v>
      </c>
      <c r="R59" s="67"/>
      <c r="S59" s="67"/>
      <c r="T59" s="7"/>
      <c r="U59" s="7"/>
      <c r="V59" s="67" t="n">
        <f aca="false">K59*5.5017049523</f>
        <v>7131232.52146571</v>
      </c>
      <c r="W59" s="67" t="n">
        <f aca="false">M59*5.5017049523</f>
        <v>220553.583138117</v>
      </c>
      <c r="X59" s="67" t="n">
        <f aca="false">N59*5.1890047538+L59*5.5017049523</f>
        <v>25444897.9273258</v>
      </c>
      <c r="Y59" s="67" t="n">
        <f aca="false">N59*5.1890047538</f>
        <v>19809568.2406612</v>
      </c>
      <c r="Z59" s="67" t="n">
        <f aca="false">L59*5.5017049523</f>
        <v>5635329.68666459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low_v2_m!D48+temporary_pension_bonus_low!B48</f>
        <v>25505071.0329282</v>
      </c>
      <c r="G60" s="158" t="n">
        <f aca="false">low_v2_m!E48+temporary_pension_bonus_low!B48</f>
        <v>24452812.7643477</v>
      </c>
      <c r="H60" s="67" t="n">
        <f aca="false">F60-J60</f>
        <v>24120215.5586291</v>
      </c>
      <c r="I60" s="67" t="n">
        <f aca="false">G60-K60</f>
        <v>23109502.9542776</v>
      </c>
      <c r="J60" s="158" t="n">
        <f aca="false">low_v2_m!J48</f>
        <v>1384855.47429912</v>
      </c>
      <c r="K60" s="158" t="n">
        <f aca="false">low_v2_m!K48</f>
        <v>1343309.81007015</v>
      </c>
      <c r="L60" s="67" t="n">
        <f aca="false">H60-I60</f>
        <v>1010712.60435152</v>
      </c>
      <c r="M60" s="67" t="n">
        <f aca="false">J60-K60</f>
        <v>41545.6642289735</v>
      </c>
      <c r="N60" s="158" t="n">
        <f aca="false">SUM(low_v5_m!C48:J48)</f>
        <v>3621356.73230439</v>
      </c>
      <c r="O60" s="7"/>
      <c r="P60" s="7"/>
      <c r="Q60" s="67" t="n">
        <f aca="false">I60*5.5017049523</f>
        <v>127141666.84874</v>
      </c>
      <c r="R60" s="67"/>
      <c r="S60" s="67"/>
      <c r="T60" s="7"/>
      <c r="U60" s="7"/>
      <c r="V60" s="67" t="n">
        <f aca="false">K60*5.5017049523</f>
        <v>7390494.2345361</v>
      </c>
      <c r="W60" s="67" t="n">
        <f aca="false">M60*5.5017049523</f>
        <v>228571.986635136</v>
      </c>
      <c r="X60" s="67" t="n">
        <f aca="false">N60*5.1890047538+L60*5.5017049523</f>
        <v>24351879.8398459</v>
      </c>
      <c r="Y60" s="67" t="n">
        <f aca="false">N60*5.1890047538</f>
        <v>18791237.2991331</v>
      </c>
      <c r="Z60" s="67" t="n">
        <f aca="false">L60*5.5017049523</f>
        <v>5560642.54071279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low_v2_m!D49+temporary_pension_bonus_low!B49</f>
        <v>26505188.7125583</v>
      </c>
      <c r="G61" s="158" t="n">
        <f aca="false">low_v2_m!E49+temporary_pension_bonus_low!B49</f>
        <v>25410659.4473591</v>
      </c>
      <c r="H61" s="67" t="n">
        <f aca="false">F61-J61</f>
        <v>25016360.9125512</v>
      </c>
      <c r="I61" s="67" t="n">
        <f aca="false">G61-K61</f>
        <v>23966496.4813522</v>
      </c>
      <c r="J61" s="158" t="n">
        <f aca="false">low_v2_m!J49</f>
        <v>1488827.80000712</v>
      </c>
      <c r="K61" s="158" t="n">
        <f aca="false">low_v2_m!K49</f>
        <v>1444162.96600691</v>
      </c>
      <c r="L61" s="67" t="n">
        <f aca="false">H61-I61</f>
        <v>1049864.43119896</v>
      </c>
      <c r="M61" s="67" t="n">
        <f aca="false">J61-K61</f>
        <v>44664.8340002135</v>
      </c>
      <c r="N61" s="158" t="n">
        <f aca="false">SUM(low_v5_m!C49:J49)</f>
        <v>3841075.86821735</v>
      </c>
      <c r="O61" s="7"/>
      <c r="P61" s="7"/>
      <c r="Q61" s="67" t="n">
        <f aca="false">I61*5.5017049523</f>
        <v>131856592.380736</v>
      </c>
      <c r="R61" s="67"/>
      <c r="S61" s="67"/>
      <c r="T61" s="7"/>
      <c r="U61" s="7"/>
      <c r="V61" s="67" t="n">
        <f aca="false">K61*5.5017049523</f>
        <v>7945358.54200845</v>
      </c>
      <c r="W61" s="67" t="n">
        <f aca="false">M61*5.5017049523</f>
        <v>245732.738412632</v>
      </c>
      <c r="X61" s="67" t="n">
        <f aca="false">N61*5.1890047538+L61*5.5017049523</f>
        <v>25707405.2802572</v>
      </c>
      <c r="Y61" s="67" t="n">
        <f aca="false">N61*5.1890047538</f>
        <v>19931360.9398863</v>
      </c>
      <c r="Z61" s="67" t="n">
        <f aca="false">L61*5.5017049523</f>
        <v>5776044.34037093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low_v2_m!D50+temporary_pension_bonus_low!B50</f>
        <v>26198052.276287</v>
      </c>
      <c r="G62" s="156" t="n">
        <f aca="false">low_v2_m!E50+temporary_pension_bonus_low!B50</f>
        <v>25115147.5252541</v>
      </c>
      <c r="H62" s="8" t="n">
        <f aca="false">F62-J62</f>
        <v>24644557.0362078</v>
      </c>
      <c r="I62" s="8" t="n">
        <f aca="false">G62-K62</f>
        <v>23608257.1423772</v>
      </c>
      <c r="J62" s="156" t="n">
        <f aca="false">low_v2_m!J50</f>
        <v>1553495.2400792</v>
      </c>
      <c r="K62" s="156" t="n">
        <f aca="false">low_v2_m!K50</f>
        <v>1506890.38287683</v>
      </c>
      <c r="L62" s="8" t="n">
        <f aca="false">H62-I62</f>
        <v>1036299.89383054</v>
      </c>
      <c r="M62" s="8" t="n">
        <f aca="false">J62-K62</f>
        <v>46604.857202376</v>
      </c>
      <c r="N62" s="156" t="n">
        <f aca="false">SUM(low_v5_m!C50:J50)</f>
        <v>4529174.31587813</v>
      </c>
      <c r="O62" s="5"/>
      <c r="P62" s="5"/>
      <c r="Q62" s="8" t="n">
        <f aca="false">I62*5.5017049523</f>
        <v>129885665.235389</v>
      </c>
      <c r="R62" s="8"/>
      <c r="S62" s="8"/>
      <c r="T62" s="5"/>
      <c r="U62" s="5"/>
      <c r="V62" s="8" t="n">
        <f aca="false">K62*5.5017049523</f>
        <v>8290466.28204668</v>
      </c>
      <c r="W62" s="8" t="n">
        <f aca="false">M62*5.5017049523</f>
        <v>256406.173671546</v>
      </c>
      <c r="X62" s="8" t="n">
        <f aca="false">N62*5.1890047538+L62*5.5017049523</f>
        <v>29203323.3138359</v>
      </c>
      <c r="Y62" s="8" t="n">
        <f aca="false">N62*5.1890047538</f>
        <v>23501907.0558805</v>
      </c>
      <c r="Z62" s="8" t="n">
        <f aca="false">L62*5.5017049523</f>
        <v>5701416.25795543</v>
      </c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low_v2_m!D51+temporary_pension_bonus_low!B51</f>
        <v>26974783.0982302</v>
      </c>
      <c r="G63" s="158" t="n">
        <f aca="false">low_v2_m!E51+temporary_pension_bonus_low!B51</f>
        <v>25858937.0329771</v>
      </c>
      <c r="H63" s="67" t="n">
        <f aca="false">F63-J63</f>
        <v>25325420.2371335</v>
      </c>
      <c r="I63" s="67" t="n">
        <f aca="false">G63-K63</f>
        <v>24259055.0577132</v>
      </c>
      <c r="J63" s="158" t="n">
        <f aca="false">low_v2_m!J51</f>
        <v>1649362.86109677</v>
      </c>
      <c r="K63" s="158" t="n">
        <f aca="false">low_v2_m!K51</f>
        <v>1599881.97526386</v>
      </c>
      <c r="L63" s="67" t="n">
        <f aca="false">H63-I63</f>
        <v>1066365.17942025</v>
      </c>
      <c r="M63" s="67" t="n">
        <f aca="false">J63-K63</f>
        <v>49480.885832903</v>
      </c>
      <c r="N63" s="158" t="n">
        <f aca="false">SUM(low_v5_m!C51:J51)</f>
        <v>3891621.52955965</v>
      </c>
      <c r="O63" s="7"/>
      <c r="P63" s="7"/>
      <c r="Q63" s="67" t="n">
        <f aca="false">I63*5.5017049523</f>
        <v>133466163.349139</v>
      </c>
      <c r="R63" s="67"/>
      <c r="S63" s="67"/>
      <c r="T63" s="7"/>
      <c r="U63" s="7"/>
      <c r="V63" s="67" t="n">
        <f aca="false">K63*5.5017049523</f>
        <v>8802078.58640471</v>
      </c>
      <c r="W63" s="67" t="n">
        <f aca="false">M63*5.5017049523</f>
        <v>272229.234631073</v>
      </c>
      <c r="X63" s="67" t="n">
        <f aca="false">N63*5.1890047538+L63*5.5017049523</f>
        <v>26060469.2054521</v>
      </c>
      <c r="Y63" s="67" t="n">
        <f aca="false">N63*5.1890047538</f>
        <v>20193642.6168755</v>
      </c>
      <c r="Z63" s="67" t="n">
        <f aca="false">L63*5.5017049523</f>
        <v>5866826.58857668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low_v2_m!D52+temporary_pension_bonus_low!B52</f>
        <v>26735414.6019136</v>
      </c>
      <c r="G64" s="158" t="n">
        <f aca="false">low_v2_m!E52+temporary_pension_bonus_low!B52</f>
        <v>25628181.5696411</v>
      </c>
      <c r="H64" s="67" t="n">
        <f aca="false">F64-J64</f>
        <v>25019712.4343276</v>
      </c>
      <c r="I64" s="67" t="n">
        <f aca="false">G64-K64</f>
        <v>23963950.4670827</v>
      </c>
      <c r="J64" s="158" t="n">
        <f aca="false">low_v2_m!J52</f>
        <v>1715702.16758603</v>
      </c>
      <c r="K64" s="158" t="n">
        <f aca="false">low_v2_m!K52</f>
        <v>1664231.10255845</v>
      </c>
      <c r="L64" s="67" t="n">
        <f aca="false">H64-I64</f>
        <v>1055761.96724493</v>
      </c>
      <c r="M64" s="67" t="n">
        <f aca="false">J64-K64</f>
        <v>51471.0650275811</v>
      </c>
      <c r="N64" s="158" t="n">
        <f aca="false">SUM(low_v5_m!C52:J52)</f>
        <v>3757275.7019915</v>
      </c>
      <c r="O64" s="7"/>
      <c r="P64" s="7"/>
      <c r="Q64" s="67" t="n">
        <f aca="false">I64*5.5017049523</f>
        <v>131842584.961421</v>
      </c>
      <c r="R64" s="67"/>
      <c r="S64" s="67"/>
      <c r="T64" s="7"/>
      <c r="U64" s="7"/>
      <c r="V64" s="67" t="n">
        <f aca="false">K64*5.5017049523</f>
        <v>9156108.49871753</v>
      </c>
      <c r="W64" s="67" t="n">
        <f aca="false">M64*5.5017049523</f>
        <v>283178.613362398</v>
      </c>
      <c r="X64" s="67" t="n">
        <f aca="false">N64*5.1890047538+L64*5.5017049523</f>
        <v>25305012.3226126</v>
      </c>
      <c r="Y64" s="67" t="n">
        <f aca="false">N64*5.1890047538</f>
        <v>19496521.4789711</v>
      </c>
      <c r="Z64" s="67" t="n">
        <f aca="false">L64*5.5017049523</f>
        <v>5808490.84364144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low_v2_m!D53+temporary_pension_bonus_low!B53</f>
        <v>27559335.495799</v>
      </c>
      <c r="G65" s="158" t="n">
        <f aca="false">low_v2_m!E53+temporary_pension_bonus_low!B53</f>
        <v>26417733.9271978</v>
      </c>
      <c r="H65" s="67" t="n">
        <f aca="false">F65-J65</f>
        <v>25700749.0985601</v>
      </c>
      <c r="I65" s="67" t="n">
        <f aca="false">G65-K65</f>
        <v>24614905.121876</v>
      </c>
      <c r="J65" s="158" t="n">
        <f aca="false">low_v2_m!J53</f>
        <v>1858586.39723897</v>
      </c>
      <c r="K65" s="158" t="n">
        <f aca="false">low_v2_m!K53</f>
        <v>1802828.80532181</v>
      </c>
      <c r="L65" s="67" t="n">
        <f aca="false">H65-I65</f>
        <v>1085843.97668404</v>
      </c>
      <c r="M65" s="67" t="n">
        <f aca="false">J65-K65</f>
        <v>55757.5919171695</v>
      </c>
      <c r="N65" s="158" t="n">
        <f aca="false">SUM(low_v5_m!C53:J53)</f>
        <v>3877551.5895922</v>
      </c>
      <c r="O65" s="7"/>
      <c r="P65" s="7"/>
      <c r="Q65" s="67" t="n">
        <f aca="false">I65*5.5017049523</f>
        <v>135423945.40942</v>
      </c>
      <c r="R65" s="67"/>
      <c r="S65" s="67"/>
      <c r="T65" s="7"/>
      <c r="U65" s="7"/>
      <c r="V65" s="67" t="n">
        <f aca="false">K65*5.5017049523</f>
        <v>9918632.16638807</v>
      </c>
      <c r="W65" s="67" t="n">
        <f aca="false">M65*5.5017049523</f>
        <v>306761.819579014</v>
      </c>
      <c r="X65" s="67" t="n">
        <f aca="false">N65*5.1890047538+L65*5.5017049523</f>
        <v>26094626.8154464</v>
      </c>
      <c r="Y65" s="67" t="n">
        <f aca="false">N65*5.1890047538</f>
        <v>20120633.6314987</v>
      </c>
      <c r="Z65" s="67" t="n">
        <f aca="false">L65*5.5017049523</f>
        <v>5973993.18394772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low_v2_m!D54+temporary_pension_bonus_low!B54</f>
        <v>27270296.3137756</v>
      </c>
      <c r="G66" s="156" t="n">
        <f aca="false">low_v2_m!E54+temporary_pension_bonus_low!B54</f>
        <v>26139165.4243246</v>
      </c>
      <c r="H66" s="8" t="n">
        <f aca="false">F66-J66</f>
        <v>25351095.6456467</v>
      </c>
      <c r="I66" s="8" t="n">
        <f aca="false">G66-K66</f>
        <v>24277540.7762395</v>
      </c>
      <c r="J66" s="156" t="n">
        <f aca="false">low_v2_m!J54</f>
        <v>1919200.66812896</v>
      </c>
      <c r="K66" s="156" t="n">
        <f aca="false">low_v2_m!K54</f>
        <v>1861624.6480851</v>
      </c>
      <c r="L66" s="8" t="n">
        <f aca="false">H66-I66</f>
        <v>1073554.86940717</v>
      </c>
      <c r="M66" s="8" t="n">
        <f aca="false">J66-K66</f>
        <v>57576.0200438688</v>
      </c>
      <c r="N66" s="156" t="n">
        <f aca="false">SUM(low_v5_m!C54:J54)</f>
        <v>4610920.75591224</v>
      </c>
      <c r="O66" s="5"/>
      <c r="P66" s="5"/>
      <c r="Q66" s="8" t="n">
        <f aca="false">I66*5.5017049523</f>
        <v>133567866.318302</v>
      </c>
      <c r="R66" s="8"/>
      <c r="S66" s="8"/>
      <c r="T66" s="5"/>
      <c r="U66" s="5"/>
      <c r="V66" s="8" t="n">
        <f aca="false">K66*5.5017049523</f>
        <v>10242109.5456935</v>
      </c>
      <c r="W66" s="8" t="n">
        <f aca="false">M66*5.5017049523</f>
        <v>316766.274609077</v>
      </c>
      <c r="X66" s="8" t="n">
        <f aca="false">N66*5.1890047538+L66*5.5017049523</f>
        <v>29832471.8634069</v>
      </c>
      <c r="Y66" s="8" t="n">
        <f aca="false">N66*5.1890047538</f>
        <v>23926089.7218237</v>
      </c>
      <c r="Z66" s="8" t="n">
        <f aca="false">L66*5.5017049523</f>
        <v>5906382.14158323</v>
      </c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low_v2_m!D55+temporary_pension_bonus_low!B55</f>
        <v>28146090.3334475</v>
      </c>
      <c r="G67" s="158" t="n">
        <f aca="false">low_v2_m!E55+temporary_pension_bonus_low!B55</f>
        <v>26978377.3445393</v>
      </c>
      <c r="H67" s="67" t="n">
        <f aca="false">F67-J67</f>
        <v>26049119.2754141</v>
      </c>
      <c r="I67" s="67" t="n">
        <f aca="false">G67-K67</f>
        <v>24944315.418247</v>
      </c>
      <c r="J67" s="158" t="n">
        <f aca="false">low_v2_m!J55</f>
        <v>2096971.05803337</v>
      </c>
      <c r="K67" s="158" t="n">
        <f aca="false">low_v2_m!K55</f>
        <v>2034061.92629236</v>
      </c>
      <c r="L67" s="67" t="n">
        <f aca="false">H67-I67</f>
        <v>1104803.85716716</v>
      </c>
      <c r="M67" s="67" t="n">
        <f aca="false">J67-K67</f>
        <v>62909.131741002</v>
      </c>
      <c r="N67" s="158" t="n">
        <f aca="false">SUM(low_v5_m!C55:J55)</f>
        <v>3974101.3250502</v>
      </c>
      <c r="O67" s="7"/>
      <c r="P67" s="7"/>
      <c r="Q67" s="67" t="n">
        <f aca="false">I67*5.5017049523</f>
        <v>137236263.668303</v>
      </c>
      <c r="R67" s="67"/>
      <c r="S67" s="67"/>
      <c r="T67" s="7"/>
      <c r="U67" s="7"/>
      <c r="V67" s="67" t="n">
        <f aca="false">K67*5.5017049523</f>
        <v>11190808.5731676</v>
      </c>
      <c r="W67" s="67" t="n">
        <f aca="false">M67*5.5017049523</f>
        <v>346107.481644364</v>
      </c>
      <c r="X67" s="67" t="n">
        <f aca="false">N67*5.1890047538+L67*5.5017049523</f>
        <v>26699935.5200651</v>
      </c>
      <c r="Y67" s="67" t="n">
        <f aca="false">N67*5.1890047538</f>
        <v>20621630.6677684</v>
      </c>
      <c r="Z67" s="67" t="n">
        <f aca="false">L67*5.5017049523</f>
        <v>6078304.85229672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low_v2_m!D56+temporary_pension_bonus_low!B56</f>
        <v>27768567.7185276</v>
      </c>
      <c r="G68" s="158" t="n">
        <f aca="false">low_v2_m!E56+temporary_pension_bonus_low!B56</f>
        <v>26615239.0622808</v>
      </c>
      <c r="H68" s="67" t="n">
        <f aca="false">F68-J68</f>
        <v>25652940.8797945</v>
      </c>
      <c r="I68" s="67" t="n">
        <f aca="false">G68-K68</f>
        <v>24563081.0287096</v>
      </c>
      <c r="J68" s="158" t="n">
        <f aca="false">low_v2_m!J56</f>
        <v>2115626.83873314</v>
      </c>
      <c r="K68" s="158" t="n">
        <f aca="false">low_v2_m!K56</f>
        <v>2052158.03357115</v>
      </c>
      <c r="L68" s="67" t="n">
        <f aca="false">H68-I68</f>
        <v>1089859.85108485</v>
      </c>
      <c r="M68" s="67" t="n">
        <f aca="false">J68-K68</f>
        <v>63468.8051619942</v>
      </c>
      <c r="N68" s="158" t="n">
        <f aca="false">SUM(low_v5_m!C56:J56)</f>
        <v>3857106.24217821</v>
      </c>
      <c r="O68" s="7"/>
      <c r="P68" s="7"/>
      <c r="Q68" s="67" t="n">
        <f aca="false">I68*5.5017049523</f>
        <v>135138824.539398</v>
      </c>
      <c r="R68" s="67"/>
      <c r="S68" s="67"/>
      <c r="T68" s="7"/>
      <c r="U68" s="7"/>
      <c r="V68" s="67" t="n">
        <f aca="false">K68*5.5017049523</f>
        <v>11290368.0162006</v>
      </c>
      <c r="W68" s="67" t="n">
        <f aca="false">M68*5.5017049523</f>
        <v>349186.639676307</v>
      </c>
      <c r="X68" s="67" t="n">
        <f aca="false">N68*5.1890047538+L68*5.5017049523</f>
        <v>26010629.9666009</v>
      </c>
      <c r="Y68" s="67" t="n">
        <f aca="false">N68*5.1890047538</f>
        <v>20014542.6265744</v>
      </c>
      <c r="Z68" s="67" t="n">
        <f aca="false">L68*5.5017049523</f>
        <v>5996087.34002648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low_v2_m!D57+temporary_pension_bonus_low!B57</f>
        <v>28606626.1909151</v>
      </c>
      <c r="G69" s="158" t="n">
        <f aca="false">low_v2_m!E57+temporary_pension_bonus_low!B57</f>
        <v>27418053.0723644</v>
      </c>
      <c r="H69" s="67" t="n">
        <f aca="false">F69-J69</f>
        <v>26324302.6627548</v>
      </c>
      <c r="I69" s="67" t="n">
        <f aca="false">G69-K69</f>
        <v>25204199.2500489</v>
      </c>
      <c r="J69" s="158" t="n">
        <f aca="false">low_v2_m!J57</f>
        <v>2282323.52816034</v>
      </c>
      <c r="K69" s="158" t="n">
        <f aca="false">low_v2_m!K57</f>
        <v>2213853.82231553</v>
      </c>
      <c r="L69" s="67" t="n">
        <f aca="false">H69-I69</f>
        <v>1120103.41270588</v>
      </c>
      <c r="M69" s="67" t="n">
        <f aca="false">J69-K69</f>
        <v>68469.7058448102</v>
      </c>
      <c r="N69" s="158" t="n">
        <f aca="false">SUM(low_v5_m!C57:J57)</f>
        <v>3917598.05751734</v>
      </c>
      <c r="O69" s="7"/>
      <c r="P69" s="7"/>
      <c r="Q69" s="67" t="n">
        <f aca="false">I69*5.5017049523</f>
        <v>138666067.83275</v>
      </c>
      <c r="R69" s="67"/>
      <c r="S69" s="67"/>
      <c r="T69" s="7"/>
      <c r="U69" s="7"/>
      <c r="V69" s="67" t="n">
        <f aca="false">K69*5.5017049523</f>
        <v>12179970.5379016</v>
      </c>
      <c r="W69" s="67" t="n">
        <f aca="false">M69*5.5017049523</f>
        <v>376700.119728917</v>
      </c>
      <c r="X69" s="67" t="n">
        <f aca="false">N69*5.1890047538+L69*5.5017049523</f>
        <v>26490913.4367072</v>
      </c>
      <c r="Y69" s="67" t="n">
        <f aca="false">N69*5.1890047538</f>
        <v>20328434.9439351</v>
      </c>
      <c r="Z69" s="67" t="n">
        <f aca="false">L69*5.5017049523</f>
        <v>6162478.49277209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low_v2_m!D58+temporary_pension_bonus_low!B58</f>
        <v>28318052.6491242</v>
      </c>
      <c r="G70" s="156" t="n">
        <f aca="false">low_v2_m!E58+temporary_pension_bonus_low!B58</f>
        <v>27140960.7941138</v>
      </c>
      <c r="H70" s="8" t="n">
        <f aca="false">F70-J70</f>
        <v>25973275.4728657</v>
      </c>
      <c r="I70" s="8" t="n">
        <f aca="false">G70-K70</f>
        <v>24866526.9331431</v>
      </c>
      <c r="J70" s="156" t="n">
        <f aca="false">low_v2_m!J58</f>
        <v>2344777.17625846</v>
      </c>
      <c r="K70" s="156" t="n">
        <f aca="false">low_v2_m!K58</f>
        <v>2274433.86097071</v>
      </c>
      <c r="L70" s="8" t="n">
        <f aca="false">H70-I70</f>
        <v>1106748.53972264</v>
      </c>
      <c r="M70" s="8" t="n">
        <f aca="false">J70-K70</f>
        <v>70343.3152877535</v>
      </c>
      <c r="N70" s="156" t="n">
        <f aca="false">SUM(low_v5_m!C58:J58)</f>
        <v>4633736.30764837</v>
      </c>
      <c r="O70" s="5"/>
      <c r="P70" s="5"/>
      <c r="Q70" s="8" t="n">
        <f aca="false">I70*5.5017049523</f>
        <v>136808294.374575</v>
      </c>
      <c r="R70" s="8"/>
      <c r="S70" s="8"/>
      <c r="T70" s="5"/>
      <c r="U70" s="5"/>
      <c r="V70" s="8" t="n">
        <f aca="false">K70*5.5017049523</f>
        <v>12513264.0365814</v>
      </c>
      <c r="W70" s="8" t="n">
        <f aca="false">M70*5.5017049523</f>
        <v>387008.166079834</v>
      </c>
      <c r="X70" s="8" t="n">
        <f aca="false">N70*5.1890047538+L70*5.5017049523</f>
        <v>30133483.6501859</v>
      </c>
      <c r="Y70" s="8" t="n">
        <f aca="false">N70*5.1890047538</f>
        <v>24044479.7282431</v>
      </c>
      <c r="Z70" s="8" t="n">
        <f aca="false">L70*5.5017049523</f>
        <v>6089003.92194282</v>
      </c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low_v2_m!D59+temporary_pension_bonus_low!B59</f>
        <v>28919296.1906894</v>
      </c>
      <c r="G71" s="158" t="n">
        <f aca="false">low_v2_m!E59+temporary_pension_bonus_low!B59</f>
        <v>27717304.3991133</v>
      </c>
      <c r="H71" s="67" t="n">
        <f aca="false">F71-J71</f>
        <v>26465900.8341945</v>
      </c>
      <c r="I71" s="67" t="n">
        <f aca="false">G71-K71</f>
        <v>25337510.9033132</v>
      </c>
      <c r="J71" s="158" t="n">
        <f aca="false">low_v2_m!J59</f>
        <v>2453395.35649493</v>
      </c>
      <c r="K71" s="158" t="n">
        <f aca="false">low_v2_m!K59</f>
        <v>2379793.49580008</v>
      </c>
      <c r="L71" s="67" t="n">
        <f aca="false">H71-I71</f>
        <v>1128389.93088126</v>
      </c>
      <c r="M71" s="67" t="n">
        <f aca="false">J71-K71</f>
        <v>73601.860694848</v>
      </c>
      <c r="N71" s="158" t="n">
        <f aca="false">SUM(low_v5_m!C59:J59)</f>
        <v>3901611.69205651</v>
      </c>
      <c r="O71" s="7"/>
      <c r="P71" s="7"/>
      <c r="Q71" s="67" t="n">
        <f aca="false">I71*5.5017049523</f>
        <v>139399509.215714</v>
      </c>
      <c r="R71" s="67"/>
      <c r="S71" s="67"/>
      <c r="T71" s="7"/>
      <c r="U71" s="7"/>
      <c r="V71" s="67" t="n">
        <f aca="false">K71*5.5017049523</f>
        <v>13092921.6612947</v>
      </c>
      <c r="W71" s="67" t="n">
        <f aca="false">M71*5.5017049523</f>
        <v>404935.72148334</v>
      </c>
      <c r="X71" s="67" t="n">
        <f aca="false">N71*5.1890047538+L71*5.5017049523</f>
        <v>26453550.0884177</v>
      </c>
      <c r="Y71" s="67" t="n">
        <f aca="false">N71*5.1890047538</f>
        <v>20245481.6175629</v>
      </c>
      <c r="Z71" s="67" t="n">
        <f aca="false">L71*5.5017049523</f>
        <v>6208068.47085487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low_v2_m!D60+temporary_pension_bonus_low!B60</f>
        <v>28563929.0211171</v>
      </c>
      <c r="G72" s="158" t="n">
        <f aca="false">low_v2_m!E60+temporary_pension_bonus_low!B60</f>
        <v>27375806.2087574</v>
      </c>
      <c r="H72" s="67" t="n">
        <f aca="false">F72-J72</f>
        <v>26086142.8655763</v>
      </c>
      <c r="I72" s="67" t="n">
        <f aca="false">G72-K72</f>
        <v>24972353.6378828</v>
      </c>
      <c r="J72" s="158" t="n">
        <f aca="false">low_v2_m!J60</f>
        <v>2477786.1555408</v>
      </c>
      <c r="K72" s="158" t="n">
        <f aca="false">low_v2_m!K60</f>
        <v>2403452.57087457</v>
      </c>
      <c r="L72" s="67" t="n">
        <f aca="false">H72-I72</f>
        <v>1113789.22769351</v>
      </c>
      <c r="M72" s="67" t="n">
        <f aca="false">J72-K72</f>
        <v>74333.5846662242</v>
      </c>
      <c r="N72" s="158" t="n">
        <f aca="false">SUM(low_v5_m!C60:J60)</f>
        <v>3780882.74684859</v>
      </c>
      <c r="O72" s="7"/>
      <c r="P72" s="7"/>
      <c r="Q72" s="67" t="n">
        <f aca="false">I72*5.5017049523</f>
        <v>137390521.680127</v>
      </c>
      <c r="R72" s="67"/>
      <c r="S72" s="67"/>
      <c r="T72" s="7"/>
      <c r="U72" s="7"/>
      <c r="V72" s="67" t="n">
        <f aca="false">K72*5.5017049523</f>
        <v>13223086.9117988</v>
      </c>
      <c r="W72" s="67" t="n">
        <f aca="false">M72*5.5017049523</f>
        <v>408961.450880377</v>
      </c>
      <c r="X72" s="67" t="n">
        <f aca="false">N72*5.1890047538+L72*5.5017049523</f>
        <v>25746758.2567775</v>
      </c>
      <c r="Y72" s="67" t="n">
        <f aca="false">N72*5.1890047538</f>
        <v>19619018.5469577</v>
      </c>
      <c r="Z72" s="67" t="n">
        <f aca="false">L72*5.5017049523</f>
        <v>6127739.70981975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low_v2_m!D61+temporary_pension_bonus_low!B61</f>
        <v>29212107.4252762</v>
      </c>
      <c r="G73" s="158" t="n">
        <f aca="false">low_v2_m!E61+temporary_pension_bonus_low!B61</f>
        <v>27997312.8275547</v>
      </c>
      <c r="H73" s="67" t="n">
        <f aca="false">F73-J73</f>
        <v>26593390.691934</v>
      </c>
      <c r="I73" s="67" t="n">
        <f aca="false">G73-K73</f>
        <v>25457157.5962128</v>
      </c>
      <c r="J73" s="158" t="n">
        <f aca="false">low_v2_m!J61</f>
        <v>2618716.73334218</v>
      </c>
      <c r="K73" s="158" t="n">
        <f aca="false">low_v2_m!K61</f>
        <v>2540155.23134192</v>
      </c>
      <c r="L73" s="67" t="n">
        <f aca="false">H73-I73</f>
        <v>1136233.09572126</v>
      </c>
      <c r="M73" s="67" t="n">
        <f aca="false">J73-K73</f>
        <v>78561.5020002658</v>
      </c>
      <c r="N73" s="158" t="n">
        <f aca="false">SUM(low_v5_m!C61:J61)</f>
        <v>3900167.70294244</v>
      </c>
      <c r="O73" s="7"/>
      <c r="P73" s="7"/>
      <c r="Q73" s="67" t="n">
        <f aca="false">I73*5.5017049523</f>
        <v>140057770.018565</v>
      </c>
      <c r="R73" s="67"/>
      <c r="S73" s="67"/>
      <c r="T73" s="7"/>
      <c r="U73" s="7"/>
      <c r="V73" s="67" t="n">
        <f aca="false">K73*5.5017049523</f>
        <v>13975184.6158846</v>
      </c>
      <c r="W73" s="67" t="n">
        <f aca="false">M73*5.5017049523</f>
        <v>432222.204614989</v>
      </c>
      <c r="X73" s="67" t="n">
        <f aca="false">N73*5.1890047538+L73*5.5017049523</f>
        <v>26489208.0008823</v>
      </c>
      <c r="Y73" s="67" t="n">
        <f aca="false">N73*5.1890047538</f>
        <v>20237988.7511855</v>
      </c>
      <c r="Z73" s="67" t="n">
        <f aca="false">L73*5.5017049523</f>
        <v>6251219.24969679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low_v2_m!D62+temporary_pension_bonus_low!B62</f>
        <v>28746940.8132992</v>
      </c>
      <c r="G74" s="156" t="n">
        <f aca="false">low_v2_m!E62+temporary_pension_bonus_low!B62</f>
        <v>27551200.2993479</v>
      </c>
      <c r="H74" s="8" t="n">
        <f aca="false">F74-J74</f>
        <v>26088761.4385252</v>
      </c>
      <c r="I74" s="8" t="n">
        <f aca="false">G74-K74</f>
        <v>24972766.3058171</v>
      </c>
      <c r="J74" s="156" t="n">
        <f aca="false">low_v2_m!J62</f>
        <v>2658179.37477401</v>
      </c>
      <c r="K74" s="156" t="n">
        <f aca="false">low_v2_m!K62</f>
        <v>2578433.99353079</v>
      </c>
      <c r="L74" s="8" t="n">
        <f aca="false">H74-I74</f>
        <v>1115995.13270813</v>
      </c>
      <c r="M74" s="8" t="n">
        <f aca="false">J74-K74</f>
        <v>79745.381243221</v>
      </c>
      <c r="N74" s="156" t="n">
        <f aca="false">SUM(low_v5_m!C62:J62)</f>
        <v>4628567.69661604</v>
      </c>
      <c r="O74" s="5"/>
      <c r="P74" s="5"/>
      <c r="Q74" s="8" t="n">
        <f aca="false">I74*5.5017049523</f>
        <v>137392792.057344</v>
      </c>
      <c r="R74" s="8"/>
      <c r="S74" s="8"/>
      <c r="T74" s="5"/>
      <c r="U74" s="5"/>
      <c r="V74" s="8" t="n">
        <f aca="false">K74*5.5017049523</f>
        <v>14185783.071387</v>
      </c>
      <c r="W74" s="8" t="n">
        <f aca="false">M74*5.5017049523</f>
        <v>438735.558908881</v>
      </c>
      <c r="X74" s="8" t="n">
        <f aca="false">N74*5.1890047538+L74*5.5017049523</f>
        <v>30157535.7293888</v>
      </c>
      <c r="Y74" s="8" t="n">
        <f aca="false">N74*5.1890047538</f>
        <v>24017659.7810257</v>
      </c>
      <c r="Z74" s="8" t="n">
        <f aca="false">L74*5.5017049523</f>
        <v>6139875.94836303</v>
      </c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low_v2_m!D63+temporary_pension_bonus_low!B63</f>
        <v>29412807.4432694</v>
      </c>
      <c r="G75" s="158" t="n">
        <f aca="false">low_v2_m!E63+temporary_pension_bonus_low!B63</f>
        <v>28186916.9300164</v>
      </c>
      <c r="H75" s="67" t="n">
        <f aca="false">F75-J75</f>
        <v>26661562.5790832</v>
      </c>
      <c r="I75" s="67" t="n">
        <f aca="false">G75-K75</f>
        <v>25518209.4117558</v>
      </c>
      <c r="J75" s="158" t="n">
        <f aca="false">low_v2_m!J63</f>
        <v>2751244.86418617</v>
      </c>
      <c r="K75" s="158" t="n">
        <f aca="false">low_v2_m!K63</f>
        <v>2668707.51826059</v>
      </c>
      <c r="L75" s="67" t="n">
        <f aca="false">H75-I75</f>
        <v>1143353.16732743</v>
      </c>
      <c r="M75" s="67" t="n">
        <f aca="false">J75-K75</f>
        <v>82537.3459255849</v>
      </c>
      <c r="N75" s="158" t="n">
        <f aca="false">SUM(low_v5_m!C63:J63)</f>
        <v>3909485.0683575</v>
      </c>
      <c r="O75" s="7"/>
      <c r="P75" s="7"/>
      <c r="Q75" s="67" t="n">
        <f aca="false">I75*5.5017049523</f>
        <v>140393659.094485</v>
      </c>
      <c r="R75" s="67"/>
      <c r="S75" s="67"/>
      <c r="T75" s="7"/>
      <c r="U75" s="7"/>
      <c r="V75" s="67" t="n">
        <f aca="false">K75*5.5017049523</f>
        <v>14682441.3694545</v>
      </c>
      <c r="W75" s="67" t="n">
        <f aca="false">M75*5.5017049523</f>
        <v>454096.124828489</v>
      </c>
      <c r="X75" s="67" t="n">
        <f aca="false">N75*5.1890047538+L75*5.5017049523</f>
        <v>26576728.3875304</v>
      </c>
      <c r="Y75" s="67" t="n">
        <f aca="false">N75*5.1890047538</f>
        <v>20286336.6046172</v>
      </c>
      <c r="Z75" s="67" t="n">
        <f aca="false">L75*5.5017049523</f>
        <v>6290391.78291319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low_v2_m!D64+temporary_pension_bonus_low!B64</f>
        <v>29051723.0325922</v>
      </c>
      <c r="G76" s="158" t="n">
        <f aca="false">low_v2_m!E64+temporary_pension_bonus_low!B64</f>
        <v>27839571.5087471</v>
      </c>
      <c r="H76" s="67" t="n">
        <f aca="false">F76-J76</f>
        <v>26315359.4204491</v>
      </c>
      <c r="I76" s="67" t="n">
        <f aca="false">G76-K76</f>
        <v>25185298.8049683</v>
      </c>
      <c r="J76" s="158" t="n">
        <f aca="false">low_v2_m!J64</f>
        <v>2736363.61214306</v>
      </c>
      <c r="K76" s="158" t="n">
        <f aca="false">low_v2_m!K64</f>
        <v>2654272.70377877</v>
      </c>
      <c r="L76" s="67" t="n">
        <f aca="false">H76-I76</f>
        <v>1130060.61548078</v>
      </c>
      <c r="M76" s="67" t="n">
        <f aca="false">J76-K76</f>
        <v>82090.9083642922</v>
      </c>
      <c r="N76" s="158" t="n">
        <f aca="false">SUM(low_v5_m!C64:J64)</f>
        <v>3765787.27533169</v>
      </c>
      <c r="O76" s="7"/>
      <c r="P76" s="7"/>
      <c r="Q76" s="67" t="n">
        <f aca="false">I76*5.5017049523</f>
        <v>138562083.160449</v>
      </c>
      <c r="R76" s="67"/>
      <c r="S76" s="67"/>
      <c r="T76" s="7"/>
      <c r="U76" s="7"/>
      <c r="V76" s="67" t="n">
        <f aca="false">K76*5.5017049523</f>
        <v>14603025.2791344</v>
      </c>
      <c r="W76" s="67" t="n">
        <f aca="false">M76*5.5017049523</f>
        <v>451639.957086632</v>
      </c>
      <c r="X76" s="67" t="n">
        <f aca="false">N76*5.1890047538+L76*5.5017049523</f>
        <v>25757948.1580855</v>
      </c>
      <c r="Y76" s="67" t="n">
        <f aca="false">N76*5.1890047538</f>
        <v>19540688.0734957</v>
      </c>
      <c r="Z76" s="67" t="n">
        <f aca="false">L76*5.5017049523</f>
        <v>6217260.08458978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low_v2_m!D65+temporary_pension_bonus_low!B65</f>
        <v>29614848.4354801</v>
      </c>
      <c r="G77" s="158" t="n">
        <f aca="false">low_v2_m!E65+temporary_pension_bonus_low!B65</f>
        <v>28378693.9370466</v>
      </c>
      <c r="H77" s="67" t="n">
        <f aca="false">F77-J77</f>
        <v>26767288.4682033</v>
      </c>
      <c r="I77" s="67" t="n">
        <f aca="false">G77-K77</f>
        <v>25616560.7687881</v>
      </c>
      <c r="J77" s="158" t="n">
        <f aca="false">low_v2_m!J65</f>
        <v>2847559.96727684</v>
      </c>
      <c r="K77" s="158" t="n">
        <f aca="false">low_v2_m!K65</f>
        <v>2762133.16825853</v>
      </c>
      <c r="L77" s="67" t="n">
        <f aca="false">H77-I77</f>
        <v>1150727.69941517</v>
      </c>
      <c r="M77" s="67" t="n">
        <f aca="false">J77-K77</f>
        <v>85426.7990183062</v>
      </c>
      <c r="N77" s="158" t="n">
        <f aca="false">SUM(low_v5_m!C65:J65)</f>
        <v>3807868.1602299</v>
      </c>
      <c r="O77" s="7"/>
      <c r="P77" s="7"/>
      <c r="Q77" s="67" t="n">
        <f aca="false">I77*5.5017049523</f>
        <v>140934759.242535</v>
      </c>
      <c r="R77" s="67"/>
      <c r="S77" s="67"/>
      <c r="T77" s="7"/>
      <c r="U77" s="7"/>
      <c r="V77" s="67" t="n">
        <f aca="false">K77*5.5017049523</f>
        <v>15196441.73072</v>
      </c>
      <c r="W77" s="67" t="n">
        <f aca="false">M77*5.5017049523</f>
        <v>469993.043218152</v>
      </c>
      <c r="X77" s="67" t="n">
        <f aca="false">N77*5.1890047538+L77*5.5017049523</f>
        <v>26090010.2678978</v>
      </c>
      <c r="Y77" s="67" t="n">
        <f aca="false">N77*5.1890047538</f>
        <v>19759045.9852766</v>
      </c>
      <c r="Z77" s="67" t="n">
        <f aca="false">L77*5.5017049523</f>
        <v>6330964.28262122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low_v2_m!D66+temporary_pension_bonus_low!B66</f>
        <v>29251320.857706</v>
      </c>
      <c r="G78" s="156" t="n">
        <f aca="false">low_v2_m!E66+temporary_pension_bonus_low!B66</f>
        <v>28030362.7466784</v>
      </c>
      <c r="H78" s="8" t="n">
        <f aca="false">F78-J78</f>
        <v>26371716.0695474</v>
      </c>
      <c r="I78" s="8" t="n">
        <f aca="false">G78-K78</f>
        <v>25237146.1021645</v>
      </c>
      <c r="J78" s="156" t="n">
        <f aca="false">low_v2_m!J66</f>
        <v>2879604.7881586</v>
      </c>
      <c r="K78" s="156" t="n">
        <f aca="false">low_v2_m!K66</f>
        <v>2793216.64451384</v>
      </c>
      <c r="L78" s="8" t="n">
        <f aca="false">H78-I78</f>
        <v>1134569.96738291</v>
      </c>
      <c r="M78" s="8" t="n">
        <f aca="false">J78-K78</f>
        <v>86388.1436447576</v>
      </c>
      <c r="N78" s="156" t="n">
        <f aca="false">SUM(low_v5_m!C66:J66)</f>
        <v>4507912.17246624</v>
      </c>
      <c r="O78" s="5"/>
      <c r="P78" s="5"/>
      <c r="Q78" s="8" t="n">
        <f aca="false">I78*5.5017049523</f>
        <v>138847331.692197</v>
      </c>
      <c r="R78" s="8"/>
      <c r="S78" s="8"/>
      <c r="T78" s="5"/>
      <c r="U78" s="5"/>
      <c r="V78" s="8" t="n">
        <f aca="false">K78*5.5017049523</f>
        <v>15367453.8459686</v>
      </c>
      <c r="W78" s="8" t="n">
        <f aca="false">M78*5.5017049523</f>
        <v>475282.077710367</v>
      </c>
      <c r="X78" s="8" t="n">
        <f aca="false">N78*5.1890047538+L78*5.5017049523</f>
        <v>29633646.9009216</v>
      </c>
      <c r="Y78" s="8" t="n">
        <f aca="false">N78*5.1890047538</f>
        <v>23391577.6926402</v>
      </c>
      <c r="Z78" s="8" t="n">
        <f aca="false">L78*5.5017049523</f>
        <v>6242069.20828141</v>
      </c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low_v2_m!D67+temporary_pension_bonus_low!B67</f>
        <v>29809061.0014889</v>
      </c>
      <c r="G79" s="158" t="n">
        <f aca="false">low_v2_m!E67+temporary_pension_bonus_low!B67</f>
        <v>28564885.1482632</v>
      </c>
      <c r="H79" s="67" t="n">
        <f aca="false">F79-J79</f>
        <v>26819659.2397129</v>
      </c>
      <c r="I79" s="67" t="n">
        <f aca="false">G79-K79</f>
        <v>25665165.4393405</v>
      </c>
      <c r="J79" s="158" t="n">
        <f aca="false">low_v2_m!J67</f>
        <v>2989401.76177601</v>
      </c>
      <c r="K79" s="158" t="n">
        <f aca="false">low_v2_m!K67</f>
        <v>2899719.70892273</v>
      </c>
      <c r="L79" s="67" t="n">
        <f aca="false">H79-I79</f>
        <v>1154493.8003724</v>
      </c>
      <c r="M79" s="67" t="n">
        <f aca="false">J79-K79</f>
        <v>89682.0528532807</v>
      </c>
      <c r="N79" s="158" t="n">
        <f aca="false">SUM(low_v5_m!C67:J67)</f>
        <v>3854781.28947626</v>
      </c>
      <c r="O79" s="7"/>
      <c r="P79" s="7"/>
      <c r="Q79" s="67" t="n">
        <f aca="false">I79*5.5017049523</f>
        <v>141202167.799218</v>
      </c>
      <c r="R79" s="67"/>
      <c r="S79" s="67"/>
      <c r="T79" s="7"/>
      <c r="U79" s="7"/>
      <c r="V79" s="67" t="n">
        <f aca="false">K79*5.5017049523</f>
        <v>15953402.2828621</v>
      </c>
      <c r="W79" s="67" t="n">
        <f aca="false">M79*5.5017049523</f>
        <v>493404.194315325</v>
      </c>
      <c r="X79" s="67" t="n">
        <f aca="false">N79*5.1890047538+L79*5.5017049523</f>
        <v>26354162.6948601</v>
      </c>
      <c r="Y79" s="67" t="n">
        <f aca="false">N79*5.1890047538</f>
        <v>20002478.4359516</v>
      </c>
      <c r="Z79" s="67" t="n">
        <f aca="false">L79*5.5017049523</f>
        <v>6351684.25890846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low_v2_m!D68+temporary_pension_bonus_low!B68</f>
        <v>29422310.1315792</v>
      </c>
      <c r="G80" s="158" t="n">
        <f aca="false">low_v2_m!E68+temporary_pension_bonus_low!B68</f>
        <v>28193369.0047389</v>
      </c>
      <c r="H80" s="67" t="n">
        <f aca="false">F80-J80</f>
        <v>26412928.6552314</v>
      </c>
      <c r="I80" s="67" t="n">
        <f aca="false">G80-K80</f>
        <v>25274268.9726816</v>
      </c>
      <c r="J80" s="158" t="n">
        <f aca="false">low_v2_m!J68</f>
        <v>3009381.47634775</v>
      </c>
      <c r="K80" s="158" t="n">
        <f aca="false">low_v2_m!K68</f>
        <v>2919100.03205731</v>
      </c>
      <c r="L80" s="67" t="n">
        <f aca="false">H80-I80</f>
        <v>1138659.68254983</v>
      </c>
      <c r="M80" s="67" t="n">
        <f aca="false">J80-K80</f>
        <v>90281.4442904331</v>
      </c>
      <c r="N80" s="158" t="n">
        <f aca="false">SUM(low_v5_m!C68:J68)</f>
        <v>3667522.93398015</v>
      </c>
      <c r="O80" s="7"/>
      <c r="P80" s="7"/>
      <c r="Q80" s="67" t="n">
        <f aca="false">I80*5.5017049523</f>
        <v>139051570.772765</v>
      </c>
      <c r="R80" s="67"/>
      <c r="S80" s="67"/>
      <c r="T80" s="7"/>
      <c r="U80" s="7"/>
      <c r="V80" s="67" t="n">
        <f aca="false">K80*5.5017049523</f>
        <v>16060027.1026288</v>
      </c>
      <c r="W80" s="67" t="n">
        <f aca="false">M80*5.5017049523</f>
        <v>496701.869153472</v>
      </c>
      <c r="X80" s="67" t="n">
        <f aca="false">N80*5.1890047538+L80*5.5017049523</f>
        <v>25295363.5535623</v>
      </c>
      <c r="Y80" s="67" t="n">
        <f aca="false">N80*5.1890047538</f>
        <v>19030793.9390935</v>
      </c>
      <c r="Z80" s="67" t="n">
        <f aca="false">L80*5.5017049523</f>
        <v>6264569.61446873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low_v2_m!D69+temporary_pension_bonus_low!B69</f>
        <v>30205654.4145316</v>
      </c>
      <c r="G81" s="158" t="n">
        <f aca="false">low_v2_m!E69+temporary_pension_bonus_low!B69</f>
        <v>28944485.0759681</v>
      </c>
      <c r="H81" s="67" t="n">
        <f aca="false">F81-J81</f>
        <v>27073728.102655</v>
      </c>
      <c r="I81" s="67" t="n">
        <f aca="false">G81-K81</f>
        <v>25906516.5534478</v>
      </c>
      <c r="J81" s="158" t="n">
        <f aca="false">low_v2_m!J69</f>
        <v>3131926.31187665</v>
      </c>
      <c r="K81" s="158" t="n">
        <f aca="false">low_v2_m!K69</f>
        <v>3037968.52252035</v>
      </c>
      <c r="L81" s="67" t="n">
        <f aca="false">H81-I81</f>
        <v>1167211.54920717</v>
      </c>
      <c r="M81" s="67" t="n">
        <f aca="false">J81-K81</f>
        <v>93957.7893563001</v>
      </c>
      <c r="N81" s="158" t="n">
        <f aca="false">SUM(low_v5_m!C69:J69)</f>
        <v>3768941.50338305</v>
      </c>
      <c r="O81" s="7"/>
      <c r="P81" s="7"/>
      <c r="Q81" s="67" t="n">
        <f aca="false">I81*5.5017049523</f>
        <v>142530010.418946</v>
      </c>
      <c r="R81" s="67"/>
      <c r="S81" s="67"/>
      <c r="T81" s="7"/>
      <c r="U81" s="7"/>
      <c r="V81" s="67" t="n">
        <f aca="false">K81*5.5017049523</f>
        <v>16714006.4652817</v>
      </c>
      <c r="W81" s="67" t="n">
        <f aca="false">M81*5.5017049523</f>
        <v>516928.035008717</v>
      </c>
      <c r="X81" s="67" t="n">
        <f aca="false">N81*5.1890047538+L81*5.5017049523</f>
        <v>25978708.9385036</v>
      </c>
      <c r="Y81" s="67" t="n">
        <f aca="false">N81*5.1890047538</f>
        <v>19557055.3778488</v>
      </c>
      <c r="Z81" s="67" t="n">
        <f aca="false">L81*5.5017049523</f>
        <v>6421653.56065482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low_v2_m!D70+temporary_pension_bonus_low!B70</f>
        <v>29839464.5447745</v>
      </c>
      <c r="G82" s="156" t="n">
        <f aca="false">low_v2_m!E70+temporary_pension_bonus_low!B70</f>
        <v>28593254.5891456</v>
      </c>
      <c r="H82" s="8" t="n">
        <f aca="false">F82-J82</f>
        <v>26660092.9490965</v>
      </c>
      <c r="I82" s="8" t="n">
        <f aca="false">G82-K82</f>
        <v>25509264.1413379</v>
      </c>
      <c r="J82" s="156" t="n">
        <f aca="false">low_v2_m!J70</f>
        <v>3179371.59567804</v>
      </c>
      <c r="K82" s="156" t="n">
        <f aca="false">low_v2_m!K70</f>
        <v>3083990.44780769</v>
      </c>
      <c r="L82" s="8" t="n">
        <f aca="false">H82-I82</f>
        <v>1150828.80775856</v>
      </c>
      <c r="M82" s="8" t="n">
        <f aca="false">J82-K82</f>
        <v>95381.1478703408</v>
      </c>
      <c r="N82" s="156" t="n">
        <f aca="false">SUM(low_v5_m!C70:J70)</f>
        <v>4453976.70846069</v>
      </c>
      <c r="O82" s="5"/>
      <c r="P82" s="5"/>
      <c r="Q82" s="8" t="n">
        <f aca="false">I82*5.5017049523</f>
        <v>140344444.855928</v>
      </c>
      <c r="R82" s="8"/>
      <c r="S82" s="8"/>
      <c r="T82" s="5"/>
      <c r="U82" s="5"/>
      <c r="V82" s="8" t="n">
        <f aca="false">K82*5.5017049523</f>
        <v>16967205.5195495</v>
      </c>
      <c r="W82" s="8" t="n">
        <f aca="false">M82*5.5017049523</f>
        <v>524758.933594313</v>
      </c>
      <c r="X82" s="8" t="n">
        <f aca="false">N82*5.1890047538+L82*5.5017049523</f>
        <v>29443226.8644118</v>
      </c>
      <c r="Y82" s="8" t="n">
        <f aca="false">N82*5.1890047538</f>
        <v>23111706.313517</v>
      </c>
      <c r="Z82" s="8" t="n">
        <f aca="false">L82*5.5017049523</f>
        <v>6331520.55089479</v>
      </c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low_v2_m!D71+temporary_pension_bonus_low!B71</f>
        <v>30627997.1088256</v>
      </c>
      <c r="G83" s="158" t="n">
        <f aca="false">low_v2_m!E71+temporary_pension_bonus_low!B71</f>
        <v>29347516.5530868</v>
      </c>
      <c r="H83" s="67" t="n">
        <f aca="false">F83-J83</f>
        <v>27316695.6051687</v>
      </c>
      <c r="I83" s="67" t="n">
        <f aca="false">G83-K83</f>
        <v>26135554.0945396</v>
      </c>
      <c r="J83" s="158" t="n">
        <f aca="false">low_v2_m!J71</f>
        <v>3311301.50365689</v>
      </c>
      <c r="K83" s="158" t="n">
        <f aca="false">low_v2_m!K71</f>
        <v>3211962.45854719</v>
      </c>
      <c r="L83" s="67" t="n">
        <f aca="false">H83-I83</f>
        <v>1181141.51062907</v>
      </c>
      <c r="M83" s="67" t="n">
        <f aca="false">J83-K83</f>
        <v>99339.0451097065</v>
      </c>
      <c r="N83" s="158" t="n">
        <f aca="false">SUM(low_v5_m!C71:J71)</f>
        <v>3809298.02649891</v>
      </c>
      <c r="O83" s="7"/>
      <c r="P83" s="7"/>
      <c r="Q83" s="67" t="n">
        <f aca="false">I83*5.5017049523</f>
        <v>143790107.393033</v>
      </c>
      <c r="R83" s="67"/>
      <c r="S83" s="67"/>
      <c r="T83" s="7"/>
      <c r="U83" s="7"/>
      <c r="V83" s="67" t="n">
        <f aca="false">K83*5.5017049523</f>
        <v>17671269.7647907</v>
      </c>
      <c r="W83" s="67" t="n">
        <f aca="false">M83*5.5017049523</f>
        <v>546534.116436825</v>
      </c>
      <c r="X83" s="67" t="n">
        <f aca="false">N83*5.1890047538+L83*5.5017049523</f>
        <v>26264757.6665389</v>
      </c>
      <c r="Y83" s="67" t="n">
        <f aca="false">N83*5.1890047538</f>
        <v>19766465.5681438</v>
      </c>
      <c r="Z83" s="67" t="n">
        <f aca="false">L83*5.5017049523</f>
        <v>6498292.09839507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low_v2_m!D72+temporary_pension_bonus_low!B72</f>
        <v>30416630.9643836</v>
      </c>
      <c r="G84" s="158" t="n">
        <f aca="false">low_v2_m!E72+temporary_pension_bonus_low!B72</f>
        <v>29143592.1368461</v>
      </c>
      <c r="H84" s="67" t="n">
        <f aca="false">F84-J84</f>
        <v>27003398.3249262</v>
      </c>
      <c r="I84" s="67" t="n">
        <f aca="false">G84-K84</f>
        <v>25832756.4765724</v>
      </c>
      <c r="J84" s="158" t="n">
        <f aca="false">low_v2_m!J72</f>
        <v>3413232.63945736</v>
      </c>
      <c r="K84" s="158" t="n">
        <f aca="false">low_v2_m!K72</f>
        <v>3310835.66027364</v>
      </c>
      <c r="L84" s="67" t="n">
        <f aca="false">H84-I84</f>
        <v>1170641.84835376</v>
      </c>
      <c r="M84" s="67" t="n">
        <f aca="false">J84-K84</f>
        <v>102396.979183721</v>
      </c>
      <c r="N84" s="158" t="n">
        <f aca="false">SUM(low_v5_m!C72:J72)</f>
        <v>3707756.88723012</v>
      </c>
      <c r="O84" s="7"/>
      <c r="P84" s="7"/>
      <c r="Q84" s="67" t="n">
        <f aca="false">I84*5.5017049523</f>
        <v>142124204.238719</v>
      </c>
      <c r="R84" s="67"/>
      <c r="S84" s="67"/>
      <c r="T84" s="7"/>
      <c r="U84" s="7"/>
      <c r="V84" s="67" t="n">
        <f aca="false">K84*5.5017049523</f>
        <v>18215240.9483789</v>
      </c>
      <c r="W84" s="67" t="n">
        <f aca="false">M84*5.5017049523</f>
        <v>563357.96747564</v>
      </c>
      <c r="X84" s="67" t="n">
        <f aca="false">N84*5.1890047538+L84*5.5017049523</f>
        <v>25680094.1682293</v>
      </c>
      <c r="Y84" s="67" t="n">
        <f aca="false">N84*5.1890047538</f>
        <v>19239568.1137718</v>
      </c>
      <c r="Z84" s="67" t="n">
        <f aca="false">L84*5.5017049523</f>
        <v>6440526.05445752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low_v2_m!D73+temporary_pension_bonus_low!B73</f>
        <v>31157465.1502121</v>
      </c>
      <c r="G85" s="158" t="n">
        <f aca="false">low_v2_m!E73+temporary_pension_bonus_low!B73</f>
        <v>29853413.5780357</v>
      </c>
      <c r="H85" s="67" t="n">
        <f aca="false">F85-J85</f>
        <v>27574449.7610398</v>
      </c>
      <c r="I85" s="67" t="n">
        <f aca="false">G85-K85</f>
        <v>26377888.6505386</v>
      </c>
      <c r="J85" s="158" t="n">
        <f aca="false">low_v2_m!J73</f>
        <v>3583015.38917232</v>
      </c>
      <c r="K85" s="158" t="n">
        <f aca="false">low_v2_m!K73</f>
        <v>3475524.92749715</v>
      </c>
      <c r="L85" s="67" t="n">
        <f aca="false">H85-I85</f>
        <v>1196561.11050121</v>
      </c>
      <c r="M85" s="67" t="n">
        <f aca="false">J85-K85</f>
        <v>107490.461675169</v>
      </c>
      <c r="N85" s="158" t="n">
        <f aca="false">SUM(low_v5_m!C73:J73)</f>
        <v>3842344.74346609</v>
      </c>
      <c r="O85" s="7"/>
      <c r="P85" s="7"/>
      <c r="Q85" s="67" t="n">
        <f aca="false">I85*5.5017049523</f>
        <v>145123360.619886</v>
      </c>
      <c r="R85" s="67"/>
      <c r="S85" s="67"/>
      <c r="T85" s="7"/>
      <c r="U85" s="7"/>
      <c r="V85" s="67" t="n">
        <f aca="false">K85*5.5017049523</f>
        <v>19121312.7054532</v>
      </c>
      <c r="W85" s="67" t="n">
        <f aca="false">M85*5.5017049523</f>
        <v>591380.805323293</v>
      </c>
      <c r="X85" s="67" t="n">
        <f aca="false">N85*5.1890047538+L85*5.5017049523</f>
        <v>26521071.3269581</v>
      </c>
      <c r="Y85" s="67" t="n">
        <f aca="false">N85*5.1890047538</f>
        <v>19937945.139584</v>
      </c>
      <c r="Z85" s="67" t="n">
        <f aca="false">L85*5.5017049523</f>
        <v>6583126.1873741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low_v2_m!D74+temporary_pension_bonus_low!B74</f>
        <v>30640155.2414213</v>
      </c>
      <c r="G86" s="156" t="n">
        <f aca="false">low_v2_m!E74+temporary_pension_bonus_low!B74</f>
        <v>29357445.7932269</v>
      </c>
      <c r="H86" s="8" t="n">
        <f aca="false">F86-J86</f>
        <v>27032546.9341714</v>
      </c>
      <c r="I86" s="8" t="n">
        <f aca="false">G86-K86</f>
        <v>25858065.7351946</v>
      </c>
      <c r="J86" s="156" t="n">
        <f aca="false">low_v2_m!J74</f>
        <v>3607608.30724989</v>
      </c>
      <c r="K86" s="156" t="n">
        <f aca="false">low_v2_m!K74</f>
        <v>3499380.05803239</v>
      </c>
      <c r="L86" s="8" t="n">
        <f aca="false">H86-I86</f>
        <v>1174481.19897684</v>
      </c>
      <c r="M86" s="8" t="n">
        <f aca="false">J86-K86</f>
        <v>108228.249217497</v>
      </c>
      <c r="N86" s="156" t="n">
        <f aca="false">SUM(low_v5_m!C74:J74)</f>
        <v>4500925.24217188</v>
      </c>
      <c r="O86" s="5"/>
      <c r="P86" s="5"/>
      <c r="Q86" s="8" t="n">
        <f aca="false">I86*5.5017049523</f>
        <v>142263448.312219</v>
      </c>
      <c r="R86" s="8"/>
      <c r="S86" s="8"/>
      <c r="T86" s="5"/>
      <c r="U86" s="5"/>
      <c r="V86" s="8" t="n">
        <f aca="false">K86*5.5017049523</f>
        <v>19252556.5952567</v>
      </c>
      <c r="W86" s="8" t="n">
        <f aca="false">M86*5.5017049523</f>
        <v>595439.89469866</v>
      </c>
      <c r="X86" s="8" t="n">
        <f aca="false">N86*5.1890047538+L86*5.5017049523</f>
        <v>29816971.5069225</v>
      </c>
      <c r="Y86" s="8" t="n">
        <f aca="false">N86*5.1890047538</f>
        <v>23355322.4781283</v>
      </c>
      <c r="Z86" s="8" t="n">
        <f aca="false">L86*5.5017049523</f>
        <v>6461649.02879415</v>
      </c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low_v2_m!D75+temporary_pension_bonus_low!B75</f>
        <v>31270841.9201644</v>
      </c>
      <c r="G87" s="158" t="n">
        <f aca="false">low_v2_m!E75+temporary_pension_bonus_low!B75</f>
        <v>29962003.4275156</v>
      </c>
      <c r="H87" s="67" t="n">
        <f aca="false">F87-J87</f>
        <v>27553596.9957945</v>
      </c>
      <c r="I87" s="67" t="n">
        <f aca="false">G87-K87</f>
        <v>26356275.8508767</v>
      </c>
      <c r="J87" s="158" t="n">
        <f aca="false">low_v2_m!J75</f>
        <v>3717244.92436991</v>
      </c>
      <c r="K87" s="158" t="n">
        <f aca="false">low_v2_m!K75</f>
        <v>3605727.57663881</v>
      </c>
      <c r="L87" s="67" t="n">
        <f aca="false">H87-I87</f>
        <v>1197321.14491778</v>
      </c>
      <c r="M87" s="67" t="n">
        <f aca="false">J87-K87</f>
        <v>111517.347731097</v>
      </c>
      <c r="N87" s="158" t="n">
        <f aca="false">SUM(low_v5_m!C75:J75)</f>
        <v>3840332.69146584</v>
      </c>
      <c r="O87" s="7"/>
      <c r="P87" s="7"/>
      <c r="Q87" s="67" t="n">
        <f aca="false">I87*5.5017049523</f>
        <v>145004453.372953</v>
      </c>
      <c r="R87" s="67"/>
      <c r="S87" s="67"/>
      <c r="T87" s="7"/>
      <c r="U87" s="7"/>
      <c r="V87" s="67" t="n">
        <f aca="false">K87*5.5017049523</f>
        <v>19837649.2650384</v>
      </c>
      <c r="W87" s="67" t="n">
        <f aca="false">M87*5.5017049523</f>
        <v>613535.544279538</v>
      </c>
      <c r="X87" s="67" t="n">
        <f aca="false">N87*5.1890047538+L87*5.5017049523</f>
        <v>26514812.2646774</v>
      </c>
      <c r="Y87" s="67" t="n">
        <f aca="false">N87*5.1890047538</f>
        <v>19927504.5921898</v>
      </c>
      <c r="Z87" s="67" t="n">
        <f aca="false">L87*5.5017049523</f>
        <v>6587307.67248763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low_v2_m!D76+temporary_pension_bonus_low!B76</f>
        <v>30725177.5311686</v>
      </c>
      <c r="G88" s="158" t="n">
        <f aca="false">low_v2_m!E76+temporary_pension_bonus_low!B76</f>
        <v>29439661.1551505</v>
      </c>
      <c r="H88" s="67" t="n">
        <f aca="false">F88-J88</f>
        <v>27005419.1643397</v>
      </c>
      <c r="I88" s="67" t="n">
        <f aca="false">G88-K88</f>
        <v>25831495.5393265</v>
      </c>
      <c r="J88" s="158" t="n">
        <f aca="false">low_v2_m!J76</f>
        <v>3719758.36682882</v>
      </c>
      <c r="K88" s="158" t="n">
        <f aca="false">low_v2_m!K76</f>
        <v>3608165.61582395</v>
      </c>
      <c r="L88" s="67" t="n">
        <f aca="false">H88-I88</f>
        <v>1173923.62501323</v>
      </c>
      <c r="M88" s="67" t="n">
        <f aca="false">J88-K88</f>
        <v>111592.751004865</v>
      </c>
      <c r="N88" s="158" t="n">
        <f aca="false">SUM(low_v5_m!C76:J76)</f>
        <v>3713796.32618371</v>
      </c>
      <c r="O88" s="7"/>
      <c r="P88" s="7"/>
      <c r="Q88" s="67" t="n">
        <f aca="false">I88*5.5017049523</f>
        <v>142117266.934028</v>
      </c>
      <c r="R88" s="67"/>
      <c r="S88" s="67"/>
      <c r="T88" s="7"/>
      <c r="U88" s="7"/>
      <c r="V88" s="67" t="n">
        <f aca="false">K88*5.5017049523</f>
        <v>19851062.6372972</v>
      </c>
      <c r="W88" s="67" t="n">
        <f aca="false">M88*5.5017049523</f>
        <v>613950.390844249</v>
      </c>
      <c r="X88" s="67" t="n">
        <f aca="false">N88*5.1890047538+L88*5.5017049523</f>
        <v>25729488.2125695</v>
      </c>
      <c r="Y88" s="67" t="n">
        <f aca="false">N88*5.1890047538</f>
        <v>19270906.7912123</v>
      </c>
      <c r="Z88" s="67" t="n">
        <f aca="false">L88*5.5017049523</f>
        <v>6458581.42135727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low_v2_m!D77+temporary_pension_bonus_low!B77</f>
        <v>31414340.050547</v>
      </c>
      <c r="G89" s="158" t="n">
        <f aca="false">low_v2_m!E77+temporary_pension_bonus_low!B77</f>
        <v>30098456.8712912</v>
      </c>
      <c r="H89" s="67" t="n">
        <f aca="false">F89-J89</f>
        <v>27536862.8254695</v>
      </c>
      <c r="I89" s="67" t="n">
        <f aca="false">G89-K89</f>
        <v>26337303.9629661</v>
      </c>
      <c r="J89" s="158" t="n">
        <f aca="false">low_v2_m!J77</f>
        <v>3877477.22507751</v>
      </c>
      <c r="K89" s="158" t="n">
        <f aca="false">low_v2_m!K77</f>
        <v>3761152.90832518</v>
      </c>
      <c r="L89" s="67" t="n">
        <f aca="false">H89-I89</f>
        <v>1199558.86250342</v>
      </c>
      <c r="M89" s="67" t="n">
        <f aca="false">J89-K89</f>
        <v>116324.316752325</v>
      </c>
      <c r="N89" s="158" t="n">
        <f aca="false">SUM(low_v5_m!C77:J77)</f>
        <v>3805372.77028258</v>
      </c>
      <c r="O89" s="7"/>
      <c r="P89" s="7"/>
      <c r="Q89" s="67" t="n">
        <f aca="false">I89*5.5017049523</f>
        <v>144900075.643281</v>
      </c>
      <c r="R89" s="67"/>
      <c r="S89" s="67"/>
      <c r="T89" s="7"/>
      <c r="U89" s="7"/>
      <c r="V89" s="67" t="n">
        <f aca="false">K89*5.5017049523</f>
        <v>20692753.5820902</v>
      </c>
      <c r="W89" s="67" t="n">
        <f aca="false">M89*5.5017049523</f>
        <v>639982.069549182</v>
      </c>
      <c r="X89" s="67" t="n">
        <f aca="false">N89*5.1890047538+L89*5.5017049523</f>
        <v>26345716.3293878</v>
      </c>
      <c r="Y89" s="67" t="n">
        <f aca="false">N89*5.1890047538</f>
        <v>19746097.3949774</v>
      </c>
      <c r="Z89" s="67" t="n">
        <f aca="false">L89*5.5017049523</f>
        <v>6599618.93441042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low_v2_m!D78+temporary_pension_bonus_low!B78</f>
        <v>30959558.797852</v>
      </c>
      <c r="G90" s="156" t="n">
        <f aca="false">low_v2_m!E78+temporary_pension_bonus_low!B78</f>
        <v>29662084.0546606</v>
      </c>
      <c r="H90" s="8" t="n">
        <f aca="false">F90-J90</f>
        <v>27054112.9891257</v>
      </c>
      <c r="I90" s="8" t="n">
        <f aca="false">G90-K90</f>
        <v>25873801.6201961</v>
      </c>
      <c r="J90" s="156" t="n">
        <f aca="false">low_v2_m!J78</f>
        <v>3905445.80872624</v>
      </c>
      <c r="K90" s="156" t="n">
        <f aca="false">low_v2_m!K78</f>
        <v>3788282.43446446</v>
      </c>
      <c r="L90" s="8" t="n">
        <f aca="false">H90-I90</f>
        <v>1180311.36892959</v>
      </c>
      <c r="M90" s="8" t="n">
        <f aca="false">J90-K90</f>
        <v>117163.374261787</v>
      </c>
      <c r="N90" s="156" t="n">
        <f aca="false">SUM(low_v5_m!C78:J78)</f>
        <v>4468811.35653648</v>
      </c>
      <c r="O90" s="5"/>
      <c r="P90" s="5"/>
      <c r="Q90" s="8" t="n">
        <f aca="false">I90*5.5017049523</f>
        <v>142350022.508661</v>
      </c>
      <c r="R90" s="8"/>
      <c r="S90" s="8"/>
      <c r="T90" s="5"/>
      <c r="U90" s="5"/>
      <c r="V90" s="8" t="n">
        <f aca="false">K90*5.5017049523</f>
        <v>20842012.2304042</v>
      </c>
      <c r="W90" s="8" t="n">
        <f aca="false">M90*5.5017049523</f>
        <v>644598.316404253</v>
      </c>
      <c r="X90" s="8" t="n">
        <f aca="false">N90*5.1890047538+L90*5.5017049523</f>
        <v>29682408.2765992</v>
      </c>
      <c r="Y90" s="8" t="n">
        <f aca="false">N90*5.1890047538</f>
        <v>23188683.3729032</v>
      </c>
      <c r="Z90" s="8" t="n">
        <f aca="false">L90*5.5017049523</f>
        <v>6493724.90369594</v>
      </c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low_v2_m!D79+temporary_pension_bonus_low!B79</f>
        <v>31645858.5860502</v>
      </c>
      <c r="G91" s="158" t="n">
        <f aca="false">low_v2_m!E79+temporary_pension_bonus_low!B79</f>
        <v>30320400.9957179</v>
      </c>
      <c r="H91" s="67" t="n">
        <f aca="false">F91-J91</f>
        <v>27583415.8760905</v>
      </c>
      <c r="I91" s="67" t="n">
        <f aca="false">G91-K91</f>
        <v>26379831.5670569</v>
      </c>
      <c r="J91" s="158" t="n">
        <f aca="false">low_v2_m!J79</f>
        <v>4062442.70995973</v>
      </c>
      <c r="K91" s="158" t="n">
        <f aca="false">low_v2_m!K79</f>
        <v>3940569.42866094</v>
      </c>
      <c r="L91" s="67" t="n">
        <f aca="false">H91-I91</f>
        <v>1203584.30903358</v>
      </c>
      <c r="M91" s="67" t="n">
        <f aca="false">J91-K91</f>
        <v>121873.281298792</v>
      </c>
      <c r="N91" s="158" t="n">
        <f aca="false">SUM(low_v5_m!C79:J79)</f>
        <v>3761695.67405904</v>
      </c>
      <c r="O91" s="7"/>
      <c r="P91" s="7"/>
      <c r="Q91" s="67" t="n">
        <f aca="false">I91*5.5017049523</f>
        <v>145134049.973317</v>
      </c>
      <c r="R91" s="67"/>
      <c r="S91" s="67"/>
      <c r="T91" s="7"/>
      <c r="U91" s="7"/>
      <c r="V91" s="67" t="n">
        <f aca="false">K91*5.5017049523</f>
        <v>21679850.3405459</v>
      </c>
      <c r="W91" s="67" t="n">
        <f aca="false">M91*5.5017049523</f>
        <v>670510.835274612</v>
      </c>
      <c r="X91" s="67" t="n">
        <f aca="false">N91*5.1890047538+L91*5.5017049523</f>
        <v>26141222.4885619</v>
      </c>
      <c r="Y91" s="67" t="n">
        <f aca="false">N91*5.1890047538</f>
        <v>19519456.7350413</v>
      </c>
      <c r="Z91" s="67" t="n">
        <f aca="false">L91*5.5017049523</f>
        <v>6621765.7535206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low_v2_m!D80+temporary_pension_bonus_low!B80</f>
        <v>31134165.7342523</v>
      </c>
      <c r="G92" s="158" t="n">
        <f aca="false">low_v2_m!E80+temporary_pension_bonus_low!B80</f>
        <v>29831459.112733</v>
      </c>
      <c r="H92" s="67" t="n">
        <f aca="false">F92-J92</f>
        <v>27076173.5766716</v>
      </c>
      <c r="I92" s="67" t="n">
        <f aca="false">G92-K92</f>
        <v>25895206.7198798</v>
      </c>
      <c r="J92" s="158" t="n">
        <f aca="false">low_v2_m!J80</f>
        <v>4057992.15758069</v>
      </c>
      <c r="K92" s="158" t="n">
        <f aca="false">low_v2_m!K80</f>
        <v>3936252.39285327</v>
      </c>
      <c r="L92" s="67" t="n">
        <f aca="false">H92-I92</f>
        <v>1180966.85679181</v>
      </c>
      <c r="M92" s="67" t="n">
        <f aca="false">J92-K92</f>
        <v>121739.76472742</v>
      </c>
      <c r="N92" s="158" t="n">
        <f aca="false">SUM(low_v5_m!C80:J80)</f>
        <v>3664776.02518016</v>
      </c>
      <c r="O92" s="7"/>
      <c r="P92" s="7"/>
      <c r="Q92" s="67" t="n">
        <f aca="false">I92*5.5017049523</f>
        <v>142467787.051595</v>
      </c>
      <c r="R92" s="67"/>
      <c r="S92" s="67"/>
      <c r="T92" s="7"/>
      <c r="U92" s="7"/>
      <c r="V92" s="67" t="n">
        <f aca="false">K92*5.5017049523</f>
        <v>21656099.2832636</v>
      </c>
      <c r="W92" s="67" t="n">
        <f aca="false">M92*5.5017049523</f>
        <v>669776.266492682</v>
      </c>
      <c r="X92" s="67" t="n">
        <f aca="false">N92*5.1890047538+L92*5.5017049523</f>
        <v>25513871.4207858</v>
      </c>
      <c r="Y92" s="67" t="n">
        <f aca="false">N92*5.1890047538</f>
        <v>19016540.2162721</v>
      </c>
      <c r="Z92" s="67" t="n">
        <f aca="false">L92*5.5017049523</f>
        <v>6497331.20451366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low_v2_m!D81+temporary_pension_bonus_low!B81</f>
        <v>31736476.0328549</v>
      </c>
      <c r="G93" s="158" t="n">
        <f aca="false">low_v2_m!E81+temporary_pension_bonus_low!B81</f>
        <v>30409534.1207934</v>
      </c>
      <c r="H93" s="67" t="n">
        <f aca="false">F93-J93</f>
        <v>27558349.3137647</v>
      </c>
      <c r="I93" s="67" t="n">
        <f aca="false">G93-K93</f>
        <v>26356751.2032759</v>
      </c>
      <c r="J93" s="158" t="n">
        <f aca="false">low_v2_m!J81</f>
        <v>4178126.7190902</v>
      </c>
      <c r="K93" s="158" t="n">
        <f aca="false">low_v2_m!K81</f>
        <v>4052782.9175175</v>
      </c>
      <c r="L93" s="67" t="n">
        <f aca="false">H93-I93</f>
        <v>1201598.11048882</v>
      </c>
      <c r="M93" s="67" t="n">
        <f aca="false">J93-K93</f>
        <v>125343.801572706</v>
      </c>
      <c r="N93" s="158" t="n">
        <f aca="false">SUM(low_v5_m!C81:J81)</f>
        <v>3777909.00076459</v>
      </c>
      <c r="O93" s="7"/>
      <c r="P93" s="7"/>
      <c r="Q93" s="67" t="n">
        <f aca="false">I93*5.5017049523</f>
        <v>145007068.621602</v>
      </c>
      <c r="R93" s="67"/>
      <c r="S93" s="67"/>
      <c r="T93" s="7"/>
      <c r="U93" s="7"/>
      <c r="V93" s="67" t="n">
        <f aca="false">K93*5.5017049523</f>
        <v>22297215.8479029</v>
      </c>
      <c r="W93" s="67" t="n">
        <f aca="false">M93*5.5017049523</f>
        <v>689604.613852666</v>
      </c>
      <c r="X93" s="67" t="n">
        <f aca="false">N93*5.1890047538+L93*5.5017049523</f>
        <v>26214426.039542</v>
      </c>
      <c r="Y93" s="67" t="n">
        <f aca="false">N93*5.1890047538</f>
        <v>19603587.7643913</v>
      </c>
      <c r="Z93" s="67" t="n">
        <f aca="false">L93*5.5017049523</f>
        <v>6610838.27515069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low_v2_m!D82+temporary_pension_bonus_low!B82</f>
        <v>31325061.0889809</v>
      </c>
      <c r="G94" s="156" t="n">
        <f aca="false">low_v2_m!E82+temporary_pension_bonus_low!B82</f>
        <v>30015627.1792815</v>
      </c>
      <c r="H94" s="8" t="n">
        <f aca="false">F94-J94</f>
        <v>27142660.4889213</v>
      </c>
      <c r="I94" s="8" t="n">
        <f aca="false">G94-K94</f>
        <v>25958698.5972236</v>
      </c>
      <c r="J94" s="156" t="n">
        <f aca="false">low_v2_m!J82</f>
        <v>4182400.60005961</v>
      </c>
      <c r="K94" s="156" t="n">
        <f aca="false">low_v2_m!K82</f>
        <v>4056928.58205782</v>
      </c>
      <c r="L94" s="8" t="n">
        <f aca="false">H94-I94</f>
        <v>1183961.89169762</v>
      </c>
      <c r="M94" s="8" t="n">
        <f aca="false">J94-K94</f>
        <v>125472.018001788</v>
      </c>
      <c r="N94" s="156" t="n">
        <f aca="false">SUM(low_v5_m!C82:J82)</f>
        <v>4389748.53200958</v>
      </c>
      <c r="O94" s="5"/>
      <c r="P94" s="5"/>
      <c r="Q94" s="8" t="n">
        <f aca="false">I94*5.5017049523</f>
        <v>142817100.627608</v>
      </c>
      <c r="R94" s="8"/>
      <c r="S94" s="8"/>
      <c r="T94" s="5"/>
      <c r="U94" s="5"/>
      <c r="V94" s="8" t="n">
        <f aca="false">K94*5.5017049523</f>
        <v>22320024.0710349</v>
      </c>
      <c r="W94" s="8" t="n">
        <f aca="false">M94*5.5017049523</f>
        <v>690310.022815513</v>
      </c>
      <c r="X94" s="8" t="n">
        <f aca="false">N94*5.1890047538+L94*5.5017049523</f>
        <v>29292235.0034715</v>
      </c>
      <c r="Y94" s="8" t="n">
        <f aca="false">N94*5.1890047538</f>
        <v>22778426.0005843</v>
      </c>
      <c r="Z94" s="8" t="n">
        <f aca="false">L94*5.5017049523</f>
        <v>6513809.00288727</v>
      </c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low_v2_m!D83+temporary_pension_bonus_low!B83</f>
        <v>31973754.9370582</v>
      </c>
      <c r="G95" s="158" t="n">
        <f aca="false">low_v2_m!E83+temporary_pension_bonus_low!B83</f>
        <v>30637054.2689461</v>
      </c>
      <c r="H95" s="67" t="n">
        <f aca="false">F95-J95</f>
        <v>27683909.1125513</v>
      </c>
      <c r="I95" s="67" t="n">
        <f aca="false">G95-K95</f>
        <v>26475903.8191745</v>
      </c>
      <c r="J95" s="158" t="n">
        <f aca="false">low_v2_m!J83</f>
        <v>4289845.82450682</v>
      </c>
      <c r="K95" s="158" t="n">
        <f aca="false">low_v2_m!K83</f>
        <v>4161150.44977162</v>
      </c>
      <c r="L95" s="67" t="n">
        <f aca="false">H95-I95</f>
        <v>1208005.29337681</v>
      </c>
      <c r="M95" s="67" t="n">
        <f aca="false">J95-K95</f>
        <v>128695.374735205</v>
      </c>
      <c r="N95" s="158" t="n">
        <f aca="false">SUM(low_v5_m!C83:J83)</f>
        <v>3720451.22444279</v>
      </c>
      <c r="O95" s="7"/>
      <c r="P95" s="7"/>
      <c r="Q95" s="67" t="n">
        <f aca="false">I95*5.5017049523</f>
        <v>145662611.158571</v>
      </c>
      <c r="R95" s="67"/>
      <c r="S95" s="67"/>
      <c r="T95" s="7"/>
      <c r="U95" s="7"/>
      <c r="V95" s="67" t="n">
        <f aca="false">K95*5.5017049523</f>
        <v>22893422.0367739</v>
      </c>
      <c r="W95" s="67" t="n">
        <f aca="false">M95*5.5017049523</f>
        <v>708043.980518779</v>
      </c>
      <c r="X95" s="67" t="n">
        <f aca="false">N95*5.1890047538+L95*5.5017049523</f>
        <v>25951527.7948905</v>
      </c>
      <c r="Y95" s="67" t="n">
        <f aca="false">N95*5.1890047538</f>
        <v>19305439.0899147</v>
      </c>
      <c r="Z95" s="67" t="n">
        <f aca="false">L95*5.5017049523</f>
        <v>6646088.70497584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low_v2_m!D84+temporary_pension_bonus_low!B84</f>
        <v>31446954.7227038</v>
      </c>
      <c r="G96" s="158" t="n">
        <f aca="false">low_v2_m!E84+temporary_pension_bonus_low!B84</f>
        <v>30132518.9831881</v>
      </c>
      <c r="H96" s="67" t="n">
        <f aca="false">F96-J96</f>
        <v>27204254.5935478</v>
      </c>
      <c r="I96" s="67" t="n">
        <f aca="false">G96-K96</f>
        <v>26017099.8579068</v>
      </c>
      <c r="J96" s="158" t="n">
        <f aca="false">low_v2_m!J84</f>
        <v>4242700.12915597</v>
      </c>
      <c r="K96" s="158" t="n">
        <f aca="false">low_v2_m!K84</f>
        <v>4115419.12528129</v>
      </c>
      <c r="L96" s="67" t="n">
        <f aca="false">H96-I96</f>
        <v>1187154.73564104</v>
      </c>
      <c r="M96" s="67" t="n">
        <f aca="false">J96-K96</f>
        <v>127281.003874679</v>
      </c>
      <c r="N96" s="158" t="n">
        <f aca="false">SUM(low_v5_m!C84:J84)</f>
        <v>3619403.62859205</v>
      </c>
      <c r="O96" s="7"/>
      <c r="P96" s="7"/>
      <c r="Q96" s="67" t="n">
        <f aca="false">I96*5.5017049523</f>
        <v>143138407.132729</v>
      </c>
      <c r="R96" s="67"/>
      <c r="S96" s="67"/>
      <c r="T96" s="7"/>
      <c r="U96" s="7"/>
      <c r="V96" s="67" t="n">
        <f aca="false">K96*5.5017049523</f>
        <v>22641821.7823502</v>
      </c>
      <c r="W96" s="67" t="n">
        <f aca="false">M96*5.5017049523</f>
        <v>700262.529351035</v>
      </c>
      <c r="X96" s="67" t="n">
        <f aca="false">N96*5.1890047538+L96*5.5017049523</f>
        <v>25312477.7229079</v>
      </c>
      <c r="Y96" s="67" t="n">
        <f aca="false">N96*5.1890047538</f>
        <v>18781102.6346851</v>
      </c>
      <c r="Z96" s="67" t="n">
        <f aca="false">L96*5.5017049523</f>
        <v>6531375.08822273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low_v2_m!D85+temporary_pension_bonus_low!B85</f>
        <v>32065717.7930564</v>
      </c>
      <c r="G97" s="158" t="n">
        <f aca="false">low_v2_m!E85+temporary_pension_bonus_low!B85</f>
        <v>30726608.878511</v>
      </c>
      <c r="H97" s="67" t="n">
        <f aca="false">F97-J97</f>
        <v>27676975.9430691</v>
      </c>
      <c r="I97" s="67" t="n">
        <f aca="false">G97-K97</f>
        <v>26469529.2840233</v>
      </c>
      <c r="J97" s="158" t="n">
        <f aca="false">low_v2_m!J85</f>
        <v>4388741.8499873</v>
      </c>
      <c r="K97" s="158" t="n">
        <f aca="false">low_v2_m!K85</f>
        <v>4257079.59448768</v>
      </c>
      <c r="L97" s="67" t="n">
        <f aca="false">H97-I97</f>
        <v>1207446.65904587</v>
      </c>
      <c r="M97" s="67" t="n">
        <f aca="false">J97-K97</f>
        <v>131662.25549962</v>
      </c>
      <c r="N97" s="158" t="n">
        <f aca="false">SUM(low_v5_m!C85:J85)</f>
        <v>3702082.00099317</v>
      </c>
      <c r="O97" s="7"/>
      <c r="P97" s="7"/>
      <c r="Q97" s="67" t="n">
        <f aca="false">I97*5.5017049523</f>
        <v>145627540.346961</v>
      </c>
      <c r="R97" s="67"/>
      <c r="S97" s="67"/>
      <c r="T97" s="7"/>
      <c r="U97" s="7"/>
      <c r="V97" s="67" t="n">
        <f aca="false">K97*5.5017049523</f>
        <v>23421195.8873282</v>
      </c>
      <c r="W97" s="67" t="n">
        <f aca="false">M97*5.5017049523</f>
        <v>724366.883113247</v>
      </c>
      <c r="X97" s="67" t="n">
        <f aca="false">N97*5.1890047538+L97*5.5017049523</f>
        <v>25853136.3658217</v>
      </c>
      <c r="Y97" s="67" t="n">
        <f aca="false">N97*5.1890047538</f>
        <v>19210121.102111</v>
      </c>
      <c r="Z97" s="67" t="n">
        <f aca="false">L97*5.5017049523</f>
        <v>6643015.26371076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low_v2_m!D86+temporary_pension_bonus_low!B86</f>
        <v>31631022.4614114</v>
      </c>
      <c r="G98" s="156" t="n">
        <f aca="false">low_v2_m!E86+temporary_pension_bonus_low!B86</f>
        <v>30310359.0576567</v>
      </c>
      <c r="H98" s="8" t="n">
        <f aca="false">F98-J98</f>
        <v>27216330.9949375</v>
      </c>
      <c r="I98" s="8" t="n">
        <f aca="false">G98-K98</f>
        <v>26028108.335177</v>
      </c>
      <c r="J98" s="156" t="n">
        <f aca="false">low_v2_m!J86</f>
        <v>4414691.46647395</v>
      </c>
      <c r="K98" s="156" t="n">
        <f aca="false">low_v2_m!K86</f>
        <v>4282250.72247973</v>
      </c>
      <c r="L98" s="8" t="n">
        <f aca="false">H98-I98</f>
        <v>1188222.65976049</v>
      </c>
      <c r="M98" s="8" t="n">
        <f aca="false">J98-K98</f>
        <v>132440.743994218</v>
      </c>
      <c r="N98" s="156" t="n">
        <f aca="false">SUM(low_v5_m!C86:J86)</f>
        <v>4375358.77221071</v>
      </c>
      <c r="O98" s="5"/>
      <c r="P98" s="5"/>
      <c r="Q98" s="8" t="n">
        <f aca="false">I98*5.5017049523</f>
        <v>143198972.526644</v>
      </c>
      <c r="R98" s="8"/>
      <c r="S98" s="8"/>
      <c r="T98" s="5"/>
      <c r="U98" s="5"/>
      <c r="V98" s="8" t="n">
        <f aca="false">K98*5.5017049523</f>
        <v>23559680.006857</v>
      </c>
      <c r="W98" s="8" t="n">
        <f aca="false">M98*5.5017049523</f>
        <v>728649.897119287</v>
      </c>
      <c r="X98" s="8" t="n">
        <f aca="false">N98*5.1890047538+L98*5.5017049523</f>
        <v>29241007.9602212</v>
      </c>
      <c r="Y98" s="8" t="n">
        <f aca="false">N98*5.1890047538</f>
        <v>22703757.4685819</v>
      </c>
      <c r="Z98" s="8" t="n">
        <f aca="false">L98*5.5017049523</f>
        <v>6537250.49163935</v>
      </c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low_v2_m!D87+temporary_pension_bonus_low!B87</f>
        <v>32201130.2824261</v>
      </c>
      <c r="G99" s="158" t="n">
        <f aca="false">low_v2_m!E87+temporary_pension_bonus_low!B87</f>
        <v>30858268.8594309</v>
      </c>
      <c r="H99" s="67" t="n">
        <f aca="false">F99-J99</f>
        <v>27627864.1192051</v>
      </c>
      <c r="I99" s="67" t="n">
        <f aca="false">G99-K99</f>
        <v>26422200.6811066</v>
      </c>
      <c r="J99" s="158" t="n">
        <f aca="false">low_v2_m!J87</f>
        <v>4573266.16322092</v>
      </c>
      <c r="K99" s="158" t="n">
        <f aca="false">low_v2_m!K87</f>
        <v>4436068.1783243</v>
      </c>
      <c r="L99" s="67" t="n">
        <f aca="false">H99-I99</f>
        <v>1205663.43809849</v>
      </c>
      <c r="M99" s="67" t="n">
        <f aca="false">J99-K99</f>
        <v>137197.984896627</v>
      </c>
      <c r="N99" s="158" t="n">
        <f aca="false">SUM(low_v5_m!C87:J87)</f>
        <v>3771048.6456309</v>
      </c>
      <c r="O99" s="7"/>
      <c r="P99" s="7"/>
      <c r="Q99" s="67" t="n">
        <f aca="false">I99*5.5017049523</f>
        <v>145367152.337909</v>
      </c>
      <c r="R99" s="67"/>
      <c r="S99" s="67"/>
      <c r="T99" s="7"/>
      <c r="U99" s="7"/>
      <c r="V99" s="67" t="n">
        <f aca="false">K99*5.5017049523</f>
        <v>24405938.2654272</v>
      </c>
      <c r="W99" s="67" t="n">
        <f aca="false">M99*5.5017049523</f>
        <v>754822.832951355</v>
      </c>
      <c r="X99" s="67" t="n">
        <f aca="false">N99*5.1890047538+L99*5.5017049523</f>
        <v>26201193.8571833</v>
      </c>
      <c r="Y99" s="67" t="n">
        <f aca="false">N99*5.1890047538</f>
        <v>19567989.3489898</v>
      </c>
      <c r="Z99" s="67" t="n">
        <f aca="false">L99*5.5017049523</f>
        <v>6633204.50819353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low_v2_m!D88+temporary_pension_bonus_low!B88</f>
        <v>31758329.6651351</v>
      </c>
      <c r="G100" s="158" t="n">
        <f aca="false">low_v2_m!E88+temporary_pension_bonus_low!B88</f>
        <v>30434408.6622014</v>
      </c>
      <c r="H100" s="67" t="n">
        <f aca="false">F100-J100</f>
        <v>27199933.5632622</v>
      </c>
      <c r="I100" s="67" t="n">
        <f aca="false">G100-K100</f>
        <v>26012764.4433847</v>
      </c>
      <c r="J100" s="158" t="n">
        <f aca="false">low_v2_m!J88</f>
        <v>4558396.10187288</v>
      </c>
      <c r="K100" s="158" t="n">
        <f aca="false">low_v2_m!K88</f>
        <v>4421644.21881669</v>
      </c>
      <c r="L100" s="67" t="n">
        <f aca="false">H100-I100</f>
        <v>1187169.11987751</v>
      </c>
      <c r="M100" s="67" t="n">
        <f aca="false">J100-K100</f>
        <v>136751.883056187</v>
      </c>
      <c r="N100" s="158" t="n">
        <f aca="false">SUM(low_v5_m!C88:J88)</f>
        <v>3623873.22794866</v>
      </c>
      <c r="O100" s="7"/>
      <c r="P100" s="7"/>
      <c r="Q100" s="67" t="n">
        <f aca="false">I100*5.5017049523</f>
        <v>143114554.961183</v>
      </c>
      <c r="R100" s="67"/>
      <c r="S100" s="67"/>
      <c r="T100" s="7"/>
      <c r="U100" s="7"/>
      <c r="V100" s="67" t="n">
        <f aca="false">K100*5.5017049523</f>
        <v>24326581.8959724</v>
      </c>
      <c r="W100" s="67" t="n">
        <f aca="false">M100*5.5017049523</f>
        <v>752368.512246575</v>
      </c>
      <c r="X100" s="67" t="n">
        <f aca="false">N100*5.1890047538+L100*5.5017049523</f>
        <v>25335749.6330419</v>
      </c>
      <c r="Y100" s="67" t="n">
        <f aca="false">N100*5.1890047538</f>
        <v>18804295.4069942</v>
      </c>
      <c r="Z100" s="67" t="n">
        <f aca="false">L100*5.5017049523</f>
        <v>6531454.22604775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low_v2_m!D89+temporary_pension_bonus_low!B89</f>
        <v>32449793.4770259</v>
      </c>
      <c r="G101" s="158" t="n">
        <f aca="false">low_v2_m!E89+temporary_pension_bonus_low!B89</f>
        <v>31098664.1173015</v>
      </c>
      <c r="H101" s="67" t="n">
        <f aca="false">F101-J101</f>
        <v>27722297.3635248</v>
      </c>
      <c r="I101" s="67" t="n">
        <f aca="false">G101-K101</f>
        <v>26512992.8872054</v>
      </c>
      <c r="J101" s="158" t="n">
        <f aca="false">low_v2_m!J89</f>
        <v>4727496.11350111</v>
      </c>
      <c r="K101" s="158" t="n">
        <f aca="false">low_v2_m!K89</f>
        <v>4585671.23009607</v>
      </c>
      <c r="L101" s="67" t="n">
        <f aca="false">H101-I101</f>
        <v>1209304.47631937</v>
      </c>
      <c r="M101" s="67" t="n">
        <f aca="false">J101-K101</f>
        <v>141824.883405034</v>
      </c>
      <c r="N101" s="158" t="n">
        <f aca="false">SUM(low_v5_m!C89:J89)</f>
        <v>3629616.84135383</v>
      </c>
      <c r="O101" s="7"/>
      <c r="P101" s="7"/>
      <c r="Q101" s="67" t="n">
        <f aca="false">I101*5.5017049523</f>
        <v>145866664.267833</v>
      </c>
      <c r="R101" s="67"/>
      <c r="S101" s="67"/>
      <c r="T101" s="7"/>
      <c r="U101" s="7"/>
      <c r="V101" s="67" t="n">
        <f aca="false">K101*5.5017049523</f>
        <v>25229010.1162392</v>
      </c>
      <c r="W101" s="67" t="n">
        <f aca="false">M101*5.5017049523</f>
        <v>780278.663388848</v>
      </c>
      <c r="X101" s="67" t="n">
        <f aca="false">N101*5.1890047538+L101*5.5017049523</f>
        <v>25487335.4704624</v>
      </c>
      <c r="Y101" s="67" t="n">
        <f aca="false">N101*5.1890047538</f>
        <v>18834099.0442576</v>
      </c>
      <c r="Z101" s="67" t="n">
        <f aca="false">L101*5.5017049523</f>
        <v>6653236.42620483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low_v2_m!D90+temporary_pension_bonus_low!B90</f>
        <v>31980688.6699914</v>
      </c>
      <c r="G102" s="156" t="n">
        <f aca="false">low_v2_m!E90+temporary_pension_bonus_low!B90</f>
        <v>30649751.0598234</v>
      </c>
      <c r="H102" s="8" t="n">
        <f aca="false">F102-J102</f>
        <v>27240354.2125636</v>
      </c>
      <c r="I102" s="8" t="n">
        <f aca="false">G102-K102</f>
        <v>26051626.6361184</v>
      </c>
      <c r="J102" s="156" t="n">
        <f aca="false">low_v2_m!J90</f>
        <v>4740334.45742776</v>
      </c>
      <c r="K102" s="156" t="n">
        <f aca="false">low_v2_m!K90</f>
        <v>4598124.42370493</v>
      </c>
      <c r="L102" s="8" t="n">
        <f aca="false">H102-I102</f>
        <v>1188727.5764452</v>
      </c>
      <c r="M102" s="8" t="n">
        <f aca="false">J102-K102</f>
        <v>142210.033722834</v>
      </c>
      <c r="N102" s="156" t="n">
        <f aca="false">SUM(low_v5_m!C90:J90)</f>
        <v>4359733.29365052</v>
      </c>
      <c r="O102" s="5"/>
      <c r="P102" s="5"/>
      <c r="Q102" s="8" t="n">
        <f aca="false">I102*5.5017049523</f>
        <v>143328363.279403</v>
      </c>
      <c r="R102" s="8"/>
      <c r="S102" s="8"/>
      <c r="T102" s="5"/>
      <c r="U102" s="5"/>
      <c r="V102" s="8" t="n">
        <f aca="false">K102*5.5017049523</f>
        <v>25297523.913189</v>
      </c>
      <c r="W102" s="8" t="n">
        <f aca="false">M102*5.5017049523</f>
        <v>782397.646799664</v>
      </c>
      <c r="X102" s="8" t="n">
        <f aca="false">N102*5.1890047538+L102*5.5017049523</f>
        <v>29162705.1803168</v>
      </c>
      <c r="Y102" s="8" t="n">
        <f aca="false">N102*5.1890047538</f>
        <v>22622676.7860527</v>
      </c>
      <c r="Z102" s="8" t="n">
        <f aca="false">L102*5.5017049523</f>
        <v>6540028.39426411</v>
      </c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low_v2_m!D91+temporary_pension_bonus_low!B91</f>
        <v>32804042.5249506</v>
      </c>
      <c r="G103" s="158" t="n">
        <f aca="false">low_v2_m!E91+temporary_pension_bonus_low!B91</f>
        <v>31438261.1254622</v>
      </c>
      <c r="H103" s="67" t="n">
        <f aca="false">F103-J103</f>
        <v>27856367.3983778</v>
      </c>
      <c r="I103" s="67" t="n">
        <f aca="false">G103-K103</f>
        <v>26639016.2526866</v>
      </c>
      <c r="J103" s="158" t="n">
        <f aca="false">low_v2_m!J91</f>
        <v>4947675.12657279</v>
      </c>
      <c r="K103" s="158" t="n">
        <f aca="false">low_v2_m!K91</f>
        <v>4799244.87277561</v>
      </c>
      <c r="L103" s="67" t="n">
        <f aca="false">H103-I103</f>
        <v>1217351.14569123</v>
      </c>
      <c r="M103" s="67" t="n">
        <f aca="false">J103-K103</f>
        <v>148430.253797185</v>
      </c>
      <c r="N103" s="158" t="n">
        <f aca="false">SUM(low_v5_m!C91:J91)</f>
        <v>3658362.99642046</v>
      </c>
      <c r="O103" s="7"/>
      <c r="P103" s="7"/>
      <c r="Q103" s="67" t="n">
        <f aca="false">I103*5.5017049523</f>
        <v>146560007.641806</v>
      </c>
      <c r="R103" s="67"/>
      <c r="S103" s="67"/>
      <c r="T103" s="7"/>
      <c r="U103" s="7"/>
      <c r="V103" s="67" t="n">
        <f aca="false">K103*5.5017049523</f>
        <v>26404029.2838499</v>
      </c>
      <c r="W103" s="67" t="n">
        <f aca="false">M103*5.5017049523</f>
        <v>816619.462387117</v>
      </c>
      <c r="X103" s="67" t="n">
        <f aca="false">N103*5.1890047538+L103*5.5017049523</f>
        <v>25680769.8064893</v>
      </c>
      <c r="Y103" s="67" t="n">
        <f aca="false">N103*5.1890047538</f>
        <v>18983262.9795518</v>
      </c>
      <c r="Z103" s="67" t="n">
        <f aca="false">L103*5.5017049523</f>
        <v>6697506.82693752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low_v2_m!D92+temporary_pension_bonus_low!B92</f>
        <v>32383015.3443018</v>
      </c>
      <c r="G104" s="158" t="n">
        <f aca="false">low_v2_m!E92+temporary_pension_bonus_low!B92</f>
        <v>31035615.3575416</v>
      </c>
      <c r="H104" s="67" t="n">
        <f aca="false">F104-J104</f>
        <v>27376755.9609605</v>
      </c>
      <c r="I104" s="67" t="n">
        <f aca="false">G104-K104</f>
        <v>26179543.7557005</v>
      </c>
      <c r="J104" s="158" t="n">
        <f aca="false">low_v2_m!J92</f>
        <v>5006259.38334134</v>
      </c>
      <c r="K104" s="158" t="n">
        <f aca="false">low_v2_m!K92</f>
        <v>4856071.6018411</v>
      </c>
      <c r="L104" s="67" t="n">
        <f aca="false">H104-I104</f>
        <v>1197212.20526002</v>
      </c>
      <c r="M104" s="67" t="n">
        <f aca="false">J104-K104</f>
        <v>150187.781500241</v>
      </c>
      <c r="N104" s="158" t="n">
        <f aca="false">SUM(low_v5_m!C92:J92)</f>
        <v>3561869.86612722</v>
      </c>
      <c r="O104" s="7"/>
      <c r="P104" s="7"/>
      <c r="Q104" s="67" t="n">
        <f aca="false">I104*5.5017049523</f>
        <v>144032125.529692</v>
      </c>
      <c r="R104" s="67"/>
      <c r="S104" s="67"/>
      <c r="T104" s="7"/>
      <c r="U104" s="7"/>
      <c r="V104" s="67" t="n">
        <f aca="false">K104*5.5017049523</f>
        <v>26716673.1805726</v>
      </c>
      <c r="W104" s="67" t="n">
        <f aca="false">M104*5.5017049523</f>
        <v>826288.861254825</v>
      </c>
      <c r="X104" s="67" t="n">
        <f aca="false">N104*5.1890047538+L104*5.5017049523</f>
        <v>25069267.9863842</v>
      </c>
      <c r="Y104" s="67" t="n">
        <f aca="false">N104*5.1890047538</f>
        <v>18482559.6677511</v>
      </c>
      <c r="Z104" s="67" t="n">
        <f aca="false">L104*5.5017049523</f>
        <v>6586708.31863308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low_v2_m!D93+temporary_pension_bonus_low!B93</f>
        <v>33128076.1983582</v>
      </c>
      <c r="G105" s="158" t="n">
        <f aca="false">low_v2_m!E93+temporary_pension_bonus_low!B93</f>
        <v>31751311.9069737</v>
      </c>
      <c r="H105" s="67" t="n">
        <f aca="false">F105-J105</f>
        <v>27923062.5543378</v>
      </c>
      <c r="I105" s="67" t="n">
        <f aca="false">G105-K105</f>
        <v>26702448.6722739</v>
      </c>
      <c r="J105" s="158" t="n">
        <f aca="false">low_v2_m!J93</f>
        <v>5205013.64402039</v>
      </c>
      <c r="K105" s="158" t="n">
        <f aca="false">low_v2_m!K93</f>
        <v>5048863.23469978</v>
      </c>
      <c r="L105" s="67" t="n">
        <f aca="false">H105-I105</f>
        <v>1220613.88206384</v>
      </c>
      <c r="M105" s="67" t="n">
        <f aca="false">J105-K105</f>
        <v>156150.409320612</v>
      </c>
      <c r="N105" s="158" t="n">
        <f aca="false">SUM(low_v5_m!C93:J93)</f>
        <v>3697152.09611054</v>
      </c>
      <c r="O105" s="7"/>
      <c r="P105" s="7"/>
      <c r="Q105" s="67" t="n">
        <f aca="false">I105*5.5017049523</f>
        <v>146908994.098786</v>
      </c>
      <c r="R105" s="67"/>
      <c r="S105" s="67"/>
      <c r="T105" s="7"/>
      <c r="U105" s="7"/>
      <c r="V105" s="67" t="n">
        <f aca="false">K105*5.5017049523</f>
        <v>27777355.8618332</v>
      </c>
      <c r="W105" s="67" t="n">
        <f aca="false">M105*5.5017049523</f>
        <v>859093.480262886</v>
      </c>
      <c r="X105" s="67" t="n">
        <f aca="false">N105*5.1890047538+L105*5.5017049523</f>
        <v>25899997.242036</v>
      </c>
      <c r="Y105" s="67" t="n">
        <f aca="false">N105*5.1890047538</f>
        <v>19184539.8022392</v>
      </c>
      <c r="Z105" s="67" t="n">
        <f aca="false">L105*5.5017049523</f>
        <v>6715457.43979678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low_v2_m!D94+temporary_pension_bonus_low!B94</f>
        <v>32683222.9195085</v>
      </c>
      <c r="G106" s="156" t="n">
        <f aca="false">low_v2_m!E94+temporary_pension_bonus_low!B94</f>
        <v>31325076.0427585</v>
      </c>
      <c r="H106" s="8" t="n">
        <f aca="false">F106-J106</f>
        <v>27487605.3418764</v>
      </c>
      <c r="I106" s="8" t="n">
        <f aca="false">G106-K106</f>
        <v>26285326.9924554</v>
      </c>
      <c r="J106" s="156" t="n">
        <f aca="false">low_v2_m!J94</f>
        <v>5195617.57763206</v>
      </c>
      <c r="K106" s="156" t="n">
        <f aca="false">low_v2_m!K94</f>
        <v>5039749.05030309</v>
      </c>
      <c r="L106" s="8" t="n">
        <f aca="false">H106-I106</f>
        <v>1202278.34942099</v>
      </c>
      <c r="M106" s="8" t="n">
        <f aca="false">J106-K106</f>
        <v>155868.527328962</v>
      </c>
      <c r="N106" s="156" t="n">
        <f aca="false">SUM(low_v5_m!C94:J94)</f>
        <v>4347721.69551254</v>
      </c>
      <c r="O106" s="5"/>
      <c r="P106" s="5"/>
      <c r="Q106" s="8" t="n">
        <f aca="false">I106*5.5017049523</f>
        <v>144614113.687217</v>
      </c>
      <c r="R106" s="8"/>
      <c r="S106" s="8"/>
      <c r="T106" s="5"/>
      <c r="U106" s="5"/>
      <c r="V106" s="8" t="n">
        <f aca="false">K106*5.5017049523</f>
        <v>27727212.3084018</v>
      </c>
      <c r="W106" s="8" t="n">
        <f aca="false">M106*5.5017049523</f>
        <v>857542.648713461</v>
      </c>
      <c r="X106" s="8" t="n">
        <f aca="false">N106*5.1890047538+L106*5.5017049523</f>
        <v>29174929.2952665</v>
      </c>
      <c r="Y106" s="8" t="n">
        <f aca="false">N106*5.1890047538</f>
        <v>22560348.546214</v>
      </c>
      <c r="Z106" s="8" t="n">
        <f aca="false">L106*5.5017049523</f>
        <v>6614580.74905254</v>
      </c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low_v2_m!D95+temporary_pension_bonus_low!B95</f>
        <v>33346536.9755924</v>
      </c>
      <c r="G107" s="158" t="n">
        <f aca="false">low_v2_m!E95+temporary_pension_bonus_low!B95</f>
        <v>31960224.9827852</v>
      </c>
      <c r="H107" s="67" t="n">
        <f aca="false">F107-J107</f>
        <v>28056882.009956</v>
      </c>
      <c r="I107" s="67" t="n">
        <f aca="false">G107-K107</f>
        <v>26829259.6661178</v>
      </c>
      <c r="J107" s="158" t="n">
        <f aca="false">low_v2_m!J95</f>
        <v>5289654.96563646</v>
      </c>
      <c r="K107" s="158" t="n">
        <f aca="false">low_v2_m!K95</f>
        <v>5130965.31666736</v>
      </c>
      <c r="L107" s="67" t="n">
        <f aca="false">H107-I107</f>
        <v>1227622.34383816</v>
      </c>
      <c r="M107" s="67" t="n">
        <f aca="false">J107-K107</f>
        <v>158689.648969094</v>
      </c>
      <c r="N107" s="158" t="n">
        <f aca="false">SUM(low_v5_m!C95:J95)</f>
        <v>3632146.16736405</v>
      </c>
      <c r="O107" s="7"/>
      <c r="P107" s="7"/>
      <c r="Q107" s="67" t="n">
        <f aca="false">I107*5.5017049523</f>
        <v>147606670.771623</v>
      </c>
      <c r="R107" s="67"/>
      <c r="S107" s="67"/>
      <c r="T107" s="7"/>
      <c r="U107" s="7"/>
      <c r="V107" s="67" t="n">
        <f aca="false">K107*5.5017049523</f>
        <v>28229057.2927884</v>
      </c>
      <c r="W107" s="67" t="n">
        <f aca="false">M107*5.5017049523</f>
        <v>873063.627612015</v>
      </c>
      <c r="X107" s="67" t="n">
        <f aca="false">N107*5.1890047538+L107*5.5017049523</f>
        <v>25601239.6575971</v>
      </c>
      <c r="Y107" s="67" t="n">
        <f aca="false">N107*5.1890047538</f>
        <v>18847223.7289485</v>
      </c>
      <c r="Z107" s="67" t="n">
        <f aca="false">L107*5.5017049523</f>
        <v>6754015.92864855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low_v2_m!D96+temporary_pension_bonus_low!B96</f>
        <v>32829002.1145309</v>
      </c>
      <c r="G108" s="158" t="n">
        <f aca="false">low_v2_m!E96+temporary_pension_bonus_low!B96</f>
        <v>31465187.332441</v>
      </c>
      <c r="H108" s="67" t="n">
        <f aca="false">F108-J108</f>
        <v>27466865.1245045</v>
      </c>
      <c r="I108" s="67" t="n">
        <f aca="false">G108-K108</f>
        <v>26263914.4521154</v>
      </c>
      <c r="J108" s="158" t="n">
        <f aca="false">low_v2_m!J96</f>
        <v>5362136.99002635</v>
      </c>
      <c r="K108" s="158" t="n">
        <f aca="false">low_v2_m!K96</f>
        <v>5201272.88032556</v>
      </c>
      <c r="L108" s="67" t="n">
        <f aca="false">H108-I108</f>
        <v>1202950.67238912</v>
      </c>
      <c r="M108" s="67" t="n">
        <f aca="false">J108-K108</f>
        <v>160864.109700791</v>
      </c>
      <c r="N108" s="158" t="n">
        <f aca="false">SUM(low_v5_m!C96:J96)</f>
        <v>3532420.75312767</v>
      </c>
      <c r="O108" s="7"/>
      <c r="P108" s="7"/>
      <c r="Q108" s="67" t="n">
        <f aca="false">I108*5.5017049523</f>
        <v>144496308.207987</v>
      </c>
      <c r="R108" s="67"/>
      <c r="S108" s="67"/>
      <c r="T108" s="7"/>
      <c r="U108" s="7"/>
      <c r="V108" s="67" t="n">
        <f aca="false">K108*5.5017049523</f>
        <v>28615868.7639508</v>
      </c>
      <c r="W108" s="67" t="n">
        <f aca="false">M108*5.5017049523</f>
        <v>885026.86898817</v>
      </c>
      <c r="X108" s="67" t="n">
        <f aca="false">N108*5.1890047538+L108*5.5017049523</f>
        <v>24948027.7520571</v>
      </c>
      <c r="Y108" s="67" t="n">
        <f aca="false">N108*5.1890047538</f>
        <v>18329748.0804013</v>
      </c>
      <c r="Z108" s="67" t="n">
        <f aca="false">L108*5.5017049523</f>
        <v>6618279.67165582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low_v2_m!D97+temporary_pension_bonus_low!B97</f>
        <v>33492605.6589265</v>
      </c>
      <c r="G109" s="158" t="n">
        <f aca="false">low_v2_m!E97+temporary_pension_bonus_low!B97</f>
        <v>32100846.5800151</v>
      </c>
      <c r="H109" s="67" t="n">
        <f aca="false">F109-J109</f>
        <v>27995188.2580568</v>
      </c>
      <c r="I109" s="67" t="n">
        <f aca="false">G109-K109</f>
        <v>26768351.7011715</v>
      </c>
      <c r="J109" s="158" t="n">
        <f aca="false">low_v2_m!J97</f>
        <v>5497417.40086965</v>
      </c>
      <c r="K109" s="158" t="n">
        <f aca="false">low_v2_m!K97</f>
        <v>5332494.87884356</v>
      </c>
      <c r="L109" s="67" t="n">
        <f aca="false">H109-I109</f>
        <v>1226836.55688527</v>
      </c>
      <c r="M109" s="67" t="n">
        <f aca="false">J109-K109</f>
        <v>164922.52202609</v>
      </c>
      <c r="N109" s="158" t="n">
        <f aca="false">SUM(low_v5_m!C97:J97)</f>
        <v>3588526.22892325</v>
      </c>
      <c r="O109" s="7"/>
      <c r="P109" s="7"/>
      <c r="Q109" s="67" t="n">
        <f aca="false">I109*5.5017049523</f>
        <v>147271573.119244</v>
      </c>
      <c r="R109" s="67"/>
      <c r="S109" s="67"/>
      <c r="T109" s="7"/>
      <c r="U109" s="7"/>
      <c r="V109" s="67" t="n">
        <f aca="false">K109*5.5017049523</f>
        <v>29337813.483048</v>
      </c>
      <c r="W109" s="67" t="n">
        <f aca="false">M109*5.5017049523</f>
        <v>907355.056176745</v>
      </c>
      <c r="X109" s="67" t="n">
        <f aca="false">N109*5.1890047538+L109*5.5017049523</f>
        <v>25370572.4216971</v>
      </c>
      <c r="Y109" s="67" t="n">
        <f aca="false">N109*5.1890047538</f>
        <v>18620879.6610188</v>
      </c>
      <c r="Z109" s="67" t="n">
        <f aca="false">L109*5.5017049523</f>
        <v>6749692.76067838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low_v2_m!D98+temporary_pension_bonus_low!B98</f>
        <v>33103321.6366324</v>
      </c>
      <c r="G110" s="156" t="n">
        <f aca="false">low_v2_m!E98+temporary_pension_bonus_low!B98</f>
        <v>31728564.4749301</v>
      </c>
      <c r="H110" s="8" t="n">
        <f aca="false">F110-J110</f>
        <v>27596759.3880755</v>
      </c>
      <c r="I110" s="8" t="n">
        <f aca="false">G110-K110</f>
        <v>26387199.0938299</v>
      </c>
      <c r="J110" s="156" t="n">
        <f aca="false">low_v2_m!J98</f>
        <v>5506562.24855691</v>
      </c>
      <c r="K110" s="156" t="n">
        <f aca="false">low_v2_m!K98</f>
        <v>5341365.3811002</v>
      </c>
      <c r="L110" s="8" t="n">
        <f aca="false">H110-I110</f>
        <v>1209560.29424565</v>
      </c>
      <c r="M110" s="8" t="n">
        <f aca="false">J110-K110</f>
        <v>165196.867456707</v>
      </c>
      <c r="N110" s="156" t="n">
        <f aca="false">SUM(low_v5_m!C98:J98)</f>
        <v>4212457.46287696</v>
      </c>
      <c r="O110" s="5"/>
      <c r="P110" s="5"/>
      <c r="Q110" s="8" t="n">
        <f aca="false">I110*5.5017049523</f>
        <v>145174583.93185</v>
      </c>
      <c r="R110" s="8"/>
      <c r="S110" s="8"/>
      <c r="T110" s="5"/>
      <c r="U110" s="5"/>
      <c r="V110" s="8" t="n">
        <f aca="false">K110*5.5017049523</f>
        <v>29386616.3692428</v>
      </c>
      <c r="W110" s="8" t="n">
        <f aca="false">M110*5.5017049523</f>
        <v>908864.423791013</v>
      </c>
      <c r="X110" s="8" t="n">
        <f aca="false">N110*5.1890047538+L110*5.5017049523</f>
        <v>28513105.6610056</v>
      </c>
      <c r="Y110" s="8" t="n">
        <f aca="false">N110*5.1890047538</f>
        <v>21858461.8000488</v>
      </c>
      <c r="Z110" s="8" t="n">
        <f aca="false">L110*5.5017049523</f>
        <v>6654643.86095675</v>
      </c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low_v2_m!D99+temporary_pension_bonus_low!B99</f>
        <v>33968084.8714663</v>
      </c>
      <c r="G111" s="158" t="n">
        <f aca="false">low_v2_m!E99+temporary_pension_bonus_low!B99</f>
        <v>32558423.5122884</v>
      </c>
      <c r="H111" s="67" t="n">
        <f aca="false">F111-J111</f>
        <v>28234164.5169688</v>
      </c>
      <c r="I111" s="67" t="n">
        <f aca="false">G111-K111</f>
        <v>26996520.7684258</v>
      </c>
      <c r="J111" s="158" t="n">
        <f aca="false">low_v2_m!J99</f>
        <v>5733920.35449756</v>
      </c>
      <c r="K111" s="158" t="n">
        <f aca="false">low_v2_m!K99</f>
        <v>5561902.74386263</v>
      </c>
      <c r="L111" s="67" t="n">
        <f aca="false">H111-I111</f>
        <v>1237643.74854299</v>
      </c>
      <c r="M111" s="67" t="n">
        <f aca="false">J111-K111</f>
        <v>172017.610634926</v>
      </c>
      <c r="N111" s="158" t="n">
        <f aca="false">SUM(low_v5_m!C99:J99)</f>
        <v>3520540.82286579</v>
      </c>
      <c r="O111" s="7"/>
      <c r="P111" s="7"/>
      <c r="Q111" s="67" t="n">
        <f aca="false">I111*5.5017049523</f>
        <v>148526892.006518</v>
      </c>
      <c r="R111" s="67"/>
      <c r="S111" s="67"/>
      <c r="T111" s="7"/>
      <c r="U111" s="7"/>
      <c r="V111" s="67" t="n">
        <f aca="false">K111*5.5017049523</f>
        <v>30599947.87012</v>
      </c>
      <c r="W111" s="67" t="n">
        <f aca="false">M111*5.5017049523</f>
        <v>946390.140312984</v>
      </c>
      <c r="X111" s="67" t="n">
        <f aca="false">N111*5.1890047538+L111*5.5017049523</f>
        <v>25077253.8063397</v>
      </c>
      <c r="Y111" s="67" t="n">
        <f aca="false">N111*5.1890047538</f>
        <v>18268103.0657976</v>
      </c>
      <c r="Z111" s="67" t="n">
        <f aca="false">L111*5.5017049523</f>
        <v>6809150.74054211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low_v2_m!D100+temporary_pension_bonus_low!B100</f>
        <v>33428851.2320502</v>
      </c>
      <c r="G112" s="158" t="n">
        <f aca="false">low_v2_m!E100+temporary_pension_bonus_low!B100</f>
        <v>32040874.1626083</v>
      </c>
      <c r="H112" s="67" t="n">
        <f aca="false">F112-J112</f>
        <v>27738975.039835</v>
      </c>
      <c r="I112" s="67" t="n">
        <f aca="false">G112-K112</f>
        <v>26521694.2561595</v>
      </c>
      <c r="J112" s="158" t="n">
        <f aca="false">low_v2_m!J100</f>
        <v>5689876.19221523</v>
      </c>
      <c r="K112" s="158" t="n">
        <f aca="false">low_v2_m!K100</f>
        <v>5519179.90644877</v>
      </c>
      <c r="L112" s="67" t="n">
        <f aca="false">H112-I112</f>
        <v>1217280.78367544</v>
      </c>
      <c r="M112" s="67" t="n">
        <f aca="false">J112-K112</f>
        <v>170696.285766457</v>
      </c>
      <c r="N112" s="158" t="n">
        <f aca="false">SUM(low_v5_m!C100:J100)</f>
        <v>3513920.178895</v>
      </c>
      <c r="O112" s="7"/>
      <c r="P112" s="7"/>
      <c r="Q112" s="67" t="n">
        <f aca="false">I112*5.5017049523</f>
        <v>145914536.632499</v>
      </c>
      <c r="R112" s="67"/>
      <c r="S112" s="67"/>
      <c r="T112" s="7"/>
      <c r="U112" s="7"/>
      <c r="V112" s="67" t="n">
        <f aca="false">K112*5.5017049523</f>
        <v>30364899.4239439</v>
      </c>
      <c r="W112" s="67" t="n">
        <f aca="false">M112*5.5017049523</f>
        <v>939120.600740534</v>
      </c>
      <c r="X112" s="67" t="n">
        <f aca="false">N112*5.1890047538+L112*5.5017049523</f>
        <v>24930868.2286467</v>
      </c>
      <c r="Y112" s="67" t="n">
        <f aca="false">N112*5.1890047538</f>
        <v>18233748.5127599</v>
      </c>
      <c r="Z112" s="67" t="n">
        <f aca="false">L112*5.5017049523</f>
        <v>6697119.71588681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low_v2_m!D101+temporary_pension_bonus_low!B101</f>
        <v>34089708.8545393</v>
      </c>
      <c r="G113" s="158" t="n">
        <f aca="false">low_v2_m!E101+temporary_pension_bonus_low!B101</f>
        <v>32675095.2543916</v>
      </c>
      <c r="H113" s="67" t="n">
        <f aca="false">F113-J113</f>
        <v>28202189.0228266</v>
      </c>
      <c r="I113" s="67" t="n">
        <f aca="false">G113-K113</f>
        <v>26964201.0176303</v>
      </c>
      <c r="J113" s="158" t="n">
        <f aca="false">low_v2_m!J101</f>
        <v>5887519.83171272</v>
      </c>
      <c r="K113" s="158" t="n">
        <f aca="false">low_v2_m!K101</f>
        <v>5710894.23676134</v>
      </c>
      <c r="L113" s="67" t="n">
        <f aca="false">H113-I113</f>
        <v>1237988.00519629</v>
      </c>
      <c r="M113" s="67" t="n">
        <f aca="false">J113-K113</f>
        <v>176625.594951382</v>
      </c>
      <c r="N113" s="158" t="n">
        <f aca="false">SUM(low_v5_m!C101:J101)</f>
        <v>3545549.59258628</v>
      </c>
      <c r="O113" s="7"/>
      <c r="P113" s="7"/>
      <c r="Q113" s="67" t="n">
        <f aca="false">I113*5.5017049523</f>
        <v>148349078.273509</v>
      </c>
      <c r="R113" s="67"/>
      <c r="S113" s="67"/>
      <c r="T113" s="7"/>
      <c r="U113" s="7"/>
      <c r="V113" s="67" t="n">
        <f aca="false">K113*5.5017049523</f>
        <v>31419655.1044514</v>
      </c>
      <c r="W113" s="67" t="n">
        <f aca="false">M113*5.5017049523</f>
        <v>971741.910446952</v>
      </c>
      <c r="X113" s="67" t="n">
        <f aca="false">N113*5.1890047538+L113*5.5017049523</f>
        <v>25208918.4298403</v>
      </c>
      <c r="Y113" s="67" t="n">
        <f aca="false">N113*5.1890047538</f>
        <v>18397873.6907638</v>
      </c>
      <c r="Z113" s="67" t="n">
        <f aca="false">L113*5.5017049523</f>
        <v>6811044.73907642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low_v2_m!D102+temporary_pension_bonus_low!B102</f>
        <v>33632632.4418739</v>
      </c>
      <c r="G114" s="156" t="n">
        <f aca="false">low_v2_m!E102+temporary_pension_bonus_low!B102</f>
        <v>32235911.8380482</v>
      </c>
      <c r="H114" s="8" t="n">
        <f aca="false">F114-J114</f>
        <v>27795252.48301</v>
      </c>
      <c r="I114" s="8" t="n">
        <f aca="false">G114-K114</f>
        <v>26573653.2779502</v>
      </c>
      <c r="J114" s="156" t="n">
        <f aca="false">low_v2_m!J102</f>
        <v>5837379.95886387</v>
      </c>
      <c r="K114" s="156" t="n">
        <f aca="false">low_v2_m!K102</f>
        <v>5662258.56009795</v>
      </c>
      <c r="L114" s="8" t="n">
        <f aca="false">H114-I114</f>
        <v>1221599.20505979</v>
      </c>
      <c r="M114" s="8" t="n">
        <f aca="false">J114-K114</f>
        <v>175121.398765916</v>
      </c>
      <c r="N114" s="156" t="n">
        <f aca="false">SUM(low_v5_m!C102:J102)</f>
        <v>4175915.26944418</v>
      </c>
      <c r="O114" s="5"/>
      <c r="P114" s="5"/>
      <c r="Q114" s="8" t="n">
        <f aca="false">I114*5.5017049523</f>
        <v>146200399.840002</v>
      </c>
      <c r="R114" s="8"/>
      <c r="S114" s="8"/>
      <c r="T114" s="5"/>
      <c r="U114" s="5"/>
      <c r="V114" s="8" t="n">
        <f aca="false">K114*5.5017049523</f>
        <v>31152075.961294</v>
      </c>
      <c r="W114" s="8" t="n">
        <f aca="false">M114*5.5017049523</f>
        <v>963466.266844143</v>
      </c>
      <c r="X114" s="8" t="n">
        <f aca="false">N114*5.1890047538+L114*5.5017049523</f>
        <v>28389722.5808151</v>
      </c>
      <c r="Y114" s="8" t="n">
        <f aca="false">N114*5.1890047538</f>
        <v>21668844.1846119</v>
      </c>
      <c r="Z114" s="8" t="n">
        <f aca="false">L114*5.5017049523</f>
        <v>6720878.39620319</v>
      </c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low_v2_m!D103+temporary_pension_bonus_low!B103</f>
        <v>34328126.7139384</v>
      </c>
      <c r="G115" s="158" t="n">
        <f aca="false">low_v2_m!E103+temporary_pension_bonus_low!B103</f>
        <v>32902492.4294559</v>
      </c>
      <c r="H115" s="67" t="n">
        <f aca="false">F115-J115</f>
        <v>28313710.6516818</v>
      </c>
      <c r="I115" s="67" t="n">
        <f aca="false">G115-K115</f>
        <v>27068508.8490669</v>
      </c>
      <c r="J115" s="158" t="n">
        <f aca="false">low_v2_m!J103</f>
        <v>6014416.06225661</v>
      </c>
      <c r="K115" s="158" t="n">
        <f aca="false">low_v2_m!K103</f>
        <v>5833983.58038891</v>
      </c>
      <c r="L115" s="67" t="n">
        <f aca="false">H115-I115</f>
        <v>1245201.80261482</v>
      </c>
      <c r="M115" s="67" t="n">
        <f aca="false">J115-K115</f>
        <v>180432.4818677</v>
      </c>
      <c r="N115" s="158" t="n">
        <f aca="false">SUM(low_v5_m!C103:J103)</f>
        <v>3474500.07843395</v>
      </c>
      <c r="O115" s="7"/>
      <c r="P115" s="7"/>
      <c r="Q115" s="67" t="n">
        <f aca="false">I115*5.5017049523</f>
        <v>148922949.186288</v>
      </c>
      <c r="R115" s="67"/>
      <c r="S115" s="67"/>
      <c r="T115" s="7"/>
      <c r="U115" s="7"/>
      <c r="V115" s="67" t="n">
        <f aca="false">K115*5.5017049523</f>
        <v>32096856.3558626</v>
      </c>
      <c r="W115" s="67" t="n">
        <f aca="false">M115*5.5017049523</f>
        <v>992686.279047304</v>
      </c>
      <c r="X115" s="67" t="n">
        <f aca="false">N115*5.1890047538+L115*5.5017049523</f>
        <v>24879930.3481311</v>
      </c>
      <c r="Y115" s="67" t="n">
        <f aca="false">N115*5.1890047538</f>
        <v>18029197.4240722</v>
      </c>
      <c r="Z115" s="67" t="n">
        <f aca="false">L115*5.5017049523</f>
        <v>6850732.92405884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low_v2_m!D104+temporary_pension_bonus_low!B104</f>
        <v>33851750.1919481</v>
      </c>
      <c r="G116" s="158" t="n">
        <f aca="false">low_v2_m!E104+temporary_pension_bonus_low!B104</f>
        <v>32446488.2906703</v>
      </c>
      <c r="H116" s="67" t="n">
        <f aca="false">F116-J116</f>
        <v>27900853.1923525</v>
      </c>
      <c r="I116" s="67" t="n">
        <f aca="false">G116-K116</f>
        <v>26674118.2010626</v>
      </c>
      <c r="J116" s="158" t="n">
        <f aca="false">low_v2_m!J104</f>
        <v>5950896.99959557</v>
      </c>
      <c r="K116" s="158" t="n">
        <f aca="false">low_v2_m!K104</f>
        <v>5772370.0896077</v>
      </c>
      <c r="L116" s="67" t="n">
        <f aca="false">H116-I116</f>
        <v>1226734.9912899</v>
      </c>
      <c r="M116" s="67" t="n">
        <f aca="false">J116-K116</f>
        <v>178526.909987866</v>
      </c>
      <c r="N116" s="158" t="n">
        <f aca="false">SUM(low_v5_m!C104:J104)</f>
        <v>3435717.53698545</v>
      </c>
      <c r="O116" s="7"/>
      <c r="P116" s="7"/>
      <c r="Q116" s="67" t="n">
        <f aca="false">I116*5.5017049523</f>
        <v>146753128.205022</v>
      </c>
      <c r="R116" s="67"/>
      <c r="S116" s="67"/>
      <c r="T116" s="7"/>
      <c r="U116" s="7"/>
      <c r="V116" s="67" t="n">
        <f aca="false">K116*5.5017049523</f>
        <v>31757877.1085031</v>
      </c>
      <c r="W116" s="67" t="n">
        <f aca="false">M116*5.5017049523</f>
        <v>982202.384799058</v>
      </c>
      <c r="X116" s="67" t="n">
        <f aca="false">N116*5.1890047538+L116*5.5017049523</f>
        <v>24577088.6088709</v>
      </c>
      <c r="Y116" s="67" t="n">
        <f aca="false">N116*5.1890047538</f>
        <v>17827954.6321315</v>
      </c>
      <c r="Z116" s="67" t="n">
        <f aca="false">L116*5.5017049523</f>
        <v>6749133.97673935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low_v2_m!D105+temporary_pension_bonus_low!B105</f>
        <v>34810018.5744887</v>
      </c>
      <c r="G117" s="158" t="n">
        <f aca="false">low_v2_m!E105+temporary_pension_bonus_low!B105</f>
        <v>33364397.4417821</v>
      </c>
      <c r="H117" s="67" t="n">
        <f aca="false">F117-J117</f>
        <v>28599498.2500637</v>
      </c>
      <c r="I117" s="67" t="n">
        <f aca="false">G117-K117</f>
        <v>27340192.7270899</v>
      </c>
      <c r="J117" s="158" t="n">
        <f aca="false">low_v2_m!J105</f>
        <v>6210520.324425</v>
      </c>
      <c r="K117" s="158" t="n">
        <f aca="false">low_v2_m!K105</f>
        <v>6024204.71469225</v>
      </c>
      <c r="L117" s="67" t="n">
        <f aca="false">H117-I117</f>
        <v>1259305.52297378</v>
      </c>
      <c r="M117" s="67" t="n">
        <f aca="false">J117-K117</f>
        <v>186315.60973275</v>
      </c>
      <c r="N117" s="158" t="n">
        <f aca="false">SUM(low_v5_m!C105:J105)</f>
        <v>3522271.33064665</v>
      </c>
      <c r="O117" s="7"/>
      <c r="P117" s="7"/>
      <c r="Q117" s="67" t="n">
        <f aca="false">I117*5.5017049523</f>
        <v>150417673.723467</v>
      </c>
      <c r="R117" s="67"/>
      <c r="S117" s="67"/>
      <c r="T117" s="7"/>
      <c r="U117" s="7"/>
      <c r="V117" s="67" t="n">
        <f aca="false">K117*5.5017049523</f>
        <v>33143396.9124914</v>
      </c>
      <c r="W117" s="67" t="n">
        <f aca="false">M117*5.5017049523</f>
        <v>1025053.51275746</v>
      </c>
      <c r="X117" s="67" t="n">
        <f aca="false">N117*5.1890047538+L117*5.5017049523</f>
        <v>25205410.1111025</v>
      </c>
      <c r="Y117" s="67" t="n">
        <f aca="false">N117*5.1890047538</f>
        <v>18277082.6788989</v>
      </c>
      <c r="Z117" s="67" t="n">
        <f aca="false">L117*5.5017049523</f>
        <v>6928327.43220356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09375" defaultRowHeight="12.8" zeroHeight="false" outlineLevelRow="0" outlineLevelCol="0"/>
  <cols>
    <col collapsed="false" customWidth="true" hidden="false" outlineLevel="0" max="7" min="6" style="135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35" width="17.35"/>
    <col collapsed="false" customWidth="true" hidden="false" outlineLevel="0" max="11" min="11" style="135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35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169</v>
      </c>
      <c r="G1" s="138" t="s">
        <v>170</v>
      </c>
      <c r="H1" s="136"/>
      <c r="I1" s="136"/>
      <c r="J1" s="139" t="s">
        <v>171</v>
      </c>
      <c r="K1" s="139" t="s">
        <v>172</v>
      </c>
      <c r="L1" s="136"/>
      <c r="M1" s="140"/>
      <c r="N1" s="141" t="s">
        <v>173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36"/>
      <c r="AC1" s="136"/>
      <c r="AD1" s="136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174</v>
      </c>
      <c r="G2" s="139" t="s">
        <v>175</v>
      </c>
      <c r="H2" s="136"/>
      <c r="I2" s="136"/>
      <c r="J2" s="141"/>
      <c r="K2" s="141"/>
      <c r="L2" s="136"/>
      <c r="M2" s="140"/>
      <c r="N2" s="141" t="s">
        <v>176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36"/>
      <c r="AC2" s="136"/>
      <c r="AD2" s="136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50.25" hidden="false" customHeight="true" outlineLevel="0" collapsed="false">
      <c r="A3" s="143" t="s">
        <v>177</v>
      </c>
      <c r="B3" s="144"/>
      <c r="C3" s="143" t="s">
        <v>178</v>
      </c>
      <c r="D3" s="143" t="s">
        <v>179</v>
      </c>
      <c r="E3" s="143" t="s">
        <v>180</v>
      </c>
      <c r="F3" s="145" t="s">
        <v>181</v>
      </c>
      <c r="G3" s="145" t="s">
        <v>182</v>
      </c>
      <c r="H3" s="143" t="s">
        <v>183</v>
      </c>
      <c r="I3" s="143" t="s">
        <v>184</v>
      </c>
      <c r="J3" s="145" t="s">
        <v>185</v>
      </c>
      <c r="K3" s="145" t="s">
        <v>186</v>
      </c>
      <c r="L3" s="143" t="s">
        <v>187</v>
      </c>
      <c r="M3" s="146" t="s">
        <v>188</v>
      </c>
      <c r="N3" s="145" t="s">
        <v>189</v>
      </c>
      <c r="O3" s="143" t="s">
        <v>190</v>
      </c>
      <c r="P3" s="144" t="s">
        <v>191</v>
      </c>
      <c r="Q3" s="143" t="s">
        <v>192</v>
      </c>
      <c r="R3" s="143" t="s">
        <v>193</v>
      </c>
      <c r="S3" s="143" t="s">
        <v>194</v>
      </c>
      <c r="T3" s="143" t="s">
        <v>195</v>
      </c>
      <c r="U3" s="144" t="s">
        <v>196</v>
      </c>
      <c r="V3" s="143" t="s">
        <v>197</v>
      </c>
      <c r="W3" s="143" t="s">
        <v>198</v>
      </c>
      <c r="X3" s="143" t="s">
        <v>199</v>
      </c>
      <c r="Y3" s="143" t="s">
        <v>200</v>
      </c>
      <c r="Z3" s="143" t="s">
        <v>201</v>
      </c>
      <c r="AA3" s="143"/>
      <c r="AB3" s="143"/>
      <c r="AC3" s="143"/>
      <c r="AD3" s="14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202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51"/>
      <c r="AB4" s="151"/>
      <c r="AC4" s="151"/>
      <c r="AD4" s="151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  <c r="AA5" s="151"/>
      <c r="AB5" s="151"/>
      <c r="AC5" s="151"/>
      <c r="AD5" s="151"/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  <c r="AA6" s="151"/>
      <c r="AB6" s="151"/>
      <c r="AC6" s="151"/>
      <c r="AD6" s="151"/>
    </row>
    <row r="7" customFormat="false" ht="12.8" hidden="false" customHeight="false" outlineLevel="0" collapsed="false"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  <c r="AA7" s="151"/>
      <c r="AB7" s="151"/>
      <c r="AC7" s="151"/>
      <c r="AD7" s="151"/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  <c r="AA8" s="151"/>
      <c r="AB8" s="151"/>
      <c r="AC8" s="151"/>
      <c r="AD8" s="151"/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  <c r="AA9" s="151"/>
      <c r="AB9" s="151"/>
      <c r="AC9" s="151"/>
      <c r="AD9" s="151"/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  <c r="AA10" s="151"/>
      <c r="AB10" s="151"/>
      <c r="AC10" s="151"/>
      <c r="AD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  <c r="AA11" s="151"/>
      <c r="AB11" s="151"/>
      <c r="AC11" s="151"/>
      <c r="AD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203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  <c r="AA12" s="151"/>
      <c r="AB12" s="151"/>
      <c r="AC12" s="151"/>
      <c r="AD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  <c r="AA13" s="151"/>
      <c r="AB13" s="151"/>
      <c r="AC13" s="151"/>
      <c r="AD13" s="151"/>
    </row>
    <row r="14" customFormat="false" ht="12.8" hidden="false" customHeight="false" outlineLevel="0" collapsed="false">
      <c r="A14" s="154" t="s">
        <v>204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central_v2_m!B2+temporary_pension_bonus_central!B2</f>
        <v>17715091.2971215</v>
      </c>
      <c r="G14" s="155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central_v2_m!J2</f>
        <v>0</v>
      </c>
      <c r="K14" s="156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central_v2_m!B3+temporary_pension_bonus_central!B3</f>
        <v>20422747.1350974</v>
      </c>
      <c r="G15" s="157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central_v2_m!J3</f>
        <v>0</v>
      </c>
      <c r="K15" s="158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7" t="n">
        <f aca="false">central_v2_m!B4+temporary_pension_bonus_central!B4</f>
        <v>19803746.8364793</v>
      </c>
      <c r="G16" s="157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central_v2_m!J4</f>
        <v>0</v>
      </c>
      <c r="K16" s="158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SUM(central_v5_m!C4:J4)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7" t="n">
        <f aca="false">central_v2_m!B5+temporary_pension_bonus_central!B5</f>
        <v>21428421.3166265</v>
      </c>
      <c r="G17" s="157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central_v2_m!J5</f>
        <v>0</v>
      </c>
      <c r="K17" s="158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SUM(central_v5_m!C5:J5)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central_v2_m!B6+temporary_pension_bonus_central!B6</f>
        <v>18797781.9121755</v>
      </c>
      <c r="G18" s="155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central_v2_m!J6</f>
        <v>0</v>
      </c>
      <c r="K18" s="156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SUM(central_v5_m!C6:J6)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central_v2_m!B7+temporary_pension_bonus_central!B7</f>
        <v>19382726.6633888</v>
      </c>
      <c r="G19" s="157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central_v2_m!J7</f>
        <v>0</v>
      </c>
      <c r="K19" s="158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SUM(central_v5_m!C7:J7)</f>
        <v>2828183.68633319</v>
      </c>
      <c r="O19" s="159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central_v2_m!D8+temporary_pension_bonus_central!B8</f>
        <v>18504303.1925063</v>
      </c>
      <c r="G20" s="158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central_v2_m!J8</f>
        <v>0</v>
      </c>
      <c r="K20" s="158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SUM(central_v5_m!C8:J8)</f>
        <v>2477813.00409058</v>
      </c>
      <c r="O20" s="159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central_v2_m!D9+temporary_pension_bonus_central!B9</f>
        <v>20255770.5244998</v>
      </c>
      <c r="G21" s="158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central_v2_m!J9</f>
        <v>37448.2927964077</v>
      </c>
      <c r="K21" s="158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SUM(central_v5_m!C9:J9)</f>
        <v>3910348.4398605</v>
      </c>
      <c r="O21" s="159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central_v2_m!D10+temporary_pension_bonus_central!B10</f>
        <v>19378703.2560285</v>
      </c>
      <c r="G22" s="156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central_v2_m!J10</f>
        <v>68744.4841315014</v>
      </c>
      <c r="K22" s="156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SUM(central_v5_m!C10:J10)</f>
        <v>4299591.36744104</v>
      </c>
      <c r="O22" s="160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central_v2_m!D11+temporary_pension_bonus_central!B11</f>
        <v>20711369.2321363</v>
      </c>
      <c r="G23" s="158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central_v2_m!J11</f>
        <v>105406.410376622</v>
      </c>
      <c r="K23" s="158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SUM(central_v5_m!C11:J11)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central_v2_m!D12+temporary_pension_bonus_central!B12</f>
        <v>19898364.4949312</v>
      </c>
      <c r="G24" s="158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central_v2_m!J12</f>
        <v>153068.271140567</v>
      </c>
      <c r="K24" s="158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SUM(central_v5_m!C12:J12)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central_v2_m!D13+temporary_pension_bonus_central!B13</f>
        <v>21659293.0983671</v>
      </c>
      <c r="G25" s="158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central_v2_m!J13</f>
        <v>195716.984291222</v>
      </c>
      <c r="K25" s="158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SUM(central_v5_m!C13:J13)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central_v2_m!D14+temporary_pension_bonus_central!B14</f>
        <v>20174391.2627902</v>
      </c>
      <c r="G26" s="156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central_v2_m!J14</f>
        <v>199621.10106806</v>
      </c>
      <c r="K26" s="156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central_v2_m!D15+temporary_pension_bonus_central!B15</f>
        <v>20313980.7774135</v>
      </c>
      <c r="G27" s="158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central_v2_m!J15</f>
        <v>217761.898580891</v>
      </c>
      <c r="K27" s="158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central_v2_m!D16+temporary_pension_bonus_central!B16</f>
        <v>19050994.9160723</v>
      </c>
      <c r="G28" s="158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central_v2_m!J16</f>
        <v>235047.123224172</v>
      </c>
      <c r="K28" s="158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central_v2_m!D17+temporary_pension_bonus_central!B17</f>
        <v>17490439.3900688</v>
      </c>
      <c r="G29" s="158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central_v2_m!J17</f>
        <v>240391.322037069</v>
      </c>
      <c r="K29" s="158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central_v2_m!D18+temporary_pension_bonus_central!B18</f>
        <v>17349305.2240575</v>
      </c>
      <c r="G30" s="156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central_v2_m!J18</f>
        <v>195752.530770185</v>
      </c>
      <c r="K30" s="156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central_v2_m!D19+temporary_pension_bonus_central!B19</f>
        <v>17520986.5839201</v>
      </c>
      <c r="G31" s="158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central_v2_m!J19</f>
        <v>200857.994505559</v>
      </c>
      <c r="K31" s="158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central_v2_m!D20+temporary_pension_bonus_central!B20</f>
        <v>17915077.6973654</v>
      </c>
      <c r="G32" s="158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8" t="n">
        <f aca="false">central_v2_m!J20</f>
        <v>191856.994735014</v>
      </c>
      <c r="K32" s="158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8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central_v2_m!D21+temporary_pension_bonus_central!B21</f>
        <v>17719542.0514624</v>
      </c>
      <c r="G33" s="158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8" t="n">
        <f aca="false">central_v2_m!J21</f>
        <v>206664.82215155</v>
      </c>
      <c r="K33" s="158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8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central_v2_m!D22+temporary_pension_bonus_central!B22</f>
        <v>20209877.4569129</v>
      </c>
      <c r="G34" s="156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6" t="n">
        <f aca="false">central_v2_m!J22</f>
        <v>240344.303765718</v>
      </c>
      <c r="K34" s="156" t="n">
        <f aca="false">central_v2_m!K22</f>
        <v>233133.974652747</v>
      </c>
      <c r="L34" s="8" t="n">
        <f aca="false">H34-I34</f>
        <v>718558.979982134</v>
      </c>
      <c r="M34" s="8" t="n">
        <f aca="false">J34-K34</f>
        <v>7210.32911297155</v>
      </c>
      <c r="N34" s="156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3953299.49868734</v>
      </c>
      <c r="AA34" s="8"/>
      <c r="AB34" s="8"/>
      <c r="AC34" s="8"/>
      <c r="AD34" s="8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central_v2_m!D23+temporary_pension_bonus_central!B23</f>
        <v>18750071.5730691</v>
      </c>
      <c r="G35" s="158" t="n">
        <f aca="false">central_v2_m!E23+temporary_pension_bonus_central!B23</f>
        <v>18010061.13572</v>
      </c>
      <c r="H35" s="67" t="n">
        <f aca="false">F35-J35</f>
        <v>18476747.3785456</v>
      </c>
      <c r="I35" s="67" t="n">
        <f aca="false">G35-K35</f>
        <v>17744936.6670322</v>
      </c>
      <c r="J35" s="158" t="n">
        <f aca="false">central_v2_m!J23</f>
        <v>273324.194523427</v>
      </c>
      <c r="K35" s="158" t="n">
        <f aca="false">central_v2_m!K23</f>
        <v>265124.468687724</v>
      </c>
      <c r="L35" s="67" t="n">
        <f aca="false">H35-I35</f>
        <v>731810.711513404</v>
      </c>
      <c r="M35" s="67" t="n">
        <f aca="false">J35-K35</f>
        <v>8199.72583570279</v>
      </c>
      <c r="N35" s="158" t="n">
        <f aca="false">SUM(central_v5_m!C23:J23)</f>
        <v>3042071.92521939</v>
      </c>
      <c r="O35" s="7"/>
      <c r="P35" s="7"/>
      <c r="Q35" s="67" t="n">
        <f aca="false">I35*5.5017049523</f>
        <v>97627405.9392611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19811532.2970444</v>
      </c>
      <c r="Y35" s="67" t="n">
        <f aca="false">N35*5.1890047538</f>
        <v>15785325.6813649</v>
      </c>
      <c r="Z35" s="67" t="n">
        <f aca="false">L35*5.5017049523</f>
        <v>4026206.61567948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central_v2_m!D24+temporary_pension_bonus_central!B24</f>
        <v>18693183.2351406</v>
      </c>
      <c r="G36" s="158" t="n">
        <f aca="false">central_v2_m!E24+temporary_pension_bonus_central!B24</f>
        <v>17952789.1008673</v>
      </c>
      <c r="H36" s="67" t="n">
        <f aca="false">F36-J36</f>
        <v>18401702.1419194</v>
      </c>
      <c r="I36" s="67" t="n">
        <f aca="false">G36-K36</f>
        <v>17670052.4404427</v>
      </c>
      <c r="J36" s="158" t="n">
        <f aca="false">central_v2_m!J24</f>
        <v>291481.093221241</v>
      </c>
      <c r="K36" s="158" t="n">
        <f aca="false">central_v2_m!K24</f>
        <v>282736.660424604</v>
      </c>
      <c r="L36" s="67" t="n">
        <f aca="false">H36-I36</f>
        <v>731649.701476663</v>
      </c>
      <c r="M36" s="67" t="n">
        <f aca="false">J36-K36</f>
        <v>8744.43279663729</v>
      </c>
      <c r="N36" s="158" t="n">
        <f aca="false">SUM(central_v5_m!C24:J24)</f>
        <v>2963129.89669462</v>
      </c>
      <c r="O36" s="7"/>
      <c r="P36" s="7"/>
      <c r="Q36" s="67" t="n">
        <f aca="false">I36*5.5017049523</f>
        <v>97215415.0189843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19401015.9060383</v>
      </c>
      <c r="Y36" s="67" t="n">
        <f aca="false">N36*5.1890047538</f>
        <v>15375695.1200753</v>
      </c>
      <c r="Z36" s="67" t="n">
        <f aca="false">L36*5.5017049523</f>
        <v>4025320.78596298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central_v2_m!D25+temporary_pension_bonus_central!B25</f>
        <v>18395486.1467679</v>
      </c>
      <c r="G37" s="158" t="n">
        <f aca="false">central_v2_m!E25+temporary_pension_bonus_central!B25</f>
        <v>17664314.6766162</v>
      </c>
      <c r="H37" s="67" t="n">
        <f aca="false">F37-J37</f>
        <v>18091981.4082142</v>
      </c>
      <c r="I37" s="67" t="n">
        <f aca="false">G37-K37</f>
        <v>17369915.0802191</v>
      </c>
      <c r="J37" s="158" t="n">
        <f aca="false">central_v2_m!J25</f>
        <v>303504.738553717</v>
      </c>
      <c r="K37" s="158" t="n">
        <f aca="false">central_v2_m!K25</f>
        <v>294399.596397105</v>
      </c>
      <c r="L37" s="67" t="n">
        <f aca="false">H37-I37</f>
        <v>722066.327995107</v>
      </c>
      <c r="M37" s="67" t="n">
        <f aca="false">J37-K37</f>
        <v>9105.14215661149</v>
      </c>
      <c r="N37" s="158" t="n">
        <f aca="false">SUM(central_v5_m!C25:J25)</f>
        <v>2894661.69913827</v>
      </c>
      <c r="O37" s="7"/>
      <c r="P37" s="7"/>
      <c r="Q37" s="67" t="n">
        <f aca="false">I37*5.5017049523</f>
        <v>95564147.8178717</v>
      </c>
      <c r="R37" s="67"/>
      <c r="S37" s="67"/>
      <c r="T37" s="7"/>
      <c r="U37" s="7"/>
      <c r="V37" s="67" t="n">
        <f aca="false">K37*5.5017049523</f>
        <v>1619699.71745308</v>
      </c>
      <c r="W37" s="67" t="n">
        <f aca="false">M37*5.5017049523</f>
        <v>50093.8056944249</v>
      </c>
      <c r="X37" s="67" t="n">
        <f aca="false">N37*5.1890047538+L37*5.5017049523</f>
        <v>18993009.210091</v>
      </c>
      <c r="Y37" s="67" t="n">
        <f aca="false">N37*5.1890047538</f>
        <v>15020413.3174713</v>
      </c>
      <c r="Z37" s="67" t="n">
        <f aca="false">L37*5.5017049523</f>
        <v>3972595.89261975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central_v2_m!D26+temporary_pension_bonus_central!B26</f>
        <v>19133085.1615309</v>
      </c>
      <c r="G38" s="156" t="n">
        <f aca="false">central_v2_m!E26+temporary_pension_bonus_central!B26</f>
        <v>18370273.084907</v>
      </c>
      <c r="H38" s="8" t="n">
        <f aca="false">F38-J38</f>
        <v>18793315.231477</v>
      </c>
      <c r="I38" s="8" t="n">
        <f aca="false">G38-K38</f>
        <v>18040696.2527546</v>
      </c>
      <c r="J38" s="156" t="n">
        <f aca="false">central_v2_m!J26</f>
        <v>339769.930053988</v>
      </c>
      <c r="K38" s="156" t="n">
        <f aca="false">central_v2_m!K26</f>
        <v>329576.832152368</v>
      </c>
      <c r="L38" s="8" t="n">
        <f aca="false">H38-I38</f>
        <v>752618.97872236</v>
      </c>
      <c r="M38" s="8" t="n">
        <f aca="false">J38-K38</f>
        <v>10193.0979016196</v>
      </c>
      <c r="N38" s="156" t="n">
        <f aca="false">SUM(central_v5_m!C26:J26)</f>
        <v>3692593.70813925</v>
      </c>
      <c r="O38" s="5"/>
      <c r="P38" s="5"/>
      <c r="Q38" s="8" t="n">
        <f aca="false">I38*5.5017049523</f>
        <v>99254587.91672</v>
      </c>
      <c r="R38" s="8"/>
      <c r="S38" s="8"/>
      <c r="T38" s="5"/>
      <c r="U38" s="5"/>
      <c r="V38" s="8" t="n">
        <f aca="false">K38*5.5017049523</f>
        <v>1813234.48961603</v>
      </c>
      <c r="W38" s="8" t="n">
        <f aca="false">M38*5.5017049523</f>
        <v>56079.4172046194</v>
      </c>
      <c r="X38" s="8" t="n">
        <f aca="false">N38*5.1890047538+L38*5.5017049523</f>
        <v>23301573.8678183</v>
      </c>
      <c r="Y38" s="8" t="n">
        <f aca="false">N38*5.1890047538</f>
        <v>19160886.3053865</v>
      </c>
      <c r="Z38" s="8" t="n">
        <f aca="false">L38*5.5017049523</f>
        <v>4140687.56243178</v>
      </c>
      <c r="AA38" s="8"/>
      <c r="AB38" s="8"/>
      <c r="AC38" s="8"/>
      <c r="AD38" s="8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central_v2_m!D27+temporary_pension_bonus_central!B27</f>
        <v>19771081.6386628</v>
      </c>
      <c r="G39" s="158" t="n">
        <f aca="false">central_v2_m!E27+temporary_pension_bonus_central!B27</f>
        <v>18981082.0709208</v>
      </c>
      <c r="H39" s="67" t="n">
        <f aca="false">F39-J39</f>
        <v>19406921.4843512</v>
      </c>
      <c r="I39" s="67" t="n">
        <f aca="false">G39-K39</f>
        <v>18627846.7212385</v>
      </c>
      <c r="J39" s="158" t="n">
        <f aca="false">central_v2_m!J27</f>
        <v>364160.154311605</v>
      </c>
      <c r="K39" s="158" t="n">
        <f aca="false">central_v2_m!K27</f>
        <v>353235.349682257</v>
      </c>
      <c r="L39" s="67" t="n">
        <f aca="false">H39-I39</f>
        <v>779074.763112664</v>
      </c>
      <c r="M39" s="67" t="n">
        <f aca="false">J39-K39</f>
        <v>10924.8046293482</v>
      </c>
      <c r="N39" s="158" t="n">
        <f aca="false">SUM(central_v5_m!C27:J27)</f>
        <v>3186915.92810193</v>
      </c>
      <c r="O39" s="7"/>
      <c r="P39" s="7"/>
      <c r="Q39" s="67" t="n">
        <f aca="false">I39*5.5017049523</f>
        <v>102484916.556923</v>
      </c>
      <c r="R39" s="67"/>
      <c r="S39" s="67"/>
      <c r="T39" s="7"/>
      <c r="U39" s="7"/>
      <c r="V39" s="67" t="n">
        <f aca="false">K39*5.5017049523</f>
        <v>1943396.6726743</v>
      </c>
      <c r="W39" s="67" t="n">
        <f aca="false">M39*5.5017049523</f>
        <v>60105.0517321947</v>
      </c>
      <c r="X39" s="67" t="n">
        <f aca="false">N39*5.1890047538+L39*5.5017049523</f>
        <v>20823161.3833107</v>
      </c>
      <c r="Y39" s="67" t="n">
        <f aca="false">N39*5.1890047538</f>
        <v>16536921.9008818</v>
      </c>
      <c r="Z39" s="67" t="n">
        <f aca="false">L39*5.5017049523</f>
        <v>4286239.48242889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central_v2_m!D28+temporary_pension_bonus_central!B28</f>
        <v>18613835.1389892</v>
      </c>
      <c r="G40" s="158" t="n">
        <f aca="false">central_v2_m!E28+temporary_pension_bonus_central!B28</f>
        <v>17867506.3083612</v>
      </c>
      <c r="H40" s="67" t="n">
        <f aca="false">F40-J40</f>
        <v>18243714.306979</v>
      </c>
      <c r="I40" s="67" t="n">
        <f aca="false">G40-K40</f>
        <v>17508489.1013114</v>
      </c>
      <c r="J40" s="158" t="n">
        <f aca="false">central_v2_m!J28</f>
        <v>370120.832010162</v>
      </c>
      <c r="K40" s="158" t="n">
        <f aca="false">central_v2_m!K28</f>
        <v>359017.207049857</v>
      </c>
      <c r="L40" s="67" t="n">
        <f aca="false">H40-I40</f>
        <v>735225.20566766</v>
      </c>
      <c r="M40" s="67" t="n">
        <f aca="false">J40-K40</f>
        <v>11103.6249603048</v>
      </c>
      <c r="N40" s="158" t="n">
        <f aca="false">SUM(central_v5_m!C28:J28)</f>
        <v>2837435.29241094</v>
      </c>
      <c r="O40" s="7"/>
      <c r="P40" s="7"/>
      <c r="Q40" s="67" t="n">
        <f aca="false">I40*5.5017049523</f>
        <v>96326541.1959753</v>
      </c>
      <c r="R40" s="67"/>
      <c r="S40" s="67"/>
      <c r="T40" s="7"/>
      <c r="U40" s="7"/>
      <c r="V40" s="67" t="n">
        <f aca="false">K40*5.5017049523</f>
        <v>1975206.74598711</v>
      </c>
      <c r="W40" s="67" t="n">
        <f aca="false">M40*5.5017049523</f>
        <v>61088.8684325909</v>
      </c>
      <c r="X40" s="67" t="n">
        <f aca="false">N40*5.1890047538+L40*5.5017049523</f>
        <v>18768457.3759978</v>
      </c>
      <c r="Y40" s="67" t="n">
        <f aca="false">N40*5.1890047538</f>
        <v>14723465.2209203</v>
      </c>
      <c r="Z40" s="67" t="n">
        <f aca="false">L40*5.5017049523</f>
        <v>4044992.15507755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central_v2_m!D29+temporary_pension_bonus_central!B29</f>
        <v>20246555.2670307</v>
      </c>
      <c r="G41" s="158" t="n">
        <f aca="false">central_v2_m!E29+temporary_pension_bonus_central!B29</f>
        <v>19434180.7165992</v>
      </c>
      <c r="H41" s="67" t="n">
        <f aca="false">F41-J41</f>
        <v>19821260.6974529</v>
      </c>
      <c r="I41" s="67" t="n">
        <f aca="false">G41-K41</f>
        <v>19021644.9841088</v>
      </c>
      <c r="J41" s="158" t="n">
        <f aca="false">central_v2_m!J29</f>
        <v>425294.569577717</v>
      </c>
      <c r="K41" s="158" t="n">
        <f aca="false">central_v2_m!K29</f>
        <v>412535.732490386</v>
      </c>
      <c r="L41" s="67" t="n">
        <f aca="false">H41-I41</f>
        <v>799615.713344172</v>
      </c>
      <c r="M41" s="67" t="n">
        <f aca="false">J41-K41</f>
        <v>12758.8370873315</v>
      </c>
      <c r="N41" s="158" t="n">
        <f aca="false">SUM(central_v5_m!C29:J29)</f>
        <v>3232767.07951694</v>
      </c>
      <c r="O41" s="7"/>
      <c r="P41" s="7"/>
      <c r="Q41" s="67" t="n">
        <f aca="false">I41*5.5017049523</f>
        <v>104651478.409964</v>
      </c>
      <c r="R41" s="67"/>
      <c r="S41" s="67"/>
      <c r="T41" s="7"/>
      <c r="U41" s="7"/>
      <c r="V41" s="67" t="n">
        <f aca="false">K41*5.5017049523</f>
        <v>2269649.88244306</v>
      </c>
      <c r="W41" s="67" t="n">
        <f aca="false">M41*5.5017049523</f>
        <v>70195.3571889607</v>
      </c>
      <c r="X41" s="67" t="n">
        <f aca="false">N41*5.1890047538+L41*5.5017049523</f>
        <v>21174093.4735841</v>
      </c>
      <c r="Y41" s="67" t="n">
        <f aca="false">N41*5.1890047538</f>
        <v>16774843.7435415</v>
      </c>
      <c r="Z41" s="67" t="n">
        <f aca="false">L41*5.5017049523</f>
        <v>4399249.73004253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central_v2_m!D30+temporary_pension_bonus_central!B30</f>
        <v>19149072.6659851</v>
      </c>
      <c r="G42" s="156" t="n">
        <f aca="false">central_v2_m!E30+temporary_pension_bonus_central!B30</f>
        <v>18378318.9362532</v>
      </c>
      <c r="H42" s="8" t="n">
        <f aca="false">F42-J42</f>
        <v>18735856.8650132</v>
      </c>
      <c r="I42" s="8" t="n">
        <f aca="false">G42-K42</f>
        <v>17977499.6093104</v>
      </c>
      <c r="J42" s="156" t="n">
        <f aca="false">central_v2_m!J30</f>
        <v>413215.800971967</v>
      </c>
      <c r="K42" s="156" t="n">
        <f aca="false">central_v2_m!K30</f>
        <v>400819.326942808</v>
      </c>
      <c r="L42" s="8" t="n">
        <f aca="false">H42-I42</f>
        <v>758357.255702775</v>
      </c>
      <c r="M42" s="8" t="n">
        <f aca="false">J42-K42</f>
        <v>12396.4740291591</v>
      </c>
      <c r="N42" s="156" t="n">
        <f aca="false">SUM(central_v5_m!C30:J30)</f>
        <v>3542312.82245308</v>
      </c>
      <c r="O42" s="5"/>
      <c r="P42" s="5"/>
      <c r="Q42" s="8" t="n">
        <f aca="false">I42*5.5017049523</f>
        <v>98906898.6305144</v>
      </c>
      <c r="R42" s="8"/>
      <c r="S42" s="8"/>
      <c r="T42" s="5"/>
      <c r="U42" s="5"/>
      <c r="V42" s="8" t="n">
        <f aca="false">K42*5.5017049523</f>
        <v>2205189.6760188</v>
      </c>
      <c r="W42" s="8" t="n">
        <f aca="false">M42*5.5017049523</f>
        <v>68201.7425572827</v>
      </c>
      <c r="X42" s="8" t="n">
        <f aca="false">N42*5.1890047538+L42*5.5017049523</f>
        <v>22553335.9444683</v>
      </c>
      <c r="Y42" s="8" t="n">
        <f aca="false">N42*5.1890047538</f>
        <v>18381078.0751557</v>
      </c>
      <c r="Z42" s="8" t="n">
        <f aca="false">L42*5.5017049523</f>
        <v>4172257.86931259</v>
      </c>
      <c r="AA42" s="8"/>
      <c r="AB42" s="8"/>
      <c r="AC42" s="8"/>
      <c r="AD42" s="8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central_v2_m!D31+temporary_pension_bonus_central!B31</f>
        <v>21100136.3499051</v>
      </c>
      <c r="G43" s="158" t="n">
        <f aca="false">central_v2_m!E31+temporary_pension_bonus_central!B31</f>
        <v>20250090.915069</v>
      </c>
      <c r="H43" s="67" t="n">
        <f aca="false">F43-J43</f>
        <v>20621600.4812033</v>
      </c>
      <c r="I43" s="67" t="n">
        <f aca="false">G43-K43</f>
        <v>19785911.1224283</v>
      </c>
      <c r="J43" s="158" t="n">
        <f aca="false">central_v2_m!J31</f>
        <v>478535.868701795</v>
      </c>
      <c r="K43" s="158" t="n">
        <f aca="false">central_v2_m!K31</f>
        <v>464179.792640741</v>
      </c>
      <c r="L43" s="67" t="n">
        <f aca="false">H43-I43</f>
        <v>835689.358774986</v>
      </c>
      <c r="M43" s="67" t="n">
        <f aca="false">J43-K43</f>
        <v>14356.0760610538</v>
      </c>
      <c r="N43" s="158" t="n">
        <f aca="false">SUM(central_v5_m!C31:J31)</f>
        <v>3335281.7518708</v>
      </c>
      <c r="O43" s="7"/>
      <c r="P43" s="7"/>
      <c r="Q43" s="67" t="n">
        <f aca="false">I43*5.5017049523</f>
        <v>108856245.208031</v>
      </c>
      <c r="R43" s="67"/>
      <c r="S43" s="67"/>
      <c r="T43" s="7"/>
      <c r="U43" s="7"/>
      <c r="V43" s="67" t="n">
        <f aca="false">K43*5.5017049523</f>
        <v>2553780.26392915</v>
      </c>
      <c r="W43" s="67" t="n">
        <f aca="false">M43*5.5017049523</f>
        <v>78982.8947606954</v>
      </c>
      <c r="X43" s="67" t="n">
        <f aca="false">N43*5.1890047538+L43*5.5017049523</f>
        <v>21904509.1494767</v>
      </c>
      <c r="Y43" s="67" t="n">
        <f aca="false">N43*5.1890047538</f>
        <v>17306792.86572</v>
      </c>
      <c r="Z43" s="67" t="n">
        <f aca="false">L43*5.5017049523</f>
        <v>4597716.28375675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central_v2_m!D32+temporary_pension_bonus_central!B32</f>
        <v>20040290.772069</v>
      </c>
      <c r="G44" s="158" t="n">
        <f aca="false">central_v2_m!E32+temporary_pension_bonus_central!B32</f>
        <v>19231339.5321052</v>
      </c>
      <c r="H44" s="67" t="n">
        <f aca="false">F44-J44</f>
        <v>19570182.9014762</v>
      </c>
      <c r="I44" s="67" t="n">
        <f aca="false">G44-K44</f>
        <v>18775334.8976303</v>
      </c>
      <c r="J44" s="158" t="n">
        <f aca="false">central_v2_m!J32</f>
        <v>470107.870592755</v>
      </c>
      <c r="K44" s="158" t="n">
        <f aca="false">central_v2_m!K32</f>
        <v>456004.634474972</v>
      </c>
      <c r="L44" s="67" t="n">
        <f aca="false">H44-I44</f>
        <v>794848.003845952</v>
      </c>
      <c r="M44" s="67" t="n">
        <f aca="false">J44-K44</f>
        <v>14103.2361177826</v>
      </c>
      <c r="N44" s="158" t="n">
        <f aca="false">SUM(central_v5_m!C32:J32)</f>
        <v>2982635.44263276</v>
      </c>
      <c r="O44" s="7"/>
      <c r="P44" s="7"/>
      <c r="Q44" s="67" t="n">
        <f aca="false">I44*5.5017049523</f>
        <v>103296352.987383</v>
      </c>
      <c r="R44" s="67"/>
      <c r="S44" s="67"/>
      <c r="T44" s="7"/>
      <c r="U44" s="7"/>
      <c r="V44" s="67" t="n">
        <f aca="false">K44*5.5017049523</f>
        <v>2508802.95576271</v>
      </c>
      <c r="W44" s="67" t="n">
        <f aca="false">M44*5.5017049523</f>
        <v>77591.8439926607</v>
      </c>
      <c r="X44" s="67" t="n">
        <f aca="false">N44*5.1890047538+L44*5.5017049523</f>
        <v>19849928.6897588</v>
      </c>
      <c r="Y44" s="67" t="n">
        <f aca="false">N44*5.1890047538</f>
        <v>15476909.4906737</v>
      </c>
      <c r="Z44" s="67" t="n">
        <f aca="false">L44*5.5017049523</f>
        <v>4373019.19908505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central_v2_m!D33+temporary_pension_bonus_central!B33</f>
        <v>21533573.577114</v>
      </c>
      <c r="G45" s="158" t="n">
        <f aca="false">central_v2_m!E33+temporary_pension_bonus_central!B33</f>
        <v>20663795.1666831</v>
      </c>
      <c r="H45" s="67" t="n">
        <f aca="false">F45-J45</f>
        <v>21006177.309717</v>
      </c>
      <c r="I45" s="67" t="n">
        <f aca="false">G45-K45</f>
        <v>20152220.787308</v>
      </c>
      <c r="J45" s="158" t="n">
        <f aca="false">central_v2_m!J33</f>
        <v>527396.267396955</v>
      </c>
      <c r="K45" s="158" t="n">
        <f aca="false">central_v2_m!K33</f>
        <v>511574.379375046</v>
      </c>
      <c r="L45" s="67" t="n">
        <f aca="false">H45-I45</f>
        <v>853956.522408974</v>
      </c>
      <c r="M45" s="67" t="n">
        <f aca="false">J45-K45</f>
        <v>15821.8880219087</v>
      </c>
      <c r="N45" s="158" t="n">
        <f aca="false">SUM(central_v5_m!C33:J33)</f>
        <v>3359962.24289667</v>
      </c>
      <c r="O45" s="7"/>
      <c r="P45" s="7"/>
      <c r="Q45" s="67" t="n">
        <f aca="false">I45*5.5017049523</f>
        <v>110871572.905376</v>
      </c>
      <c r="R45" s="67"/>
      <c r="S45" s="67"/>
      <c r="T45" s="7"/>
      <c r="U45" s="7"/>
      <c r="V45" s="67" t="n">
        <f aca="false">K45*5.5017049523</f>
        <v>2814531.29647749</v>
      </c>
      <c r="W45" s="67" t="n">
        <f aca="false">M45*5.5017049523</f>
        <v>87047.3596848711</v>
      </c>
      <c r="X45" s="67" t="n">
        <f aca="false">N45*5.1890047538+L45*5.5017049523</f>
        <v>22133076.8793657</v>
      </c>
      <c r="Y45" s="67" t="n">
        <f aca="false">N45*5.1890047538</f>
        <v>17434860.0509793</v>
      </c>
      <c r="Z45" s="67" t="n">
        <f aca="false">L45*5.5017049523</f>
        <v>4698216.82838634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central_v2_m!D34+temporary_pension_bonus_central!B34</f>
        <v>20512417.4268698</v>
      </c>
      <c r="G46" s="156" t="n">
        <f aca="false">central_v2_m!E34+temporary_pension_bonus_central!B34</f>
        <v>19681701.9350304</v>
      </c>
      <c r="H46" s="8" t="n">
        <f aca="false">F46-J46</f>
        <v>20007033.524431</v>
      </c>
      <c r="I46" s="8" t="n">
        <f aca="false">G46-K46</f>
        <v>19191479.5496648</v>
      </c>
      <c r="J46" s="156" t="n">
        <f aca="false">central_v2_m!J34</f>
        <v>505383.902438768</v>
      </c>
      <c r="K46" s="156" t="n">
        <f aca="false">central_v2_m!K34</f>
        <v>490222.385365605</v>
      </c>
      <c r="L46" s="8" t="n">
        <f aca="false">H46-I46</f>
        <v>815553.974766273</v>
      </c>
      <c r="M46" s="8" t="n">
        <f aca="false">J46-K46</f>
        <v>15161.5170731629</v>
      </c>
      <c r="N46" s="156" t="n">
        <f aca="false">SUM(central_v5_m!C34:J34)</f>
        <v>3747623.00866988</v>
      </c>
      <c r="O46" s="5"/>
      <c r="P46" s="5"/>
      <c r="Q46" s="8" t="n">
        <f aca="false">I46*5.5017049523</f>
        <v>105585858.080355</v>
      </c>
      <c r="R46" s="8"/>
      <c r="S46" s="8"/>
      <c r="T46" s="5"/>
      <c r="U46" s="5"/>
      <c r="V46" s="8" t="n">
        <f aca="false">K46*5.5017049523</f>
        <v>2697058.92529427</v>
      </c>
      <c r="W46" s="8" t="n">
        <f aca="false">M46*5.5017049523</f>
        <v>83414.1935658016</v>
      </c>
      <c r="X46" s="8" t="n">
        <f aca="false">N46*5.1890047538+L46*5.5017049523</f>
        <v>23933370.9492778</v>
      </c>
      <c r="Y46" s="8" t="n">
        <f aca="false">N46*5.1890047538</f>
        <v>19446433.6074382</v>
      </c>
      <c r="Z46" s="8" t="n">
        <f aca="false">L46*5.5017049523</f>
        <v>4486937.34183955</v>
      </c>
      <c r="AA46" s="8"/>
      <c r="AB46" s="8"/>
      <c r="AC46" s="8"/>
      <c r="AD46" s="8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central_v2_m!D35+temporary_pension_bonus_central!B35</f>
        <v>22316025.0862963</v>
      </c>
      <c r="G47" s="158" t="n">
        <f aca="false">central_v2_m!E35+temporary_pension_bonus_central!B35</f>
        <v>21411625.372099</v>
      </c>
      <c r="H47" s="67" t="n">
        <f aca="false">F47-J47</f>
        <v>21753947.9471498</v>
      </c>
      <c r="I47" s="67" t="n">
        <f aca="false">G47-K47</f>
        <v>20866410.5471269</v>
      </c>
      <c r="J47" s="158" t="n">
        <f aca="false">central_v2_m!J35</f>
        <v>562077.139146465</v>
      </c>
      <c r="K47" s="158" t="n">
        <f aca="false">central_v2_m!K35</f>
        <v>545214.824972071</v>
      </c>
      <c r="L47" s="67" t="n">
        <f aca="false">H47-I47</f>
        <v>887537.400022857</v>
      </c>
      <c r="M47" s="67" t="n">
        <f aca="false">J47-K47</f>
        <v>16862.3141743942</v>
      </c>
      <c r="N47" s="158" t="n">
        <f aca="false">SUM(central_v5_m!C35:J35)</f>
        <v>3476010.19095679</v>
      </c>
      <c r="O47" s="7"/>
      <c r="P47" s="7"/>
      <c r="Q47" s="67" t="n">
        <f aca="false">I47*5.5017049523</f>
        <v>114800834.243853</v>
      </c>
      <c r="R47" s="67"/>
      <c r="S47" s="67"/>
      <c r="T47" s="7"/>
      <c r="U47" s="7"/>
      <c r="V47" s="67" t="n">
        <f aca="false">K47*5.5017049523</f>
        <v>2999611.10261622</v>
      </c>
      <c r="W47" s="67" t="n">
        <f aca="false">M47*5.5017049523</f>
        <v>92771.4774005033</v>
      </c>
      <c r="X47" s="67" t="n">
        <f aca="false">N47*5.1890047538+L47*5.5017049523</f>
        <v>22920002.3141892</v>
      </c>
      <c r="Y47" s="67" t="n">
        <f aca="false">N47*5.1890047538</f>
        <v>18037033.405132</v>
      </c>
      <c r="Z47" s="67" t="n">
        <f aca="false">L47*5.5017049523</f>
        <v>4882968.90905722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central_v2_m!D36+temporary_pension_bonus_central!B36</f>
        <v>21375964.7001366</v>
      </c>
      <c r="G48" s="158" t="n">
        <f aca="false">central_v2_m!E36+temporary_pension_bonus_central!B36</f>
        <v>20507354.6591584</v>
      </c>
      <c r="H48" s="67" t="n">
        <f aca="false">F48-J48</f>
        <v>20809991.2561125</v>
      </c>
      <c r="I48" s="67" t="n">
        <f aca="false">G48-K48</f>
        <v>19958360.418455</v>
      </c>
      <c r="J48" s="158" t="n">
        <f aca="false">central_v2_m!J36</f>
        <v>565973.444024097</v>
      </c>
      <c r="K48" s="158" t="n">
        <f aca="false">central_v2_m!K36</f>
        <v>548994.240703374</v>
      </c>
      <c r="L48" s="67" t="n">
        <f aca="false">H48-I48</f>
        <v>851630.837657485</v>
      </c>
      <c r="M48" s="67" t="n">
        <f aca="false">J48-K48</f>
        <v>16979.203320723</v>
      </c>
      <c r="N48" s="158" t="n">
        <f aca="false">SUM(central_v5_m!C36:J36)</f>
        <v>3238592.43452988</v>
      </c>
      <c r="O48" s="7"/>
      <c r="P48" s="7"/>
      <c r="Q48" s="67" t="n">
        <f aca="false">I48*5.5017049523</f>
        <v>109805010.354002</v>
      </c>
      <c r="R48" s="67"/>
      <c r="S48" s="67"/>
      <c r="T48" s="7"/>
      <c r="U48" s="7"/>
      <c r="V48" s="67" t="n">
        <f aca="false">K48*5.5017049523</f>
        <v>3020404.33286193</v>
      </c>
      <c r="W48" s="67" t="n">
        <f aca="false">M48*5.5017049523</f>
        <v>93414.5669957305</v>
      </c>
      <c r="X48" s="67" t="n">
        <f aca="false">N48*5.1890047538+L48*5.5017049523</f>
        <v>21490493.1354679</v>
      </c>
      <c r="Y48" s="67" t="n">
        <f aca="false">N48*5.1890047538</f>
        <v>16805071.5383963</v>
      </c>
      <c r="Z48" s="67" t="n">
        <f aca="false">L48*5.5017049523</f>
        <v>4685421.59707158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central_v2_m!D37+temporary_pension_bonus_central!B37</f>
        <v>23005065.4914241</v>
      </c>
      <c r="G49" s="158" t="n">
        <f aca="false">central_v2_m!E37+temporary_pension_bonus_central!B37</f>
        <v>22069874.9594775</v>
      </c>
      <c r="H49" s="67" t="n">
        <f aca="false">F49-J49</f>
        <v>22362021.9371799</v>
      </c>
      <c r="I49" s="67" t="n">
        <f aca="false">G49-K49</f>
        <v>21446122.7118606</v>
      </c>
      <c r="J49" s="158" t="n">
        <f aca="false">central_v2_m!J37</f>
        <v>643043.554244219</v>
      </c>
      <c r="K49" s="158" t="n">
        <f aca="false">central_v2_m!K37</f>
        <v>623752.247616892</v>
      </c>
      <c r="L49" s="67" t="n">
        <f aca="false">H49-I49</f>
        <v>915899.225319259</v>
      </c>
      <c r="M49" s="67" t="n">
        <f aca="false">J49-K49</f>
        <v>19291.3066273268</v>
      </c>
      <c r="N49" s="158" t="n">
        <f aca="false">SUM(central_v5_m!C37:J37)</f>
        <v>3583306.34633078</v>
      </c>
      <c r="O49" s="7"/>
      <c r="P49" s="7"/>
      <c r="Q49" s="67" t="n">
        <f aca="false">I49*5.5017049523</f>
        <v>117990239.531477</v>
      </c>
      <c r="R49" s="67"/>
      <c r="S49" s="67"/>
      <c r="T49" s="7"/>
      <c r="U49" s="7"/>
      <c r="V49" s="67" t="n">
        <f aca="false">K49*5.5017049523</f>
        <v>3431700.82972211</v>
      </c>
      <c r="W49" s="67" t="n">
        <f aca="false">M49*5.5017049523</f>
        <v>106135.077207901</v>
      </c>
      <c r="X49" s="67" t="n">
        <f aca="false">N49*5.1890047538+L49*5.5017049523</f>
        <v>23632800.9691788</v>
      </c>
      <c r="Y49" s="67" t="n">
        <f aca="false">N49*5.1890047538</f>
        <v>18593793.6654321</v>
      </c>
      <c r="Z49" s="67" t="n">
        <f aca="false">L49*5.5017049523</f>
        <v>5039007.3037467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central_v2_m!D38+temporary_pension_bonus_central!B38</f>
        <v>22155170.3191783</v>
      </c>
      <c r="G50" s="156" t="n">
        <f aca="false">central_v2_m!E38+temporary_pension_bonus_central!B38</f>
        <v>21252283.3399446</v>
      </c>
      <c r="H50" s="8" t="n">
        <f aca="false">F50-J50</f>
        <v>21522336.9785692</v>
      </c>
      <c r="I50" s="8" t="n">
        <f aca="false">G50-K50</f>
        <v>20638434.9995537</v>
      </c>
      <c r="J50" s="156" t="n">
        <f aca="false">central_v2_m!J38</f>
        <v>632833.340609165</v>
      </c>
      <c r="K50" s="156" t="n">
        <f aca="false">central_v2_m!K38</f>
        <v>613848.34039089</v>
      </c>
      <c r="L50" s="8" t="n">
        <f aca="false">H50-I50</f>
        <v>883901.979015451</v>
      </c>
      <c r="M50" s="8" t="n">
        <f aca="false">J50-K50</f>
        <v>18985.000218275</v>
      </c>
      <c r="N50" s="156" t="n">
        <f aca="false">SUM(central_v5_m!C38:J38)</f>
        <v>4060051.58006188</v>
      </c>
      <c r="O50" s="5"/>
      <c r="P50" s="5"/>
      <c r="Q50" s="8" t="n">
        <f aca="false">I50*5.5017049523</f>
        <v>113546580.044766</v>
      </c>
      <c r="R50" s="8"/>
      <c r="S50" s="8"/>
      <c r="T50" s="5"/>
      <c r="U50" s="5"/>
      <c r="V50" s="8" t="n">
        <f aca="false">K50*5.5017049523</f>
        <v>3377212.4542897</v>
      </c>
      <c r="W50" s="8" t="n">
        <f aca="false">M50*5.5017049523</f>
        <v>104449.8697203</v>
      </c>
      <c r="X50" s="8" t="n">
        <f aca="false">N50*5.1890047538+L50*5.5017049523</f>
        <v>25930594.8449114</v>
      </c>
      <c r="Y50" s="8" t="n">
        <f aca="false">N50*5.1890047538</f>
        <v>21067626.9496143</v>
      </c>
      <c r="Z50" s="8" t="n">
        <f aca="false">L50*5.5017049523</f>
        <v>4862967.89529708</v>
      </c>
      <c r="AA50" s="8"/>
      <c r="AB50" s="8"/>
      <c r="AC50" s="8"/>
      <c r="AD50" s="8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central_v2_m!D39+temporary_pension_bonus_central!B39</f>
        <v>23786026.0734829</v>
      </c>
      <c r="G51" s="158" t="n">
        <f aca="false">central_v2_m!E39+temporary_pension_bonus_central!B39</f>
        <v>22815703.9668796</v>
      </c>
      <c r="H51" s="67" t="n">
        <f aca="false">F51-J51</f>
        <v>23103659.1122155</v>
      </c>
      <c r="I51" s="67" t="n">
        <f aca="false">G51-K51</f>
        <v>22153808.0144502</v>
      </c>
      <c r="J51" s="158" t="n">
        <f aca="false">central_v2_m!J39</f>
        <v>682366.961267428</v>
      </c>
      <c r="K51" s="158" t="n">
        <f aca="false">central_v2_m!K39</f>
        <v>661895.952429405</v>
      </c>
      <c r="L51" s="67" t="n">
        <f aca="false">H51-I51</f>
        <v>949851.097765326</v>
      </c>
      <c r="M51" s="67" t="n">
        <f aca="false">J51-K51</f>
        <v>20471.0088380227</v>
      </c>
      <c r="N51" s="158" t="n">
        <f aca="false">SUM(central_v5_m!C39:J39)</f>
        <v>3667540.20630009</v>
      </c>
      <c r="O51" s="7"/>
      <c r="P51" s="7"/>
      <c r="Q51" s="67" t="n">
        <f aca="false">I51*5.5017049523</f>
        <v>121883715.265404</v>
      </c>
      <c r="R51" s="67"/>
      <c r="S51" s="67"/>
      <c r="T51" s="7"/>
      <c r="U51" s="7"/>
      <c r="V51" s="67" t="n">
        <f aca="false">K51*5.5017049523</f>
        <v>3641556.23938818</v>
      </c>
      <c r="W51" s="67" t="n">
        <f aca="false">M51*5.5017049523</f>
        <v>112625.450702727</v>
      </c>
      <c r="X51" s="67" t="n">
        <f aca="false">N51*5.1890047538+L51*5.5017049523</f>
        <v>24256684.0537669</v>
      </c>
      <c r="Y51" s="67" t="n">
        <f aca="false">N51*5.1890047538</f>
        <v>19030883.5652438</v>
      </c>
      <c r="Z51" s="67" t="n">
        <f aca="false">L51*5.5017049523</f>
        <v>5225800.48852309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central_v2_m!D40+temporary_pension_bonus_central!B40</f>
        <v>23065916.8796786</v>
      </c>
      <c r="G52" s="158" t="n">
        <f aca="false">central_v2_m!E40+temporary_pension_bonus_central!B40</f>
        <v>22122857.0750428</v>
      </c>
      <c r="H52" s="67" t="n">
        <f aca="false">F52-J52</f>
        <v>22373698.4977704</v>
      </c>
      <c r="I52" s="67" t="n">
        <f aca="false">G52-K52</f>
        <v>21451405.2445919</v>
      </c>
      <c r="J52" s="158" t="n">
        <f aca="false">central_v2_m!J40</f>
        <v>692218.381908182</v>
      </c>
      <c r="K52" s="158" t="n">
        <f aca="false">central_v2_m!K40</f>
        <v>671451.830450937</v>
      </c>
      <c r="L52" s="67" t="n">
        <f aca="false">H52-I52</f>
        <v>922293.253178548</v>
      </c>
      <c r="M52" s="67" t="n">
        <f aca="false">J52-K52</f>
        <v>20766.5514572455</v>
      </c>
      <c r="N52" s="158" t="n">
        <f aca="false">SUM(central_v5_m!C40:J40)</f>
        <v>3417800.97327852</v>
      </c>
      <c r="O52" s="7"/>
      <c r="P52" s="7"/>
      <c r="Q52" s="67" t="n">
        <f aca="false">I52*5.5017049523</f>
        <v>118019302.467965</v>
      </c>
      <c r="R52" s="67"/>
      <c r="S52" s="67"/>
      <c r="T52" s="7"/>
      <c r="U52" s="7"/>
      <c r="V52" s="67" t="n">
        <f aca="false">K52*5.5017049523</f>
        <v>3694129.86082282</v>
      </c>
      <c r="W52" s="67" t="n">
        <f aca="false">M52*5.5017049523</f>
        <v>114251.43899452</v>
      </c>
      <c r="X52" s="67" t="n">
        <f aca="false">N52*5.1890047538+L52*5.5017049523</f>
        <v>22809170.8563698</v>
      </c>
      <c r="Y52" s="67" t="n">
        <f aca="false">N52*5.1890047538</f>
        <v>17734985.4978845</v>
      </c>
      <c r="Z52" s="67" t="n">
        <f aca="false">L52*5.5017049523</f>
        <v>5074185.3584853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central_v2_m!D41+temporary_pension_bonus_central!B41</f>
        <v>24545261.1537092</v>
      </c>
      <c r="G53" s="158" t="n">
        <f aca="false">central_v2_m!E41+temporary_pension_bonus_central!B41</f>
        <v>23540709.0637542</v>
      </c>
      <c r="H53" s="67" t="n">
        <f aca="false">F53-J53</f>
        <v>23738487.2617673</v>
      </c>
      <c r="I53" s="67" t="n">
        <f aca="false">G53-K53</f>
        <v>22758138.3885705</v>
      </c>
      <c r="J53" s="158" t="n">
        <f aca="false">central_v2_m!J41</f>
        <v>806773.891941944</v>
      </c>
      <c r="K53" s="158" t="n">
        <f aca="false">central_v2_m!K41</f>
        <v>782570.675183686</v>
      </c>
      <c r="L53" s="67" t="n">
        <f aca="false">H53-I53</f>
        <v>980348.873196758</v>
      </c>
      <c r="M53" s="67" t="n">
        <f aca="false">J53-K53</f>
        <v>24203.2167582583</v>
      </c>
      <c r="N53" s="158" t="n">
        <f aca="false">SUM(central_v5_m!C41:J41)</f>
        <v>3705296.1937236</v>
      </c>
      <c r="O53" s="7"/>
      <c r="P53" s="7"/>
      <c r="Q53" s="67" t="n">
        <f aca="false">I53*5.5017049523</f>
        <v>125208562.677527</v>
      </c>
      <c r="R53" s="67"/>
      <c r="S53" s="67"/>
      <c r="T53" s="7"/>
      <c r="U53" s="7"/>
      <c r="V53" s="67" t="n">
        <f aca="false">K53*5.5017049523</f>
        <v>4305472.95918284</v>
      </c>
      <c r="W53" s="67" t="n">
        <f aca="false">M53*5.5017049523</f>
        <v>133158.9575005</v>
      </c>
      <c r="X53" s="67" t="n">
        <f aca="false">N53*5.1890047538+L53*5.5017049523</f>
        <v>24620389.8141171</v>
      </c>
      <c r="Y53" s="67" t="n">
        <f aca="false">N53*5.1890047538</f>
        <v>19226799.5634688</v>
      </c>
      <c r="Z53" s="67" t="n">
        <f aca="false">L53*5.5017049523</f>
        <v>5393590.25064833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central_v2_m!D42+temporary_pension_bonus_central!B42</f>
        <v>24053096.6296876</v>
      </c>
      <c r="G54" s="156" t="n">
        <f aca="false">central_v2_m!E42+temporary_pension_bonus_central!B42</f>
        <v>23065531.8893195</v>
      </c>
      <c r="H54" s="8" t="n">
        <f aca="false">F54-J54</f>
        <v>23208461.4800264</v>
      </c>
      <c r="I54" s="8" t="n">
        <f aca="false">G54-K54</f>
        <v>22246235.7941482</v>
      </c>
      <c r="J54" s="156" t="n">
        <f aca="false">central_v2_m!J42</f>
        <v>844635.149661174</v>
      </c>
      <c r="K54" s="156" t="n">
        <f aca="false">central_v2_m!K42</f>
        <v>819296.095171338</v>
      </c>
      <c r="L54" s="8" t="n">
        <f aca="false">H54-I54</f>
        <v>962225.685878262</v>
      </c>
      <c r="M54" s="8" t="n">
        <f aca="false">J54-K54</f>
        <v>25339.0544898353</v>
      </c>
      <c r="N54" s="156" t="n">
        <f aca="false">SUM(central_v5_m!C42:J42)</f>
        <v>4319834.83102845</v>
      </c>
      <c r="O54" s="5"/>
      <c r="P54" s="5"/>
      <c r="Q54" s="8" t="n">
        <f aca="false">I54*5.5017049523</f>
        <v>122392225.638699</v>
      </c>
      <c r="R54" s="8"/>
      <c r="S54" s="8"/>
      <c r="T54" s="5"/>
      <c r="U54" s="5"/>
      <c r="V54" s="8" t="n">
        <f aca="false">K54*5.5017049523</f>
        <v>4507525.3842042</v>
      </c>
      <c r="W54" s="8" t="n">
        <f aca="false">M54*5.5017049523</f>
        <v>139408.001573326</v>
      </c>
      <c r="X54" s="8" t="n">
        <f aca="false">N54*5.1890047538+L54*5.5017049523</f>
        <v>27709525.2950642</v>
      </c>
      <c r="Y54" s="8" t="n">
        <f aca="false">N54*5.1890047538</f>
        <v>22415643.4738375</v>
      </c>
      <c r="Z54" s="8" t="n">
        <f aca="false">L54*5.5017049523</f>
        <v>5293881.8212267</v>
      </c>
      <c r="AA54" s="8"/>
      <c r="AB54" s="8"/>
      <c r="AC54" s="8"/>
      <c r="AD54" s="8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central_v2_m!D43+temporary_pension_bonus_central!B43</f>
        <v>25670939.1800566</v>
      </c>
      <c r="G55" s="158" t="n">
        <f aca="false">central_v2_m!E43+temporary_pension_bonus_central!B43</f>
        <v>24615842.2000959</v>
      </c>
      <c r="H55" s="67" t="n">
        <f aca="false">F55-J55</f>
        <v>24661131.252056</v>
      </c>
      <c r="I55" s="67" t="n">
        <f aca="false">G55-K55</f>
        <v>23636328.5099352</v>
      </c>
      <c r="J55" s="158" t="n">
        <f aca="false">central_v2_m!J43</f>
        <v>1009807.92800068</v>
      </c>
      <c r="K55" s="158" t="n">
        <f aca="false">central_v2_m!K43</f>
        <v>979513.690160658</v>
      </c>
      <c r="L55" s="67" t="n">
        <f aca="false">H55-I55</f>
        <v>1024802.74212075</v>
      </c>
      <c r="M55" s="67" t="n">
        <f aca="false">J55-K55</f>
        <v>30294.2378400201</v>
      </c>
      <c r="N55" s="158" t="n">
        <f aca="false">SUM(central_v5_m!C43:J43)</f>
        <v>3891478.6413834</v>
      </c>
      <c r="O55" s="7"/>
      <c r="P55" s="7"/>
      <c r="Q55" s="67" t="n">
        <f aca="false">I55*5.5017049523</f>
        <v>130040105.6173</v>
      </c>
      <c r="R55" s="67"/>
      <c r="S55" s="67"/>
      <c r="T55" s="7"/>
      <c r="U55" s="7"/>
      <c r="V55" s="67" t="n">
        <f aca="false">K55*5.5017049523</f>
        <v>5388995.32000254</v>
      </c>
      <c r="W55" s="67" t="n">
        <f aca="false">M55*5.5017049523</f>
        <v>166669.958350593</v>
      </c>
      <c r="X55" s="67" t="n">
        <f aca="false">N55*5.1890047538+L55*5.5017049523</f>
        <v>25831063.4909059</v>
      </c>
      <c r="Y55" s="67" t="n">
        <f aca="false">N55*5.1890047538</f>
        <v>20192901.1694496</v>
      </c>
      <c r="Z55" s="67" t="n">
        <f aca="false">L55*5.5017049523</f>
        <v>5638162.32145633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central_v2_m!D44+temporary_pension_bonus_central!B44</f>
        <v>25117468.7416499</v>
      </c>
      <c r="G56" s="158" t="n">
        <f aca="false">central_v2_m!E44+temporary_pension_bonus_central!B44</f>
        <v>24084334.7230863</v>
      </c>
      <c r="H56" s="67" t="n">
        <f aca="false">F56-J56</f>
        <v>24088626.0336395</v>
      </c>
      <c r="I56" s="67" t="n">
        <f aca="false">G56-K56</f>
        <v>23086357.2963162</v>
      </c>
      <c r="J56" s="158" t="n">
        <f aca="false">central_v2_m!J44</f>
        <v>1028842.7080104</v>
      </c>
      <c r="K56" s="158" t="n">
        <f aca="false">central_v2_m!K44</f>
        <v>997977.426770085</v>
      </c>
      <c r="L56" s="67" t="n">
        <f aca="false">H56-I56</f>
        <v>1002268.73732332</v>
      </c>
      <c r="M56" s="67" t="n">
        <f aca="false">J56-K56</f>
        <v>30865.2812403119</v>
      </c>
      <c r="N56" s="158" t="n">
        <f aca="false">SUM(central_v5_m!C44:J44)</f>
        <v>3759212.06568758</v>
      </c>
      <c r="O56" s="7"/>
      <c r="P56" s="7"/>
      <c r="Q56" s="67" t="n">
        <f aca="false">I56*5.5017049523</f>
        <v>127014326.26771</v>
      </c>
      <c r="R56" s="67"/>
      <c r="S56" s="67"/>
      <c r="T56" s="7"/>
      <c r="U56" s="7"/>
      <c r="V56" s="67" t="n">
        <f aca="false">K56*5.5017049523</f>
        <v>5490577.35114458</v>
      </c>
      <c r="W56" s="67" t="n">
        <f aca="false">M56*5.5017049523</f>
        <v>169811.670653956</v>
      </c>
      <c r="X56" s="67" t="n">
        <f aca="false">N56*5.1890047538+L56*5.5017049523</f>
        <v>25020756.1550623</v>
      </c>
      <c r="Y56" s="67" t="n">
        <f aca="false">N56*5.1890047538</f>
        <v>19506569.2793952</v>
      </c>
      <c r="Z56" s="67" t="n">
        <f aca="false">L56*5.5017049523</f>
        <v>5514186.87566719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central_v2_m!D45+temporary_pension_bonus_central!B45</f>
        <v>26326673.0330491</v>
      </c>
      <c r="G57" s="158" t="n">
        <f aca="false">central_v2_m!E45+temporary_pension_bonus_central!B45</f>
        <v>25242897.0859515</v>
      </c>
      <c r="H57" s="67" t="n">
        <f aca="false">F57-J57</f>
        <v>25153001.293889</v>
      </c>
      <c r="I57" s="67" t="n">
        <f aca="false">G57-K57</f>
        <v>24104435.4989662</v>
      </c>
      <c r="J57" s="158" t="n">
        <f aca="false">central_v2_m!J45</f>
        <v>1173671.73916009</v>
      </c>
      <c r="K57" s="158" t="n">
        <f aca="false">central_v2_m!K45</f>
        <v>1138461.58698529</v>
      </c>
      <c r="L57" s="67" t="n">
        <f aca="false">H57-I57</f>
        <v>1048565.79492286</v>
      </c>
      <c r="M57" s="67" t="n">
        <f aca="false">J57-K57</f>
        <v>35210.1521748027</v>
      </c>
      <c r="N57" s="158" t="n">
        <f aca="false">SUM(central_v5_m!C45:J45)</f>
        <v>3949019.77585175</v>
      </c>
      <c r="O57" s="7"/>
      <c r="P57" s="7"/>
      <c r="Q57" s="67" t="n">
        <f aca="false">I57*5.5017049523</f>
        <v>132615492.157058</v>
      </c>
      <c r="R57" s="67"/>
      <c r="S57" s="67"/>
      <c r="T57" s="7"/>
      <c r="U57" s="7"/>
      <c r="V57" s="67" t="n">
        <f aca="false">K57*5.5017049523</f>
        <v>6263479.75112028</v>
      </c>
      <c r="W57" s="67" t="n">
        <f aca="false">M57*5.5017049523</f>
        <v>193715.868591349</v>
      </c>
      <c r="X57" s="67" t="n">
        <f aca="false">N57*5.1890047538+L57*5.5017049523</f>
        <v>26260382.0164844</v>
      </c>
      <c r="Y57" s="67" t="n">
        <f aca="false">N57*5.1890047538</f>
        <v>20491482.3897449</v>
      </c>
      <c r="Z57" s="67" t="n">
        <f aca="false">L57*5.5017049523</f>
        <v>5768899.62673948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central_v2_m!D46+temporary_pension_bonus_central!B46</f>
        <v>26008980.3763291</v>
      </c>
      <c r="G58" s="156" t="n">
        <f aca="false">central_v2_m!E46+temporary_pension_bonus_central!B46</f>
        <v>24937288.5390656</v>
      </c>
      <c r="H58" s="8" t="n">
        <f aca="false">F58-J58</f>
        <v>24747090.0339395</v>
      </c>
      <c r="I58" s="8" t="n">
        <f aca="false">G58-K58</f>
        <v>23713254.9069477</v>
      </c>
      <c r="J58" s="156" t="n">
        <f aca="false">central_v2_m!J46</f>
        <v>1261890.34238957</v>
      </c>
      <c r="K58" s="156" t="n">
        <f aca="false">central_v2_m!K46</f>
        <v>1224033.63211788</v>
      </c>
      <c r="L58" s="8" t="n">
        <f aca="false">H58-I58</f>
        <v>1033835.12699179</v>
      </c>
      <c r="M58" s="8" t="n">
        <f aca="false">J58-K58</f>
        <v>37856.7102716868</v>
      </c>
      <c r="N58" s="156" t="n">
        <f aca="false">SUM(central_v5_m!C46:J46)</f>
        <v>4633567.09252446</v>
      </c>
      <c r="O58" s="5"/>
      <c r="P58" s="5"/>
      <c r="Q58" s="8" t="n">
        <f aca="false">I58*5.5017049523</f>
        <v>130463331.956707</v>
      </c>
      <c r="R58" s="8"/>
      <c r="S58" s="8"/>
      <c r="T58" s="5"/>
      <c r="U58" s="5"/>
      <c r="V58" s="8" t="n">
        <f aca="false">K58*5.5017049523</f>
        <v>6734271.89560469</v>
      </c>
      <c r="W58" s="8" t="n">
        <f aca="false">M58*5.5017049523</f>
        <v>208276.450379525</v>
      </c>
      <c r="X58" s="8" t="n">
        <f aca="false">N58*5.1890047538+L58*5.5017049523</f>
        <v>29731457.5081931</v>
      </c>
      <c r="Y58" s="8" t="n">
        <f aca="false">N58*5.1890047538</f>
        <v>24043601.6701607</v>
      </c>
      <c r="Z58" s="8" t="n">
        <f aca="false">L58*5.5017049523</f>
        <v>5687855.83803243</v>
      </c>
      <c r="AA58" s="8"/>
      <c r="AB58" s="8"/>
      <c r="AC58" s="8"/>
      <c r="AD58" s="8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central_v2_m!D47+temporary_pension_bonus_central!B47</f>
        <v>27352519.9249424</v>
      </c>
      <c r="G59" s="158" t="n">
        <f aca="false">central_v2_m!E47+temporary_pension_bonus_central!B47</f>
        <v>26224927.3621808</v>
      </c>
      <c r="H59" s="67" t="n">
        <f aca="false">F59-J59</f>
        <v>25937964.4508394</v>
      </c>
      <c r="I59" s="67" t="n">
        <f aca="false">G59-K59</f>
        <v>24852808.5523009</v>
      </c>
      <c r="J59" s="158" t="n">
        <f aca="false">central_v2_m!J47</f>
        <v>1414555.47410301</v>
      </c>
      <c r="K59" s="158" t="n">
        <f aca="false">central_v2_m!K47</f>
        <v>1372118.80987992</v>
      </c>
      <c r="L59" s="67" t="n">
        <f aca="false">H59-I59</f>
        <v>1085155.8985385</v>
      </c>
      <c r="M59" s="67" t="n">
        <f aca="false">J59-K59</f>
        <v>42436.6642230903</v>
      </c>
      <c r="N59" s="158" t="n">
        <f aca="false">SUM(central_v5_m!C47:J47)</f>
        <v>4030938.46818713</v>
      </c>
      <c r="O59" s="7"/>
      <c r="P59" s="7"/>
      <c r="Q59" s="67" t="n">
        <f aca="false">I59*5.5017049523</f>
        <v>136732819.890758</v>
      </c>
      <c r="R59" s="67"/>
      <c r="S59" s="67"/>
      <c r="T59" s="7"/>
      <c r="U59" s="7"/>
      <c r="V59" s="67" t="n">
        <f aca="false">K59*5.5017049523</f>
        <v>7548992.85146036</v>
      </c>
      <c r="W59" s="67" t="n">
        <f aca="false">M59*5.5017049523</f>
        <v>233474.005715268</v>
      </c>
      <c r="X59" s="67" t="n">
        <f aca="false">N59*5.1890047538+L59*5.5017049523</f>
        <v>26886766.4547051</v>
      </c>
      <c r="Y59" s="67" t="n">
        <f aca="false">N59*5.1890047538</f>
        <v>20916558.8736983</v>
      </c>
      <c r="Z59" s="67" t="n">
        <f aca="false">L59*5.5017049523</f>
        <v>5970207.58100682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central_v2_m!D48+temporary_pension_bonus_central!B48</f>
        <v>27032683.2931354</v>
      </c>
      <c r="G60" s="158" t="n">
        <f aca="false">central_v2_m!E48+temporary_pension_bonus_central!B48</f>
        <v>25918467.9075019</v>
      </c>
      <c r="H60" s="67" t="n">
        <f aca="false">F60-J60</f>
        <v>25552843.7438762</v>
      </c>
      <c r="I60" s="67" t="n">
        <f aca="false">G60-K60</f>
        <v>24483023.5447206</v>
      </c>
      <c r="J60" s="158" t="n">
        <f aca="false">central_v2_m!J48</f>
        <v>1479839.54925915</v>
      </c>
      <c r="K60" s="158" t="n">
        <f aca="false">central_v2_m!K48</f>
        <v>1435444.36278137</v>
      </c>
      <c r="L60" s="67" t="n">
        <f aca="false">H60-I60</f>
        <v>1069820.19915568</v>
      </c>
      <c r="M60" s="67" t="n">
        <f aca="false">J60-K60</f>
        <v>44395.1864777748</v>
      </c>
      <c r="N60" s="158" t="n">
        <f aca="false">SUM(central_v5_m!C48:J48)</f>
        <v>3960699.88155591</v>
      </c>
      <c r="O60" s="7"/>
      <c r="P60" s="7"/>
      <c r="Q60" s="67" t="n">
        <f aca="false">I60*5.5017049523</f>
        <v>134698371.883267</v>
      </c>
      <c r="R60" s="67"/>
      <c r="S60" s="67"/>
      <c r="T60" s="7"/>
      <c r="U60" s="7"/>
      <c r="V60" s="67" t="n">
        <f aca="false">K60*5.5017049523</f>
        <v>7897391.3594654</v>
      </c>
      <c r="W60" s="67" t="n">
        <f aca="false">M60*5.5017049523</f>
        <v>244249.217303055</v>
      </c>
      <c r="X60" s="67" t="n">
        <f aca="false">N60*5.1890047538+L60*5.5017049523</f>
        <v>26437925.6015341</v>
      </c>
      <c r="Y60" s="67" t="n">
        <f aca="false">N60*5.1890047538</f>
        <v>20552090.5137687</v>
      </c>
      <c r="Z60" s="67" t="n">
        <f aca="false">L60*5.5017049523</f>
        <v>5885835.08776536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central_v2_m!D49+temporary_pension_bonus_central!B49</f>
        <v>27807243.5316209</v>
      </c>
      <c r="G61" s="158" t="n">
        <f aca="false">central_v2_m!E49+temporary_pension_bonus_central!B49</f>
        <v>26659904.9318734</v>
      </c>
      <c r="H61" s="67" t="n">
        <f aca="false">F61-J61</f>
        <v>26224065.7833545</v>
      </c>
      <c r="I61" s="67" t="n">
        <f aca="false">G61-K61</f>
        <v>25124222.516055</v>
      </c>
      <c r="J61" s="158" t="n">
        <f aca="false">central_v2_m!J49</f>
        <v>1583177.74826642</v>
      </c>
      <c r="K61" s="158" t="n">
        <f aca="false">central_v2_m!K49</f>
        <v>1535682.41581843</v>
      </c>
      <c r="L61" s="67" t="n">
        <f aca="false">H61-I61</f>
        <v>1099843.2672995</v>
      </c>
      <c r="M61" s="67" t="n">
        <f aca="false">J61-K61</f>
        <v>47495.3324479926</v>
      </c>
      <c r="N61" s="158" t="n">
        <f aca="false">SUM(central_v5_m!C49:J49)</f>
        <v>4095344.39622987</v>
      </c>
      <c r="O61" s="7"/>
      <c r="P61" s="7"/>
      <c r="Q61" s="67" t="n">
        <f aca="false">I61*5.5017049523</f>
        <v>138226059.439267</v>
      </c>
      <c r="R61" s="67"/>
      <c r="S61" s="67"/>
      <c r="T61" s="7"/>
      <c r="U61" s="7"/>
      <c r="V61" s="67" t="n">
        <f aca="false">K61*5.5017049523</f>
        <v>8448871.55226826</v>
      </c>
      <c r="W61" s="67" t="n">
        <f aca="false">M61*5.5017049523</f>
        <v>261305.305740256</v>
      </c>
      <c r="X61" s="67" t="n">
        <f aca="false">N61*5.1890047538+L61*5.5017049523</f>
        <v>27301774.6909404</v>
      </c>
      <c r="Y61" s="67" t="n">
        <f aca="false">N61*5.1890047538</f>
        <v>21250761.540485</v>
      </c>
      <c r="Z61" s="67" t="n">
        <f aca="false">L61*5.5017049523</f>
        <v>6051013.15045545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central_v2_m!D50+temporary_pension_bonus_central!B50</f>
        <v>27608315.9966411</v>
      </c>
      <c r="G62" s="156" t="n">
        <f aca="false">central_v2_m!E50+temporary_pension_bonus_central!B50</f>
        <v>26467901.1279669</v>
      </c>
      <c r="H62" s="8" t="n">
        <f aca="false">F62-J62</f>
        <v>25978652.0983877</v>
      </c>
      <c r="I62" s="8" t="n">
        <f aca="false">G62-K62</f>
        <v>24887127.1466611</v>
      </c>
      <c r="J62" s="156" t="n">
        <f aca="false">central_v2_m!J50</f>
        <v>1629663.89825337</v>
      </c>
      <c r="K62" s="156" t="n">
        <f aca="false">central_v2_m!K50</f>
        <v>1580773.98130577</v>
      </c>
      <c r="L62" s="8" t="n">
        <f aca="false">H62-I62</f>
        <v>1091524.95172656</v>
      </c>
      <c r="M62" s="8" t="n">
        <f aca="false">J62-K62</f>
        <v>48889.9169476014</v>
      </c>
      <c r="N62" s="156" t="n">
        <f aca="false">SUM(central_v5_m!C50:J50)</f>
        <v>4794718.80519485</v>
      </c>
      <c r="O62" s="5"/>
      <c r="P62" s="5"/>
      <c r="Q62" s="8" t="n">
        <f aca="false">I62*5.5017049523</f>
        <v>136921630.671305</v>
      </c>
      <c r="R62" s="8"/>
      <c r="S62" s="8"/>
      <c r="T62" s="5"/>
      <c r="U62" s="5"/>
      <c r="V62" s="8" t="n">
        <f aca="false">K62*5.5017049523</f>
        <v>8696952.04141692</v>
      </c>
      <c r="W62" s="8" t="n">
        <f aca="false">M62*5.5017049523</f>
        <v>268977.898188154</v>
      </c>
      <c r="X62" s="8" t="n">
        <f aca="false">N62*5.1890047538+L62*5.5017049523</f>
        <v>30885066.9057634</v>
      </c>
      <c r="Y62" s="8" t="n">
        <f aca="false">N62*5.1890047538</f>
        <v>24879818.6732903</v>
      </c>
      <c r="Z62" s="8" t="n">
        <f aca="false">L62*5.5017049523</f>
        <v>6005248.23247305</v>
      </c>
      <c r="AA62" s="8"/>
      <c r="AB62" s="8"/>
      <c r="AC62" s="8"/>
      <c r="AD62" s="8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central_v2_m!D51+temporary_pension_bonus_central!B51</f>
        <v>28325816.6930946</v>
      </c>
      <c r="G63" s="158" t="n">
        <f aca="false">central_v2_m!E51+temporary_pension_bonus_central!B51</f>
        <v>27153912.9523269</v>
      </c>
      <c r="H63" s="67" t="n">
        <f aca="false">F63-J63</f>
        <v>26578314.6714851</v>
      </c>
      <c r="I63" s="67" t="n">
        <f aca="false">G63-K63</f>
        <v>25458835.9913656</v>
      </c>
      <c r="J63" s="158" t="n">
        <f aca="false">central_v2_m!J51</f>
        <v>1747502.02160953</v>
      </c>
      <c r="K63" s="158" t="n">
        <f aca="false">central_v2_m!K51</f>
        <v>1695076.96096125</v>
      </c>
      <c r="L63" s="67" t="n">
        <f aca="false">H63-I63</f>
        <v>1119478.68011943</v>
      </c>
      <c r="M63" s="67" t="n">
        <f aca="false">J63-K63</f>
        <v>52425.0606482858</v>
      </c>
      <c r="N63" s="158" t="n">
        <f aca="false">SUM(central_v5_m!C51:J51)</f>
        <v>4136791.26740115</v>
      </c>
      <c r="O63" s="7"/>
      <c r="P63" s="7"/>
      <c r="Q63" s="67" t="n">
        <f aca="false">I63*5.5017049523</f>
        <v>140067004.05349</v>
      </c>
      <c r="R63" s="67"/>
      <c r="S63" s="67"/>
      <c r="T63" s="7"/>
      <c r="U63" s="7"/>
      <c r="V63" s="67" t="n">
        <f aca="false">K63*5.5017049523</f>
        <v>9325813.31065012</v>
      </c>
      <c r="W63" s="67" t="n">
        <f aca="false">M63*5.5017049523</f>
        <v>288427.215793302</v>
      </c>
      <c r="X63" s="67" t="n">
        <f aca="false">N63*5.1890047538+L63*5.5017049523</f>
        <v>27624870.9504303</v>
      </c>
      <c r="Y63" s="67" t="n">
        <f aca="false">N63*5.1890047538</f>
        <v>21465829.5520229</v>
      </c>
      <c r="Z63" s="67" t="n">
        <f aca="false">L63*5.5017049523</f>
        <v>6159041.39840735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central_v2_m!D52+temporary_pension_bonus_central!B52</f>
        <v>28076298.6935122</v>
      </c>
      <c r="G64" s="158" t="n">
        <f aca="false">central_v2_m!E52+temporary_pension_bonus_central!B52</f>
        <v>26913171.0508554</v>
      </c>
      <c r="H64" s="67" t="n">
        <f aca="false">F64-J64</f>
        <v>26261908.8010356</v>
      </c>
      <c r="I64" s="67" t="n">
        <f aca="false">G64-K64</f>
        <v>25153212.8551531</v>
      </c>
      <c r="J64" s="158" t="n">
        <f aca="false">central_v2_m!J52</f>
        <v>1814389.89247659</v>
      </c>
      <c r="K64" s="158" t="n">
        <f aca="false">central_v2_m!K52</f>
        <v>1759958.1957023</v>
      </c>
      <c r="L64" s="67" t="n">
        <f aca="false">H64-I64</f>
        <v>1108695.94588254</v>
      </c>
      <c r="M64" s="67" t="n">
        <f aca="false">J64-K64</f>
        <v>54431.6967742976</v>
      </c>
      <c r="N64" s="158" t="n">
        <f aca="false">SUM(central_v5_m!C52:J52)</f>
        <v>4007110.54986894</v>
      </c>
      <c r="O64" s="7"/>
      <c r="P64" s="7"/>
      <c r="Q64" s="67" t="n">
        <f aca="false">I64*5.5017049523</f>
        <v>138385555.731452</v>
      </c>
      <c r="R64" s="67"/>
      <c r="S64" s="67"/>
      <c r="T64" s="7"/>
      <c r="U64" s="7"/>
      <c r="V64" s="67" t="n">
        <f aca="false">K64*5.5017049523</f>
        <v>9682770.72113629</v>
      </c>
      <c r="W64" s="67" t="n">
        <f aca="false">M64*5.5017049523</f>
        <v>299467.135705245</v>
      </c>
      <c r="X64" s="67" t="n">
        <f aca="false">N64*5.1890047538+L64*5.5017049523</f>
        <v>26892633.6683289</v>
      </c>
      <c r="Y64" s="67" t="n">
        <f aca="false">N64*5.1890047538</f>
        <v>20792915.692272</v>
      </c>
      <c r="Z64" s="67" t="n">
        <f aca="false">L64*5.5017049523</f>
        <v>6099717.97605688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central_v2_m!D53+temporary_pension_bonus_central!B53</f>
        <v>28757019.0214725</v>
      </c>
      <c r="G65" s="158" t="n">
        <f aca="false">central_v2_m!E53+temporary_pension_bonus_central!B53</f>
        <v>27564726.6676604</v>
      </c>
      <c r="H65" s="67" t="n">
        <f aca="false">F65-J65</f>
        <v>26831863.8424787</v>
      </c>
      <c r="I65" s="67" t="n">
        <f aca="false">G65-K65</f>
        <v>25697326.1440364</v>
      </c>
      <c r="J65" s="158" t="n">
        <f aca="false">central_v2_m!J53</f>
        <v>1925155.17899379</v>
      </c>
      <c r="K65" s="158" t="n">
        <f aca="false">central_v2_m!K53</f>
        <v>1867400.52362398</v>
      </c>
      <c r="L65" s="67" t="n">
        <f aca="false">H65-I65</f>
        <v>1134537.69844233</v>
      </c>
      <c r="M65" s="67" t="n">
        <f aca="false">J65-K65</f>
        <v>57754.6553698138</v>
      </c>
      <c r="N65" s="158" t="n">
        <f aca="false">SUM(central_v5_m!C53:J53)</f>
        <v>4086964.45197754</v>
      </c>
      <c r="O65" s="7"/>
      <c r="P65" s="7"/>
      <c r="Q65" s="67" t="n">
        <f aca="false">I65*5.5017049523</f>
        <v>141379106.507513</v>
      </c>
      <c r="R65" s="67"/>
      <c r="S65" s="67"/>
      <c r="T65" s="7"/>
      <c r="U65" s="7"/>
      <c r="V65" s="67" t="n">
        <f aca="false">K65*5.5017049523</f>
        <v>10273886.7087496</v>
      </c>
      <c r="W65" s="67" t="n">
        <f aca="false">M65*5.5017049523</f>
        <v>317749.073466484</v>
      </c>
      <c r="X65" s="67" t="n">
        <f aca="false">N65*5.1890047538+L65*5.5017049523</f>
        <v>27449169.6440143</v>
      </c>
      <c r="Y65" s="67" t="n">
        <f aca="false">N65*5.1890047538</f>
        <v>21207277.9699231</v>
      </c>
      <c r="Z65" s="67" t="n">
        <f aca="false">L65*5.5017049523</f>
        <v>6241891.6740912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central_v2_m!D54+temporary_pension_bonus_central!B54</f>
        <v>28530585.22447</v>
      </c>
      <c r="G66" s="156" t="n">
        <f aca="false">central_v2_m!E54+temporary_pension_bonus_central!B54</f>
        <v>27346325.9275587</v>
      </c>
      <c r="H66" s="8" t="n">
        <f aca="false">F66-J66</f>
        <v>26527494.2979332</v>
      </c>
      <c r="I66" s="8" t="n">
        <f aca="false">G66-K66</f>
        <v>25403327.728818</v>
      </c>
      <c r="J66" s="156" t="n">
        <f aca="false">central_v2_m!J54</f>
        <v>2003090.9265368</v>
      </c>
      <c r="K66" s="156" t="n">
        <f aca="false">central_v2_m!K54</f>
        <v>1942998.19874069</v>
      </c>
      <c r="L66" s="8" t="n">
        <f aca="false">H66-I66</f>
        <v>1124166.56911523</v>
      </c>
      <c r="M66" s="8" t="n">
        <f aca="false">J66-K66</f>
        <v>60092.7277961043</v>
      </c>
      <c r="N66" s="156" t="n">
        <f aca="false">SUM(central_v5_m!C54:J54)</f>
        <v>4841846.77295794</v>
      </c>
      <c r="O66" s="5"/>
      <c r="P66" s="5"/>
      <c r="Q66" s="8" t="n">
        <f aca="false">I66*5.5017049523</f>
        <v>139761613.970538</v>
      </c>
      <c r="R66" s="8"/>
      <c r="S66" s="8"/>
      <c r="T66" s="5"/>
      <c r="U66" s="5"/>
      <c r="V66" s="8" t="n">
        <f aca="false">K66*5.5017049523</f>
        <v>10689802.8123216</v>
      </c>
      <c r="W66" s="8" t="n">
        <f aca="false">M66*5.5017049523</f>
        <v>330612.458113043</v>
      </c>
      <c r="X66" s="8" t="n">
        <f aca="false">N66*5.1890047538+L66*5.5017049523</f>
        <v>31309198.7025613</v>
      </c>
      <c r="Y66" s="8" t="n">
        <f aca="false">N66*5.1890047538</f>
        <v>25124365.9220499</v>
      </c>
      <c r="Z66" s="8" t="n">
        <f aca="false">L66*5.5017049523</f>
        <v>6184832.78051138</v>
      </c>
      <c r="AA66" s="8"/>
      <c r="AB66" s="8"/>
      <c r="AC66" s="8"/>
      <c r="AD66" s="8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central_v2_m!D55+temporary_pension_bonus_central!B55</f>
        <v>29204633.136559</v>
      </c>
      <c r="G67" s="158" t="n">
        <f aca="false">central_v2_m!E55+temporary_pension_bonus_central!B55</f>
        <v>27991668.329849</v>
      </c>
      <c r="H67" s="67" t="n">
        <f aca="false">F67-J67</f>
        <v>27063585.7786741</v>
      </c>
      <c r="I67" s="67" t="n">
        <f aca="false">G67-K67</f>
        <v>25914852.3927007</v>
      </c>
      <c r="J67" s="158" t="n">
        <f aca="false">central_v2_m!J55</f>
        <v>2141047.35788487</v>
      </c>
      <c r="K67" s="158" t="n">
        <f aca="false">central_v2_m!K55</f>
        <v>2076815.93714833</v>
      </c>
      <c r="L67" s="67" t="n">
        <f aca="false">H67-I67</f>
        <v>1148733.38597341</v>
      </c>
      <c r="M67" s="67" t="n">
        <f aca="false">J67-K67</f>
        <v>64231.4207365466</v>
      </c>
      <c r="N67" s="158" t="n">
        <f aca="false">SUM(central_v5_m!C55:J55)</f>
        <v>4012235.1765709</v>
      </c>
      <c r="O67" s="7"/>
      <c r="P67" s="7"/>
      <c r="Q67" s="67" t="n">
        <f aca="false">I67*5.5017049523</f>
        <v>142575871.747045</v>
      </c>
      <c r="R67" s="67"/>
      <c r="S67" s="67"/>
      <c r="T67" s="7"/>
      <c r="U67" s="7"/>
      <c r="V67" s="67" t="n">
        <f aca="false">K67*5.5017049523</f>
        <v>11426028.5264245</v>
      </c>
      <c r="W67" s="67" t="n">
        <f aca="false">M67*5.5017049523</f>
        <v>353382.325559523</v>
      </c>
      <c r="X67" s="67" t="n">
        <f aca="false">N67*5.1890047538+L67*5.5017049523</f>
        <v>27139499.5630722</v>
      </c>
      <c r="Y67" s="67" t="n">
        <f aca="false">N67*5.1890047538</f>
        <v>20819507.40459</v>
      </c>
      <c r="Z67" s="67" t="n">
        <f aca="false">L67*5.5017049523</f>
        <v>6319992.15848223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central_v2_m!D56+temporary_pension_bonus_central!B56</f>
        <v>28923051.4632049</v>
      </c>
      <c r="G68" s="158" t="n">
        <f aca="false">central_v2_m!E56+temporary_pension_bonus_central!B56</f>
        <v>27720846.8124688</v>
      </c>
      <c r="H68" s="67" t="n">
        <f aca="false">F68-J68</f>
        <v>26745369.1707285</v>
      </c>
      <c r="I68" s="67" t="n">
        <f aca="false">G68-K68</f>
        <v>25608494.9887667</v>
      </c>
      <c r="J68" s="158" t="n">
        <f aca="false">central_v2_m!J56</f>
        <v>2177682.29247643</v>
      </c>
      <c r="K68" s="158" t="n">
        <f aca="false">central_v2_m!K56</f>
        <v>2112351.82370214</v>
      </c>
      <c r="L68" s="67" t="n">
        <f aca="false">H68-I68</f>
        <v>1136874.18196178</v>
      </c>
      <c r="M68" s="67" t="n">
        <f aca="false">J68-K68</f>
        <v>65330.4687742931</v>
      </c>
      <c r="N68" s="158" t="n">
        <f aca="false">SUM(central_v5_m!C56:J56)</f>
        <v>3967587.48072219</v>
      </c>
      <c r="O68" s="7"/>
      <c r="P68" s="7"/>
      <c r="Q68" s="67" t="n">
        <f aca="false">I68*5.5017049523</f>
        <v>140890383.700648</v>
      </c>
      <c r="R68" s="67"/>
      <c r="S68" s="67"/>
      <c r="T68" s="7"/>
      <c r="U68" s="7"/>
      <c r="V68" s="67" t="n">
        <f aca="false">K68*5.5017049523</f>
        <v>11621536.489462</v>
      </c>
      <c r="W68" s="67" t="n">
        <f aca="false">M68*5.5017049523</f>
        <v>359428.963591609</v>
      </c>
      <c r="X68" s="67" t="n">
        <f aca="false">N68*5.1890047538+L68*5.5017049523</f>
        <v>26842576.6156259</v>
      </c>
      <c r="Y68" s="67" t="n">
        <f aca="false">N68*5.1890047538</f>
        <v>20587830.2985848</v>
      </c>
      <c r="Z68" s="67" t="n">
        <f aca="false">L68*5.5017049523</f>
        <v>6254746.31704115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central_v2_m!D57+temporary_pension_bonus_central!B57</f>
        <v>29594108.5926286</v>
      </c>
      <c r="G69" s="158" t="n">
        <f aca="false">central_v2_m!E57+temporary_pension_bonus_central!B57</f>
        <v>28364013.7410797</v>
      </c>
      <c r="H69" s="67" t="n">
        <f aca="false">F69-J69</f>
        <v>27260392.3827863</v>
      </c>
      <c r="I69" s="67" t="n">
        <f aca="false">G69-K69</f>
        <v>26100309.0175327</v>
      </c>
      <c r="J69" s="158" t="n">
        <f aca="false">central_v2_m!J57</f>
        <v>2333716.20984231</v>
      </c>
      <c r="K69" s="158" t="n">
        <f aca="false">central_v2_m!K57</f>
        <v>2263704.72354704</v>
      </c>
      <c r="L69" s="67" t="n">
        <f aca="false">H69-I69</f>
        <v>1160083.3652536</v>
      </c>
      <c r="M69" s="67" t="n">
        <f aca="false">J69-K69</f>
        <v>70011.4862952693</v>
      </c>
      <c r="N69" s="158" t="n">
        <f aca="false">SUM(central_v5_m!C57:J57)</f>
        <v>4040105.22463751</v>
      </c>
      <c r="O69" s="7"/>
      <c r="P69" s="7"/>
      <c r="Q69" s="67" t="n">
        <f aca="false">I69*5.5017049523</f>
        <v>143596199.37832</v>
      </c>
      <c r="R69" s="67"/>
      <c r="S69" s="67"/>
      <c r="T69" s="7"/>
      <c r="U69" s="7"/>
      <c r="V69" s="67" t="n">
        <f aca="false">K69*5.5017049523</f>
        <v>12454235.4880836</v>
      </c>
      <c r="W69" s="67" t="n">
        <f aca="false">M69*5.5017049523</f>
        <v>385182.540868567</v>
      </c>
      <c r="X69" s="67" t="n">
        <f aca="false">N69*5.1890047538+L69*5.5017049523</f>
        <v>27346561.6121928</v>
      </c>
      <c r="Y69" s="67" t="n">
        <f aca="false">N69*5.1890047538</f>
        <v>20964125.2164963</v>
      </c>
      <c r="Z69" s="67" t="n">
        <f aca="false">L69*5.5017049523</f>
        <v>6382436.39569659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central_v2_m!D58+temporary_pension_bonus_central!B58</f>
        <v>29328679.5929869</v>
      </c>
      <c r="G70" s="156" t="n">
        <f aca="false">central_v2_m!E58+temporary_pension_bonus_central!B58</f>
        <v>28109207.2321428</v>
      </c>
      <c r="H70" s="8" t="n">
        <f aca="false">F70-J70</f>
        <v>26908283.3447334</v>
      </c>
      <c r="I70" s="8" t="n">
        <f aca="false">G70-K70</f>
        <v>25761422.8713369</v>
      </c>
      <c r="J70" s="156" t="n">
        <f aca="false">central_v2_m!J58</f>
        <v>2420396.24825346</v>
      </c>
      <c r="K70" s="156" t="n">
        <f aca="false">central_v2_m!K58</f>
        <v>2347784.36080585</v>
      </c>
      <c r="L70" s="8" t="n">
        <f aca="false">H70-I70</f>
        <v>1146860.47339649</v>
      </c>
      <c r="M70" s="8" t="n">
        <f aca="false">J70-K70</f>
        <v>72611.8874476049</v>
      </c>
      <c r="N70" s="156" t="n">
        <f aca="false">SUM(central_v5_m!C58:J58)</f>
        <v>4831007.2814751</v>
      </c>
      <c r="O70" s="5"/>
      <c r="P70" s="5"/>
      <c r="Q70" s="8" t="n">
        <f aca="false">I70*5.5017049523</f>
        <v>141731747.789529</v>
      </c>
      <c r="R70" s="8"/>
      <c r="S70" s="8"/>
      <c r="T70" s="5"/>
      <c r="U70" s="5"/>
      <c r="V70" s="8" t="n">
        <f aca="false">K70*5.5017049523</f>
        <v>12916816.8447781</v>
      </c>
      <c r="W70" s="8" t="n">
        <f aca="false">M70*5.5017049523</f>
        <v>399489.180766338</v>
      </c>
      <c r="X70" s="8" t="n">
        <f aca="false">N70*5.1890047538+L70*5.5017049523</f>
        <v>31377807.6952993</v>
      </c>
      <c r="Y70" s="8" t="n">
        <f aca="false">N70*5.1890047538</f>
        <v>25068119.7492167</v>
      </c>
      <c r="Z70" s="8" t="n">
        <f aca="false">L70*5.5017049523</f>
        <v>6309687.94608258</v>
      </c>
      <c r="AA70" s="8"/>
      <c r="AB70" s="8"/>
      <c r="AC70" s="8"/>
      <c r="AD70" s="8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central_v2_m!D59+temporary_pension_bonus_central!B59</f>
        <v>30112508.9662633</v>
      </c>
      <c r="G71" s="158" t="n">
        <f aca="false">central_v2_m!E59+temporary_pension_bonus_central!B59</f>
        <v>28859851.3505066</v>
      </c>
      <c r="H71" s="67" t="n">
        <f aca="false">F71-J71</f>
        <v>27534627.9776143</v>
      </c>
      <c r="I71" s="67" t="n">
        <f aca="false">G71-K71</f>
        <v>26359306.791517</v>
      </c>
      <c r="J71" s="158" t="n">
        <f aca="false">central_v2_m!J59</f>
        <v>2577880.98864899</v>
      </c>
      <c r="K71" s="158" t="n">
        <f aca="false">central_v2_m!K59</f>
        <v>2500544.55898952</v>
      </c>
      <c r="L71" s="67" t="n">
        <f aca="false">H71-I71</f>
        <v>1175321.18609722</v>
      </c>
      <c r="M71" s="67" t="n">
        <f aca="false">J71-K71</f>
        <v>77336.4296594695</v>
      </c>
      <c r="N71" s="158" t="n">
        <f aca="false">SUM(central_v5_m!C59:J59)</f>
        <v>4148461.6658214</v>
      </c>
      <c r="O71" s="7"/>
      <c r="P71" s="7"/>
      <c r="Q71" s="67" t="n">
        <f aca="false">I71*5.5017049523</f>
        <v>145021128.714084</v>
      </c>
      <c r="R71" s="67"/>
      <c r="S71" s="67"/>
      <c r="T71" s="7"/>
      <c r="U71" s="7"/>
      <c r="V71" s="67" t="n">
        <f aca="false">K71*5.5017049523</f>
        <v>13757258.3836395</v>
      </c>
      <c r="W71" s="67" t="n">
        <f aca="false">M71*5.5017049523</f>
        <v>425482.218050704</v>
      </c>
      <c r="X71" s="67" t="n">
        <f aca="false">N71*5.1890047538+L71*5.5017049523</f>
        <v>27992657.6949985</v>
      </c>
      <c r="Y71" s="67" t="n">
        <f aca="false">N71*5.1890047538</f>
        <v>21526387.3049043</v>
      </c>
      <c r="Z71" s="67" t="n">
        <f aca="false">L71*5.5017049523</f>
        <v>6466270.3900942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central_v2_m!D60+temporary_pension_bonus_central!B60</f>
        <v>29857520.9866929</v>
      </c>
      <c r="G72" s="158" t="n">
        <f aca="false">central_v2_m!E60+temporary_pension_bonus_central!B60</f>
        <v>28614321.1693388</v>
      </c>
      <c r="H72" s="67" t="n">
        <f aca="false">F72-J72</f>
        <v>27216419.3941971</v>
      </c>
      <c r="I72" s="67" t="n">
        <f aca="false">G72-K72</f>
        <v>26052452.6246179</v>
      </c>
      <c r="J72" s="158" t="n">
        <f aca="false">central_v2_m!J60</f>
        <v>2641101.5924958</v>
      </c>
      <c r="K72" s="158" t="n">
        <f aca="false">central_v2_m!K60</f>
        <v>2561868.54472092</v>
      </c>
      <c r="L72" s="67" t="n">
        <f aca="false">H72-I72</f>
        <v>1163966.76957921</v>
      </c>
      <c r="M72" s="67" t="n">
        <f aca="false">J72-K72</f>
        <v>79233.0477748741</v>
      </c>
      <c r="N72" s="158" t="n">
        <f aca="false">SUM(central_v5_m!C60:J60)</f>
        <v>4053791.04111627</v>
      </c>
      <c r="O72" s="7"/>
      <c r="P72" s="7"/>
      <c r="Q72" s="67" t="n">
        <f aca="false">I72*5.5017049523</f>
        <v>143332907.624421</v>
      </c>
      <c r="R72" s="67"/>
      <c r="S72" s="67"/>
      <c r="T72" s="7"/>
      <c r="U72" s="7"/>
      <c r="V72" s="67" t="n">
        <f aca="false">K72*5.5017049523</f>
        <v>14094644.8596327</v>
      </c>
      <c r="W72" s="67" t="n">
        <f aca="false">M72*5.5017049523</f>
        <v>435916.851328848</v>
      </c>
      <c r="X72" s="67" t="n">
        <f aca="false">N72*5.1890047538+L72*5.5017049523</f>
        <v>27438942.7237707</v>
      </c>
      <c r="Y72" s="67" t="n">
        <f aca="false">N72*5.1890047538</f>
        <v>21035140.9832642</v>
      </c>
      <c r="Z72" s="67" t="n">
        <f aca="false">L72*5.5017049523</f>
        <v>6403801.74050659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central_v2_m!D61+temporary_pension_bonus_central!B61</f>
        <v>30488980.249582</v>
      </c>
      <c r="G73" s="158" t="n">
        <f aca="false">central_v2_m!E61+temporary_pension_bonus_central!B61</f>
        <v>29218990.9213321</v>
      </c>
      <c r="H73" s="67" t="n">
        <f aca="false">F73-J73</f>
        <v>27720959.3674469</v>
      </c>
      <c r="I73" s="67" t="n">
        <f aca="false">G73-K73</f>
        <v>26534010.665661</v>
      </c>
      <c r="J73" s="158" t="n">
        <f aca="false">central_v2_m!J61</f>
        <v>2768020.88213511</v>
      </c>
      <c r="K73" s="158" t="n">
        <f aca="false">central_v2_m!K61</f>
        <v>2684980.25567106</v>
      </c>
      <c r="L73" s="67" t="n">
        <f aca="false">H73-I73</f>
        <v>1186948.70178593</v>
      </c>
      <c r="M73" s="67" t="n">
        <f aca="false">J73-K73</f>
        <v>83040.6264640531</v>
      </c>
      <c r="N73" s="158" t="n">
        <f aca="false">SUM(central_v5_m!C61:J61)</f>
        <v>4126781.8203794</v>
      </c>
      <c r="O73" s="7"/>
      <c r="P73" s="7"/>
      <c r="Q73" s="67" t="n">
        <f aca="false">I73*5.5017049523</f>
        <v>145982297.883648</v>
      </c>
      <c r="R73" s="67"/>
      <c r="S73" s="67"/>
      <c r="T73" s="7"/>
      <c r="U73" s="7"/>
      <c r="V73" s="67" t="n">
        <f aca="false">K73*5.5017049523</f>
        <v>14771969.1694532</v>
      </c>
      <c r="W73" s="67" t="n">
        <f aca="false">M73*5.5017049523</f>
        <v>456865.025859375</v>
      </c>
      <c r="X73" s="67" t="n">
        <f aca="false">N73*5.1890047538+L73*5.5017049523</f>
        <v>27944132.0345858</v>
      </c>
      <c r="Y73" s="67" t="n">
        <f aca="false">N73*5.1890047538</f>
        <v>21413890.4838441</v>
      </c>
      <c r="Z73" s="67" t="n">
        <f aca="false">L73*5.5017049523</f>
        <v>6530241.5507417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central_v2_m!D62+temporary_pension_bonus_central!B62</f>
        <v>30181053.0813369</v>
      </c>
      <c r="G74" s="156" t="n">
        <f aca="false">central_v2_m!E62+temporary_pension_bonus_central!B62</f>
        <v>28922748.4369793</v>
      </c>
      <c r="H74" s="8" t="n">
        <f aca="false">F74-J74</f>
        <v>27348720.3769403</v>
      </c>
      <c r="I74" s="8" t="n">
        <f aca="false">G74-K74</f>
        <v>26175385.7137146</v>
      </c>
      <c r="J74" s="156" t="n">
        <f aca="false">central_v2_m!J62</f>
        <v>2832332.70439658</v>
      </c>
      <c r="K74" s="156" t="n">
        <f aca="false">central_v2_m!K62</f>
        <v>2747362.72326468</v>
      </c>
      <c r="L74" s="8" t="n">
        <f aca="false">H74-I74</f>
        <v>1173334.66322573</v>
      </c>
      <c r="M74" s="8" t="n">
        <f aca="false">J74-K74</f>
        <v>84969.9811318973</v>
      </c>
      <c r="N74" s="156" t="n">
        <f aca="false">SUM(central_v5_m!C62:J62)</f>
        <v>4987527.24724014</v>
      </c>
      <c r="O74" s="5"/>
      <c r="P74" s="5"/>
      <c r="Q74" s="8" t="n">
        <f aca="false">I74*5.5017049523</f>
        <v>144009249.209506</v>
      </c>
      <c r="R74" s="8"/>
      <c r="S74" s="8"/>
      <c r="T74" s="5"/>
      <c r="U74" s="5"/>
      <c r="V74" s="8" t="n">
        <f aca="false">K74*5.5017049523</f>
        <v>15115179.1003497</v>
      </c>
      <c r="W74" s="8" t="n">
        <f aca="false">M74*5.5017049523</f>
        <v>467479.765990197</v>
      </c>
      <c r="X74" s="8" t="n">
        <f aca="false">N74*5.1890047538+L74*5.5017049523</f>
        <v>32335643.7230104</v>
      </c>
      <c r="Y74" s="8" t="n">
        <f aca="false">N74*5.1890047538</f>
        <v>25880302.5956361</v>
      </c>
      <c r="Z74" s="8" t="n">
        <f aca="false">L74*5.5017049523</f>
        <v>6455341.12737427</v>
      </c>
      <c r="AA74" s="8"/>
      <c r="AB74" s="8"/>
      <c r="AC74" s="8"/>
      <c r="AD74" s="8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central_v2_m!D63+temporary_pension_bonus_central!B63</f>
        <v>30871866.7260979</v>
      </c>
      <c r="G75" s="158" t="n">
        <f aca="false">central_v2_m!E63+temporary_pension_bonus_central!B63</f>
        <v>29583821.2822689</v>
      </c>
      <c r="H75" s="67" t="n">
        <f aca="false">F75-J75</f>
        <v>27931959.6306925</v>
      </c>
      <c r="I75" s="67" t="n">
        <f aca="false">G75-K75</f>
        <v>26732111.3997256</v>
      </c>
      <c r="J75" s="158" t="n">
        <f aca="false">central_v2_m!J63</f>
        <v>2939907.09540543</v>
      </c>
      <c r="K75" s="158" t="n">
        <f aca="false">central_v2_m!K63</f>
        <v>2851709.88254327</v>
      </c>
      <c r="L75" s="67" t="n">
        <f aca="false">H75-I75</f>
        <v>1199848.23096683</v>
      </c>
      <c r="M75" s="67" t="n">
        <f aca="false">J75-K75</f>
        <v>88197.2128621633</v>
      </c>
      <c r="N75" s="158" t="n">
        <f aca="false">SUM(central_v5_m!C63:J63)</f>
        <v>4175074.778933</v>
      </c>
      <c r="O75" s="7"/>
      <c r="P75" s="7"/>
      <c r="Q75" s="67" t="n">
        <f aca="false">I75*5.5017049523</f>
        <v>147072189.673306</v>
      </c>
      <c r="R75" s="67"/>
      <c r="S75" s="67"/>
      <c r="T75" s="7"/>
      <c r="U75" s="7"/>
      <c r="V75" s="67" t="n">
        <f aca="false">K75*5.5017049523</f>
        <v>15689266.3833111</v>
      </c>
      <c r="W75" s="67" t="n">
        <f aca="false">M75*5.5017049523</f>
        <v>485235.042782821</v>
      </c>
      <c r="X75" s="67" t="n">
        <f aca="false">N75*5.1890047538+L75*5.5017049523</f>
        <v>28265693.8296724</v>
      </c>
      <c r="Y75" s="67" t="n">
        <f aca="false">N75*5.1890047538</f>
        <v>21664482.8753538</v>
      </c>
      <c r="Z75" s="67" t="n">
        <f aca="false">L75*5.5017049523</f>
        <v>6601210.9543186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central_v2_m!D64+temporary_pension_bonus_central!B64</f>
        <v>30633617.6666944</v>
      </c>
      <c r="G76" s="158" t="n">
        <f aca="false">central_v2_m!E64+temporary_pension_bonus_central!B64</f>
        <v>29354658.5829669</v>
      </c>
      <c r="H76" s="67" t="n">
        <f aca="false">F76-J76</f>
        <v>27677802.7054552</v>
      </c>
      <c r="I76" s="67" t="n">
        <f aca="false">G76-K76</f>
        <v>26487518.0705649</v>
      </c>
      <c r="J76" s="158" t="n">
        <f aca="false">central_v2_m!J64</f>
        <v>2955814.96123918</v>
      </c>
      <c r="K76" s="158" t="n">
        <f aca="false">central_v2_m!K64</f>
        <v>2867140.51240201</v>
      </c>
      <c r="L76" s="67" t="n">
        <f aca="false">H76-I76</f>
        <v>1190284.63489025</v>
      </c>
      <c r="M76" s="67" t="n">
        <f aca="false">J76-K76</f>
        <v>88674.448837175</v>
      </c>
      <c r="N76" s="158" t="n">
        <f aca="false">SUM(central_v5_m!C64:J64)</f>
        <v>3997253.07667227</v>
      </c>
      <c r="O76" s="7"/>
      <c r="P76" s="7"/>
      <c r="Q76" s="67" t="n">
        <f aca="false">I76*5.5017049523</f>
        <v>145726509.342963</v>
      </c>
      <c r="R76" s="67"/>
      <c r="S76" s="67"/>
      <c r="T76" s="7"/>
      <c r="U76" s="7"/>
      <c r="V76" s="67" t="n">
        <f aca="false">K76*5.5017049523</f>
        <v>15774161.1560221</v>
      </c>
      <c r="W76" s="67" t="n">
        <f aca="false">M76*5.5017049523</f>
        <v>487860.654309959</v>
      </c>
      <c r="X76" s="67" t="n">
        <f aca="false">N76*5.1890047538+L76*5.5017049523</f>
        <v>27290360.0874164</v>
      </c>
      <c r="Y76" s="67" t="n">
        <f aca="false">N76*5.1890047538</f>
        <v>20741765.2169941</v>
      </c>
      <c r="Z76" s="67" t="n">
        <f aca="false">L76*5.5017049523</f>
        <v>6548594.87042229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central_v2_m!D65+temporary_pension_bonus_central!B65</f>
        <v>31376805.2538661</v>
      </c>
      <c r="G77" s="158" t="n">
        <f aca="false">central_v2_m!E65+temporary_pension_bonus_central!B65</f>
        <v>30066509.8880168</v>
      </c>
      <c r="H77" s="67" t="n">
        <f aca="false">F77-J77</f>
        <v>28384745.5755843</v>
      </c>
      <c r="I77" s="67" t="n">
        <f aca="false">G77-K77</f>
        <v>27164212.0000835</v>
      </c>
      <c r="J77" s="158" t="n">
        <f aca="false">central_v2_m!J65</f>
        <v>2992059.67828177</v>
      </c>
      <c r="K77" s="158" t="n">
        <f aca="false">central_v2_m!K65</f>
        <v>2902297.88793332</v>
      </c>
      <c r="L77" s="67" t="n">
        <f aca="false">H77-I77</f>
        <v>1220533.57550086</v>
      </c>
      <c r="M77" s="67" t="n">
        <f aca="false">J77-K77</f>
        <v>89761.7903484534</v>
      </c>
      <c r="N77" s="158" t="n">
        <f aca="false">SUM(central_v5_m!C65:J65)</f>
        <v>4093297.35856679</v>
      </c>
      <c r="O77" s="7"/>
      <c r="P77" s="7"/>
      <c r="Q77" s="67" t="n">
        <f aca="false">I77*5.5017049523</f>
        <v>149449479.686186</v>
      </c>
      <c r="R77" s="67"/>
      <c r="S77" s="67"/>
      <c r="T77" s="7"/>
      <c r="U77" s="7"/>
      <c r="V77" s="67" t="n">
        <f aca="false">K77*5.5017049523</f>
        <v>15967586.6630926</v>
      </c>
      <c r="W77" s="67" t="n">
        <f aca="false">M77*5.5017049523</f>
        <v>493842.886487401</v>
      </c>
      <c r="X77" s="67" t="n">
        <f aca="false">N77*5.1890047538+L77*5.5017049523</f>
        <v>27955155.0691016</v>
      </c>
      <c r="Y77" s="67" t="n">
        <f aca="false">N77*5.1890047538</f>
        <v>21240139.4523201</v>
      </c>
      <c r="Z77" s="67" t="n">
        <f aca="false">L77*5.5017049523</f>
        <v>6715015.61678151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central_v2_m!D66+temporary_pension_bonus_central!B66</f>
        <v>31048376.5191264</v>
      </c>
      <c r="G78" s="156" t="n">
        <f aca="false">central_v2_m!E66+temporary_pension_bonus_central!B66</f>
        <v>29752033.9793566</v>
      </c>
      <c r="H78" s="8" t="n">
        <f aca="false">F78-J78</f>
        <v>28025954.0712681</v>
      </c>
      <c r="I78" s="8" t="n">
        <f aca="false">G78-K78</f>
        <v>26820284.2049341</v>
      </c>
      <c r="J78" s="156" t="n">
        <f aca="false">central_v2_m!J66</f>
        <v>3022422.44785832</v>
      </c>
      <c r="K78" s="156" t="n">
        <f aca="false">central_v2_m!K66</f>
        <v>2931749.77442257</v>
      </c>
      <c r="L78" s="8" t="n">
        <f aca="false">H78-I78</f>
        <v>1205669.86633403</v>
      </c>
      <c r="M78" s="8" t="n">
        <f aca="false">J78-K78</f>
        <v>90672.6734357495</v>
      </c>
      <c r="N78" s="156" t="n">
        <f aca="false">SUM(central_v5_m!C66:J66)</f>
        <v>4850847.82600938</v>
      </c>
      <c r="O78" s="5"/>
      <c r="P78" s="5"/>
      <c r="Q78" s="8" t="n">
        <f aca="false">I78*5.5017049523</f>
        <v>147557290.432379</v>
      </c>
      <c r="R78" s="8"/>
      <c r="S78" s="8"/>
      <c r="T78" s="5"/>
      <c r="U78" s="5"/>
      <c r="V78" s="8" t="n">
        <f aca="false">K78*5.5017049523</f>
        <v>16129622.2528451</v>
      </c>
      <c r="W78" s="8" t="n">
        <f aca="false">M78*5.5017049523</f>
        <v>498854.296479744</v>
      </c>
      <c r="X78" s="8" t="n">
        <f aca="false">N78*5.1890047538+L78*5.5017049523</f>
        <v>31804312.3035719</v>
      </c>
      <c r="Y78" s="8" t="n">
        <f aca="false">N78*5.1890047538</f>
        <v>25171072.4291231</v>
      </c>
      <c r="Z78" s="8" t="n">
        <f aca="false">L78*5.5017049523</f>
        <v>6633239.87444883</v>
      </c>
      <c r="AA78" s="8"/>
      <c r="AB78" s="8"/>
      <c r="AC78" s="8"/>
      <c r="AD78" s="8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central_v2_m!D67+temporary_pension_bonus_central!B67</f>
        <v>31692652.9339683</v>
      </c>
      <c r="G79" s="158" t="n">
        <f aca="false">central_v2_m!E67+temporary_pension_bonus_central!B67</f>
        <v>30369845.2371639</v>
      </c>
      <c r="H79" s="67" t="n">
        <f aca="false">F79-J79</f>
        <v>28594167.4915961</v>
      </c>
      <c r="I79" s="67" t="n">
        <f aca="false">G79-K79</f>
        <v>27364314.3580628</v>
      </c>
      <c r="J79" s="158" t="n">
        <f aca="false">central_v2_m!J67</f>
        <v>3098485.4423722</v>
      </c>
      <c r="K79" s="158" t="n">
        <f aca="false">central_v2_m!K67</f>
        <v>3005530.87910103</v>
      </c>
      <c r="L79" s="67" t="n">
        <f aca="false">H79-I79</f>
        <v>1229853.13353327</v>
      </c>
      <c r="M79" s="67" t="n">
        <f aca="false">J79-K79</f>
        <v>92954.5632711658</v>
      </c>
      <c r="N79" s="158" t="n">
        <f aca="false">SUM(central_v5_m!C67:J67)</f>
        <v>4123542.42236939</v>
      </c>
      <c r="O79" s="7"/>
      <c r="P79" s="7"/>
      <c r="Q79" s="67" t="n">
        <f aca="false">I79*5.5017049523</f>
        <v>150550383.820048</v>
      </c>
      <c r="R79" s="67"/>
      <c r="S79" s="67"/>
      <c r="T79" s="7"/>
      <c r="U79" s="7"/>
      <c r="V79" s="67" t="n">
        <f aca="false">K79*5.5017049523</f>
        <v>16535544.1218407</v>
      </c>
      <c r="W79" s="67" t="n">
        <f aca="false">M79*5.5017049523</f>
        <v>511408.581087857</v>
      </c>
      <c r="X79" s="67" t="n">
        <f aca="false">N79*5.1890047538+L79*5.5017049523</f>
        <v>28163370.3075324</v>
      </c>
      <c r="Y79" s="67" t="n">
        <f aca="false">N79*5.1890047538</f>
        <v>21397081.2321707</v>
      </c>
      <c r="Z79" s="67" t="n">
        <f aca="false">L79*5.5017049523</f>
        <v>6766289.07536166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central_v2_m!D68+temporary_pension_bonus_central!B68</f>
        <v>31438419.669181</v>
      </c>
      <c r="G80" s="158" t="n">
        <f aca="false">central_v2_m!E68+temporary_pension_bonus_central!B68</f>
        <v>30124886.7338207</v>
      </c>
      <c r="H80" s="67" t="n">
        <f aca="false">F80-J80</f>
        <v>28351203.9548201</v>
      </c>
      <c r="I80" s="67" t="n">
        <f aca="false">G80-K80</f>
        <v>27130287.4908906</v>
      </c>
      <c r="J80" s="158" t="n">
        <f aca="false">central_v2_m!J68</f>
        <v>3087215.71436092</v>
      </c>
      <c r="K80" s="158" t="n">
        <f aca="false">central_v2_m!K68</f>
        <v>2994599.24293009</v>
      </c>
      <c r="L80" s="67" t="n">
        <f aca="false">H80-I80</f>
        <v>1220916.46392949</v>
      </c>
      <c r="M80" s="67" t="n">
        <f aca="false">J80-K80</f>
        <v>92616.4714308274</v>
      </c>
      <c r="N80" s="158" t="n">
        <f aca="false">SUM(central_v5_m!C68:J68)</f>
        <v>3933768.95105225</v>
      </c>
      <c r="O80" s="7"/>
      <c r="P80" s="7"/>
      <c r="Q80" s="67" t="n">
        <f aca="false">I80*5.5017049523</f>
        <v>149262837.045956</v>
      </c>
      <c r="R80" s="67"/>
      <c r="S80" s="67"/>
      <c r="T80" s="7"/>
      <c r="U80" s="7"/>
      <c r="V80" s="67" t="n">
        <f aca="false">K80*5.5017049523</f>
        <v>16475401.4849823</v>
      </c>
      <c r="W80" s="67" t="n">
        <f aca="false">M80*5.5017049523</f>
        <v>509548.499535535</v>
      </c>
      <c r="X80" s="67" t="n">
        <f aca="false">N80*5.1890047538+L80*5.5017049523</f>
        <v>27129467.9433065</v>
      </c>
      <c r="Y80" s="67" t="n">
        <f aca="false">N80*5.1890047538</f>
        <v>20412345.787361</v>
      </c>
      <c r="Z80" s="67" t="n">
        <f aca="false">L80*5.5017049523</f>
        <v>6717122.1559455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central_v2_m!D69+temporary_pension_bonus_central!B69</f>
        <v>32075896.2952961</v>
      </c>
      <c r="G81" s="158" t="n">
        <f aca="false">central_v2_m!E69+temporary_pension_bonus_central!B69</f>
        <v>30736610.8617989</v>
      </c>
      <c r="H81" s="67" t="n">
        <f aca="false">F81-J81</f>
        <v>28825404.030212</v>
      </c>
      <c r="I81" s="67" t="n">
        <f aca="false">G81-K81</f>
        <v>27583633.3646673</v>
      </c>
      <c r="J81" s="158" t="n">
        <f aca="false">central_v2_m!J69</f>
        <v>3250492.2650841</v>
      </c>
      <c r="K81" s="158" t="n">
        <f aca="false">central_v2_m!K69</f>
        <v>3152977.49713157</v>
      </c>
      <c r="L81" s="67" t="n">
        <f aca="false">H81-I81</f>
        <v>1241770.66554465</v>
      </c>
      <c r="M81" s="67" t="n">
        <f aca="false">J81-K81</f>
        <v>97514.7679525232</v>
      </c>
      <c r="N81" s="158" t="n">
        <f aca="false">SUM(central_v5_m!C69:J69)</f>
        <v>4056643.31553581</v>
      </c>
      <c r="O81" s="7"/>
      <c r="P81" s="7"/>
      <c r="Q81" s="67" t="n">
        <f aca="false">I81*5.5017049523</f>
        <v>151757012.284818</v>
      </c>
      <c r="R81" s="67"/>
      <c r="S81" s="67"/>
      <c r="T81" s="7"/>
      <c r="U81" s="7"/>
      <c r="V81" s="67" t="n">
        <f aca="false">K81*5.5017049523</f>
        <v>17346751.9104592</v>
      </c>
      <c r="W81" s="67" t="n">
        <f aca="false">M81*5.5017049523</f>
        <v>536497.481766782</v>
      </c>
      <c r="X81" s="67" t="n">
        <f aca="false">N81*5.1890047538+L81*5.5017049523</f>
        <v>27881797.2690342</v>
      </c>
      <c r="Y81" s="67" t="n">
        <f aca="false">N81*5.1890047538</f>
        <v>21049941.4487863</v>
      </c>
      <c r="Z81" s="67" t="n">
        <f aca="false">L81*5.5017049523</f>
        <v>6831855.82024788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central_v2_m!D70+temporary_pension_bonus_central!B70</f>
        <v>31862976.7635378</v>
      </c>
      <c r="G82" s="156" t="n">
        <f aca="false">central_v2_m!E70+temporary_pension_bonus_central!B70</f>
        <v>30532272.6016611</v>
      </c>
      <c r="H82" s="8" t="n">
        <f aca="false">F82-J82</f>
        <v>28608801.4785932</v>
      </c>
      <c r="I82" s="8" t="n">
        <f aca="false">G82-K82</f>
        <v>27375722.5752649</v>
      </c>
      <c r="J82" s="156" t="n">
        <f aca="false">central_v2_m!J70</f>
        <v>3254175.28494462</v>
      </c>
      <c r="K82" s="156" t="n">
        <f aca="false">central_v2_m!K70</f>
        <v>3156550.02639629</v>
      </c>
      <c r="L82" s="8" t="n">
        <f aca="false">H82-I82</f>
        <v>1233078.90332831</v>
      </c>
      <c r="M82" s="8" t="n">
        <f aca="false">J82-K82</f>
        <v>97625.2585483394</v>
      </c>
      <c r="N82" s="156" t="n">
        <f aca="false">SUM(central_v5_m!C70:J70)</f>
        <v>4839420.54477653</v>
      </c>
      <c r="O82" s="5"/>
      <c r="P82" s="5"/>
      <c r="Q82" s="8" t="n">
        <f aca="false">I82*5.5017049523</f>
        <v>150613148.465126</v>
      </c>
      <c r="R82" s="8"/>
      <c r="S82" s="8"/>
      <c r="T82" s="5"/>
      <c r="U82" s="5"/>
      <c r="V82" s="8" t="n">
        <f aca="false">K82*5.5017049523</f>
        <v>17366406.9124071</v>
      </c>
      <c r="W82" s="8" t="n">
        <f aca="false">M82*5.5017049523</f>
        <v>537105.368424967</v>
      </c>
      <c r="X82" s="8" t="n">
        <f aca="false">N82*5.1890047538+L82*5.5017049523</f>
        <v>31895812.5215008</v>
      </c>
      <c r="Y82" s="8" t="n">
        <f aca="false">N82*5.1890047538</f>
        <v>25111776.2124828</v>
      </c>
      <c r="Z82" s="8" t="n">
        <f aca="false">L82*5.5017049523</f>
        <v>6784036.30901802</v>
      </c>
      <c r="AA82" s="8"/>
      <c r="AB82" s="8"/>
      <c r="AC82" s="8"/>
      <c r="AD82" s="8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central_v2_m!D71+temporary_pension_bonus_central!B71</f>
        <v>32477566.6569416</v>
      </c>
      <c r="G83" s="158" t="n">
        <f aca="false">central_v2_m!E71+temporary_pension_bonus_central!B71</f>
        <v>31121275.0064218</v>
      </c>
      <c r="H83" s="67" t="n">
        <f aca="false">F83-J83</f>
        <v>29120253.1745994</v>
      </c>
      <c r="I83" s="67" t="n">
        <f aca="false">G83-K83</f>
        <v>27864680.9285499</v>
      </c>
      <c r="J83" s="158" t="n">
        <f aca="false">central_v2_m!J71</f>
        <v>3357313.48234214</v>
      </c>
      <c r="K83" s="158" t="n">
        <f aca="false">central_v2_m!K71</f>
        <v>3256594.07787188</v>
      </c>
      <c r="L83" s="67" t="n">
        <f aca="false">H83-I83</f>
        <v>1255572.2460495</v>
      </c>
      <c r="M83" s="67" t="n">
        <f aca="false">J83-K83</f>
        <v>100719.404470265</v>
      </c>
      <c r="N83" s="158" t="n">
        <f aca="false">SUM(central_v5_m!C71:J71)</f>
        <v>4010628.80789317</v>
      </c>
      <c r="O83" s="7"/>
      <c r="P83" s="7"/>
      <c r="Q83" s="67" t="n">
        <f aca="false">I83*5.5017049523</f>
        <v>153303253.058862</v>
      </c>
      <c r="R83" s="67"/>
      <c r="S83" s="67"/>
      <c r="T83" s="7"/>
      <c r="U83" s="7"/>
      <c r="V83" s="67" t="n">
        <f aca="false">K83*5.5017049523</f>
        <v>17916819.7658586</v>
      </c>
      <c r="W83" s="67" t="n">
        <f aca="false">M83*5.5017049523</f>
        <v>554128.446366763</v>
      </c>
      <c r="X83" s="67" t="n">
        <f aca="false">N83*5.1890047538+L83*5.5017049523</f>
        <v>27718959.9939459</v>
      </c>
      <c r="Y83" s="67" t="n">
        <f aca="false">N83*5.1890047538</f>
        <v>20811171.9498849</v>
      </c>
      <c r="Z83" s="67" t="n">
        <f aca="false">L83*5.5017049523</f>
        <v>6907788.04406097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central_v2_m!D72+temporary_pension_bonus_central!B72</f>
        <v>32278094.5715147</v>
      </c>
      <c r="G84" s="158" t="n">
        <f aca="false">central_v2_m!E72+temporary_pension_bonus_central!B72</f>
        <v>30930137.9094622</v>
      </c>
      <c r="H84" s="67" t="n">
        <f aca="false">F84-J84</f>
        <v>28847272.8798767</v>
      </c>
      <c r="I84" s="67" t="n">
        <f aca="false">G84-K84</f>
        <v>27602240.8685734</v>
      </c>
      <c r="J84" s="158" t="n">
        <f aca="false">central_v2_m!J72</f>
        <v>3430821.691638</v>
      </c>
      <c r="K84" s="158" t="n">
        <f aca="false">central_v2_m!K72</f>
        <v>3327897.04088886</v>
      </c>
      <c r="L84" s="67" t="n">
        <f aca="false">H84-I84</f>
        <v>1245032.01130332</v>
      </c>
      <c r="M84" s="67" t="n">
        <f aca="false">J84-K84</f>
        <v>102924.65074914</v>
      </c>
      <c r="N84" s="158" t="n">
        <f aca="false">SUM(central_v5_m!C72:J72)</f>
        <v>3881577.96174707</v>
      </c>
      <c r="O84" s="7"/>
      <c r="P84" s="7"/>
      <c r="Q84" s="67" t="n">
        <f aca="false">I84*5.5017049523</f>
        <v>151859385.281208</v>
      </c>
      <c r="R84" s="67"/>
      <c r="S84" s="67"/>
      <c r="T84" s="7"/>
      <c r="U84" s="7"/>
      <c r="V84" s="67" t="n">
        <f aca="false">K84*5.5017049523</f>
        <v>18309107.6306028</v>
      </c>
      <c r="W84" s="67" t="n">
        <f aca="false">M84*5.5017049523</f>
        <v>566261.060740291</v>
      </c>
      <c r="X84" s="67" t="n">
        <f aca="false">N84*5.1890047538+L84*5.5017049523</f>
        <v>26991325.2781104</v>
      </c>
      <c r="Y84" s="67" t="n">
        <f aca="false">N84*5.1890047538</f>
        <v>20141526.4957509</v>
      </c>
      <c r="Z84" s="67" t="n">
        <f aca="false">L84*5.5017049523</f>
        <v>6849798.78235953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central_v2_m!D73+temporary_pension_bonus_central!B73</f>
        <v>32875658.9262118</v>
      </c>
      <c r="G85" s="158" t="n">
        <f aca="false">central_v2_m!E73+temporary_pension_bonus_central!B73</f>
        <v>31503695.8344124</v>
      </c>
      <c r="H85" s="67" t="n">
        <f aca="false">F85-J85</f>
        <v>29281559.5360568</v>
      </c>
      <c r="I85" s="67" t="n">
        <f aca="false">G85-K85</f>
        <v>28017419.4259621</v>
      </c>
      <c r="J85" s="158" t="n">
        <f aca="false">central_v2_m!J73</f>
        <v>3594099.39015495</v>
      </c>
      <c r="K85" s="158" t="n">
        <f aca="false">central_v2_m!K73</f>
        <v>3486276.4084503</v>
      </c>
      <c r="L85" s="67" t="n">
        <f aca="false">H85-I85</f>
        <v>1264140.11009476</v>
      </c>
      <c r="M85" s="67" t="n">
        <f aca="false">J85-K85</f>
        <v>107822.981704649</v>
      </c>
      <c r="N85" s="158" t="n">
        <f aca="false">SUM(central_v5_m!C73:J73)</f>
        <v>3977297.35211168</v>
      </c>
      <c r="O85" s="7"/>
      <c r="P85" s="7"/>
      <c r="Q85" s="67" t="n">
        <f aca="false">I85*5.5017049523</f>
        <v>154143575.206482</v>
      </c>
      <c r="R85" s="67"/>
      <c r="S85" s="67"/>
      <c r="T85" s="7"/>
      <c r="U85" s="7"/>
      <c r="V85" s="67" t="n">
        <f aca="false">K85*5.5017049523</f>
        <v>19180464.1814577</v>
      </c>
      <c r="W85" s="67" t="n">
        <f aca="false">M85*5.5017049523</f>
        <v>593210.232416218</v>
      </c>
      <c r="X85" s="67" t="n">
        <f aca="false">N85*5.1890047538+L85*5.5017049523</f>
        <v>27593140.7714931</v>
      </c>
      <c r="Y85" s="67" t="n">
        <f aca="false">N85*5.1890047538</f>
        <v>20638214.8673837</v>
      </c>
      <c r="Z85" s="67" t="n">
        <f aca="false">L85*5.5017049523</f>
        <v>6954925.90410939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central_v2_m!D74+temporary_pension_bonus_central!B74</f>
        <v>32520544.9620752</v>
      </c>
      <c r="G86" s="156" t="n">
        <f aca="false">central_v2_m!E74+temporary_pension_bonus_central!B74</f>
        <v>31163162.3251474</v>
      </c>
      <c r="H86" s="8" t="n">
        <f aca="false">F86-J86</f>
        <v>28920082.1654416</v>
      </c>
      <c r="I86" s="8" t="n">
        <f aca="false">G86-K86</f>
        <v>27670713.4124128</v>
      </c>
      <c r="J86" s="156" t="n">
        <f aca="false">central_v2_m!J74</f>
        <v>3600462.79663363</v>
      </c>
      <c r="K86" s="156" t="n">
        <f aca="false">central_v2_m!K74</f>
        <v>3492448.91273462</v>
      </c>
      <c r="L86" s="8" t="n">
        <f aca="false">H86-I86</f>
        <v>1249368.75302886</v>
      </c>
      <c r="M86" s="8" t="n">
        <f aca="false">J86-K86</f>
        <v>108013.883899007</v>
      </c>
      <c r="N86" s="156" t="n">
        <f aca="false">SUM(central_v5_m!C74:J74)</f>
        <v>4841613.78716187</v>
      </c>
      <c r="O86" s="5"/>
      <c r="P86" s="5"/>
      <c r="Q86" s="8" t="n">
        <f aca="false">I86*5.5017049523</f>
        <v>152236101.014745</v>
      </c>
      <c r="R86" s="8"/>
      <c r="S86" s="8"/>
      <c r="T86" s="5"/>
      <c r="U86" s="5"/>
      <c r="V86" s="8" t="n">
        <f aca="false">K86*5.5017049523</f>
        <v>19214423.4788468</v>
      </c>
      <c r="W86" s="8" t="n">
        <f aca="false">M86*5.5017049523</f>
        <v>594260.519964327</v>
      </c>
      <c r="X86" s="8" t="n">
        <f aca="false">N86*5.1890047538+L86*5.5017049523</f>
        <v>31996815.2134343</v>
      </c>
      <c r="Y86" s="8" t="n">
        <f aca="false">N86*5.1890047538</f>
        <v>25123156.9576466</v>
      </c>
      <c r="Z86" s="8" t="n">
        <f aca="false">L86*5.5017049523</f>
        <v>6873658.25578777</v>
      </c>
      <c r="AA86" s="8"/>
      <c r="AB86" s="8"/>
      <c r="AC86" s="8"/>
      <c r="AD86" s="8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central_v2_m!D75+temporary_pension_bonus_central!B75</f>
        <v>33153247.6500533</v>
      </c>
      <c r="G87" s="158" t="n">
        <f aca="false">central_v2_m!E75+temporary_pension_bonus_central!B75</f>
        <v>31768437.678461</v>
      </c>
      <c r="H87" s="67" t="n">
        <f aca="false">F87-J87</f>
        <v>29409734.8396373</v>
      </c>
      <c r="I87" s="67" t="n">
        <f aca="false">G87-K87</f>
        <v>28137230.2523575</v>
      </c>
      <c r="J87" s="158" t="n">
        <f aca="false">central_v2_m!J75</f>
        <v>3743512.81041605</v>
      </c>
      <c r="K87" s="158" t="n">
        <f aca="false">central_v2_m!K75</f>
        <v>3631207.42610357</v>
      </c>
      <c r="L87" s="67" t="n">
        <f aca="false">H87-I87</f>
        <v>1272504.58727982</v>
      </c>
      <c r="M87" s="67" t="n">
        <f aca="false">J87-K87</f>
        <v>112305.384312481</v>
      </c>
      <c r="N87" s="158" t="n">
        <f aca="false">SUM(central_v5_m!C75:J75)</f>
        <v>3996399.05563167</v>
      </c>
      <c r="O87" s="7"/>
      <c r="P87" s="7"/>
      <c r="Q87" s="67" t="n">
        <f aca="false">I87*5.5017049523</f>
        <v>154802739.023401</v>
      </c>
      <c r="R87" s="67"/>
      <c r="S87" s="67"/>
      <c r="T87" s="7"/>
      <c r="U87" s="7"/>
      <c r="V87" s="67" t="n">
        <f aca="false">K87*5.5017049523</f>
        <v>19977831.8790225</v>
      </c>
      <c r="W87" s="67" t="n">
        <f aca="false">M87*5.5017049523</f>
        <v>617871.089041932</v>
      </c>
      <c r="X87" s="67" t="n">
        <f aca="false">N87*5.1890047538+L87*5.5017049523</f>
        <v>27738278.4874164</v>
      </c>
      <c r="Y87" s="67" t="n">
        <f aca="false">N87*5.1890047538</f>
        <v>20737333.6977545</v>
      </c>
      <c r="Z87" s="67" t="n">
        <f aca="false">L87*5.5017049523</f>
        <v>7000944.78966183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central_v2_m!D76+temporary_pension_bonus_central!B76</f>
        <v>32825825.7657885</v>
      </c>
      <c r="G88" s="158" t="n">
        <f aca="false">central_v2_m!E76+temporary_pension_bonus_central!B76</f>
        <v>31455261.3645834</v>
      </c>
      <c r="H88" s="67" t="n">
        <f aca="false">F88-J88</f>
        <v>29041643.9501402</v>
      </c>
      <c r="I88" s="67" t="n">
        <f aca="false">G88-K88</f>
        <v>27784605.0034046</v>
      </c>
      <c r="J88" s="158" t="n">
        <f aca="false">central_v2_m!J76</f>
        <v>3784181.81564826</v>
      </c>
      <c r="K88" s="158" t="n">
        <f aca="false">central_v2_m!K76</f>
        <v>3670656.36117881</v>
      </c>
      <c r="L88" s="67" t="n">
        <f aca="false">H88-I88</f>
        <v>1257038.94673561</v>
      </c>
      <c r="M88" s="67" t="n">
        <f aca="false">J88-K88</f>
        <v>113525.454469447</v>
      </c>
      <c r="N88" s="158" t="n">
        <f aca="false">SUM(central_v5_m!C76:J76)</f>
        <v>3870151.95897011</v>
      </c>
      <c r="O88" s="7"/>
      <c r="P88" s="7"/>
      <c r="Q88" s="67" t="n">
        <f aca="false">I88*5.5017049523</f>
        <v>152862698.944931</v>
      </c>
      <c r="R88" s="67"/>
      <c r="S88" s="67"/>
      <c r="T88" s="7"/>
      <c r="U88" s="7"/>
      <c r="V88" s="67" t="n">
        <f aca="false">K88*5.5017049523</f>
        <v>20194868.280489</v>
      </c>
      <c r="W88" s="67" t="n">
        <f aca="false">M88*5.5017049523</f>
        <v>624583.555066667</v>
      </c>
      <c r="X88" s="67" t="n">
        <f aca="false">N88*5.1890047538+L88*5.5017049523</f>
        <v>26998094.3115136</v>
      </c>
      <c r="Y88" s="67" t="n">
        <f aca="false">N88*5.1890047538</f>
        <v>20082236.9130243</v>
      </c>
      <c r="Z88" s="67" t="n">
        <f aca="false">L88*5.5017049523</f>
        <v>6915857.39848926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central_v2_m!D77+temporary_pension_bonus_central!B77</f>
        <v>33438769.2453938</v>
      </c>
      <c r="G89" s="158" t="n">
        <f aca="false">central_v2_m!E77+temporary_pension_bonus_central!B77</f>
        <v>32042973.4640114</v>
      </c>
      <c r="H89" s="67" t="n">
        <f aca="false">F89-J89</f>
        <v>29526057.6824567</v>
      </c>
      <c r="I89" s="67" t="n">
        <f aca="false">G89-K89</f>
        <v>28247643.2479624</v>
      </c>
      <c r="J89" s="158" t="n">
        <f aca="false">central_v2_m!J77</f>
        <v>3912711.5629371</v>
      </c>
      <c r="K89" s="158" t="n">
        <f aca="false">central_v2_m!K77</f>
        <v>3795330.21604899</v>
      </c>
      <c r="L89" s="67" t="n">
        <f aca="false">H89-I89</f>
        <v>1278414.43449435</v>
      </c>
      <c r="M89" s="67" t="n">
        <f aca="false">J89-K89</f>
        <v>117381.346888113</v>
      </c>
      <c r="N89" s="158" t="n">
        <f aca="false">SUM(central_v5_m!C77:J77)</f>
        <v>3951838.07716785</v>
      </c>
      <c r="O89" s="7"/>
      <c r="P89" s="7"/>
      <c r="Q89" s="67" t="n">
        <f aca="false">I89*5.5017049523</f>
        <v>155410198.748118</v>
      </c>
      <c r="R89" s="67"/>
      <c r="S89" s="67"/>
      <c r="T89" s="7"/>
      <c r="U89" s="7"/>
      <c r="V89" s="67" t="n">
        <f aca="false">K89*5.5017049523</f>
        <v>20880787.0452505</v>
      </c>
      <c r="W89" s="67" t="n">
        <f aca="false">M89*5.5017049523</f>
        <v>645797.537481977</v>
      </c>
      <c r="X89" s="67" t="n">
        <f aca="false">N89*5.1890047538+L89*5.5017049523</f>
        <v>27539565.5940212</v>
      </c>
      <c r="Y89" s="67" t="n">
        <f aca="false">N89*5.1890047538</f>
        <v>20506106.5686718</v>
      </c>
      <c r="Z89" s="67" t="n">
        <f aca="false">L89*5.5017049523</f>
        <v>7033459.02534935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central_v2_m!D78+temporary_pension_bonus_central!B78</f>
        <v>33036605.9691492</v>
      </c>
      <c r="G90" s="156" t="n">
        <f aca="false">central_v2_m!E78+temporary_pension_bonus_central!B78</f>
        <v>31658036.7895054</v>
      </c>
      <c r="H90" s="8" t="n">
        <f aca="false">F90-J90</f>
        <v>29093466.2782526</v>
      </c>
      <c r="I90" s="8" t="n">
        <f aca="false">G90-K90</f>
        <v>27833191.2893357</v>
      </c>
      <c r="J90" s="156" t="n">
        <f aca="false">central_v2_m!J78</f>
        <v>3943139.69089654</v>
      </c>
      <c r="K90" s="156" t="n">
        <f aca="false">central_v2_m!K78</f>
        <v>3824845.50016964</v>
      </c>
      <c r="L90" s="8" t="n">
        <f aca="false">H90-I90</f>
        <v>1260274.98891688</v>
      </c>
      <c r="M90" s="8" t="n">
        <f aca="false">J90-K90</f>
        <v>118294.190726896</v>
      </c>
      <c r="N90" s="156" t="n">
        <f aca="false">SUM(central_v5_m!C78:J78)</f>
        <v>4730016.36769186</v>
      </c>
      <c r="O90" s="5"/>
      <c r="P90" s="5"/>
      <c r="Q90" s="8" t="n">
        <f aca="false">I90*5.5017049523</f>
        <v>153130006.354852</v>
      </c>
      <c r="R90" s="8"/>
      <c r="S90" s="8"/>
      <c r="T90" s="5"/>
      <c r="U90" s="5"/>
      <c r="V90" s="8" t="n">
        <f aca="false">K90*5.5017049523</f>
        <v>21043171.4300657</v>
      </c>
      <c r="W90" s="8" t="n">
        <f aca="false">M90*5.5017049523</f>
        <v>650819.734950486</v>
      </c>
      <c r="X90" s="8" t="n">
        <f aca="false">N90*5.1890047538+L90*5.5017049523</f>
        <v>31477738.5652887</v>
      </c>
      <c r="Y90" s="8" t="n">
        <f aca="false">N90*5.1890047538</f>
        <v>24544077.4175049</v>
      </c>
      <c r="Z90" s="8" t="n">
        <f aca="false">L90*5.5017049523</f>
        <v>6933661.14778381</v>
      </c>
      <c r="AA90" s="8"/>
      <c r="AB90" s="8"/>
      <c r="AC90" s="8"/>
      <c r="AD90" s="8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central_v2_m!D79+temporary_pension_bonus_central!B79</f>
        <v>33856044.9440748</v>
      </c>
      <c r="G91" s="158" t="n">
        <f aca="false">central_v2_m!E79+temporary_pension_bonus_central!B79</f>
        <v>32443277.2120807</v>
      </c>
      <c r="H91" s="67" t="n">
        <f aca="false">F91-J91</f>
        <v>29726863.7598809</v>
      </c>
      <c r="I91" s="67" t="n">
        <f aca="false">G91-K91</f>
        <v>28437971.4634125</v>
      </c>
      <c r="J91" s="158" t="n">
        <f aca="false">central_v2_m!J79</f>
        <v>4129181.18419398</v>
      </c>
      <c r="K91" s="158" t="n">
        <f aca="false">central_v2_m!K79</f>
        <v>4005305.74866817</v>
      </c>
      <c r="L91" s="67" t="n">
        <f aca="false">H91-I91</f>
        <v>1288892.29646835</v>
      </c>
      <c r="M91" s="67" t="n">
        <f aca="false">J91-K91</f>
        <v>123875.43552582</v>
      </c>
      <c r="N91" s="158" t="n">
        <f aca="false">SUM(central_v5_m!C79:J79)</f>
        <v>4000825.76573894</v>
      </c>
      <c r="O91" s="7"/>
      <c r="P91" s="7"/>
      <c r="Q91" s="67" t="n">
        <f aca="false">I91*5.5017049523</f>
        <v>156457328.433623</v>
      </c>
      <c r="R91" s="67"/>
      <c r="S91" s="67"/>
      <c r="T91" s="7"/>
      <c r="U91" s="7"/>
      <c r="V91" s="67" t="n">
        <f aca="false">K91*5.5017049523</f>
        <v>22036010.4729233</v>
      </c>
      <c r="W91" s="67" t="n">
        <f aca="false">M91*5.5017049523</f>
        <v>681526.097100721</v>
      </c>
      <c r="X91" s="67" t="n">
        <f aca="false">N91*5.1890047538+L91*5.5017049523</f>
        <v>27851409.0480061</v>
      </c>
      <c r="Y91" s="67" t="n">
        <f aca="false">N91*5.1890047538</f>
        <v>20760303.9175449</v>
      </c>
      <c r="Z91" s="67" t="n">
        <f aca="false">L91*5.5017049523</f>
        <v>7091105.13046123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central_v2_m!D80+temporary_pension_bonus_central!B80</f>
        <v>33531900.0165757</v>
      </c>
      <c r="G92" s="158" t="n">
        <f aca="false">central_v2_m!E80+temporary_pension_bonus_central!B80</f>
        <v>32133071.1273122</v>
      </c>
      <c r="H92" s="67" t="n">
        <f aca="false">F92-J92</f>
        <v>29360407.8087886</v>
      </c>
      <c r="I92" s="67" t="n">
        <f aca="false">G92-K92</f>
        <v>28086723.6857588</v>
      </c>
      <c r="J92" s="158" t="n">
        <f aca="false">central_v2_m!J80</f>
        <v>4171492.20778703</v>
      </c>
      <c r="K92" s="158" t="n">
        <f aca="false">central_v2_m!K80</f>
        <v>4046347.44155342</v>
      </c>
      <c r="L92" s="67" t="n">
        <f aca="false">H92-I92</f>
        <v>1273684.12302988</v>
      </c>
      <c r="M92" s="67" t="n">
        <f aca="false">J92-K92</f>
        <v>125144.766233611</v>
      </c>
      <c r="N92" s="158" t="n">
        <f aca="false">SUM(central_v5_m!C80:J80)</f>
        <v>3898340.178304</v>
      </c>
      <c r="O92" s="7"/>
      <c r="P92" s="7"/>
      <c r="Q92" s="67" t="n">
        <f aca="false">I92*5.5017049523</f>
        <v>154524866.795821</v>
      </c>
      <c r="R92" s="67"/>
      <c r="S92" s="67"/>
      <c r="T92" s="7"/>
      <c r="U92" s="7"/>
      <c r="V92" s="67" t="n">
        <f aca="false">K92*5.5017049523</f>
        <v>22261809.7579209</v>
      </c>
      <c r="W92" s="67" t="n">
        <f aca="false">M92*5.5017049523</f>
        <v>688509.580141886</v>
      </c>
      <c r="X92" s="67" t="n">
        <f aca="false">N92*5.1890047538+L92*5.5017049523</f>
        <v>27235939.9644884</v>
      </c>
      <c r="Y92" s="67" t="n">
        <f aca="false">N92*5.1890047538</f>
        <v>20228505.717149</v>
      </c>
      <c r="Z92" s="67" t="n">
        <f aca="false">L92*5.5017049523</f>
        <v>7007434.2473394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central_v2_m!D81+temporary_pension_bonus_central!B81</f>
        <v>34267585.9673517</v>
      </c>
      <c r="G93" s="158" t="n">
        <f aca="false">central_v2_m!E81+temporary_pension_bonus_central!B81</f>
        <v>32838031.6803317</v>
      </c>
      <c r="H93" s="67" t="n">
        <f aca="false">F93-J93</f>
        <v>29933362.0165868</v>
      </c>
      <c r="I93" s="67" t="n">
        <f aca="false">G93-K93</f>
        <v>28633834.4480897</v>
      </c>
      <c r="J93" s="158" t="n">
        <f aca="false">central_v2_m!J81</f>
        <v>4334223.95076495</v>
      </c>
      <c r="K93" s="158" t="n">
        <f aca="false">central_v2_m!K81</f>
        <v>4204197.23224201</v>
      </c>
      <c r="L93" s="67" t="n">
        <f aca="false">H93-I93</f>
        <v>1299527.56849711</v>
      </c>
      <c r="M93" s="67" t="n">
        <f aca="false">J93-K93</f>
        <v>130026.718522947</v>
      </c>
      <c r="N93" s="158" t="n">
        <f aca="false">SUM(central_v5_m!C81:J81)</f>
        <v>3987082.35121387</v>
      </c>
      <c r="O93" s="7"/>
      <c r="P93" s="7"/>
      <c r="Q93" s="67" t="n">
        <f aca="false">I93*5.5017049523</f>
        <v>157534908.786393</v>
      </c>
      <c r="R93" s="67"/>
      <c r="S93" s="67"/>
      <c r="T93" s="7"/>
      <c r="U93" s="7"/>
      <c r="V93" s="67" t="n">
        <f aca="false">K93*5.5017049523</f>
        <v>23130252.7330718</v>
      </c>
      <c r="W93" s="67" t="n">
        <f aca="false">M93*5.5017049523</f>
        <v>715368.641229017</v>
      </c>
      <c r="X93" s="67" t="n">
        <f aca="false">N93*5.1890047538+L93*5.5017049523</f>
        <v>27838606.5334918</v>
      </c>
      <c r="Y93" s="67" t="n">
        <f aca="false">N93*5.1890047538</f>
        <v>20688989.2742408</v>
      </c>
      <c r="Z93" s="67" t="n">
        <f aca="false">L93*5.5017049523</f>
        <v>7149617.25925095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central_v2_m!D82+temporary_pension_bonus_central!B82</f>
        <v>33965611.0958654</v>
      </c>
      <c r="G94" s="156" t="n">
        <f aca="false">central_v2_m!E82+temporary_pension_bonus_central!B82</f>
        <v>32549563.1088201</v>
      </c>
      <c r="H94" s="8" t="n">
        <f aca="false">F94-J94</f>
        <v>29565340.3492294</v>
      </c>
      <c r="I94" s="8" t="n">
        <f aca="false">G94-K94</f>
        <v>28281300.4845832</v>
      </c>
      <c r="J94" s="156" t="n">
        <f aca="false">central_v2_m!J82</f>
        <v>4400270.74663596</v>
      </c>
      <c r="K94" s="156" t="n">
        <f aca="false">central_v2_m!K82</f>
        <v>4268262.62423688</v>
      </c>
      <c r="L94" s="8" t="n">
        <f aca="false">H94-I94</f>
        <v>1284039.86464621</v>
      </c>
      <c r="M94" s="8" t="n">
        <f aca="false">J94-K94</f>
        <v>132008.122399079</v>
      </c>
      <c r="N94" s="156" t="n">
        <f aca="false">SUM(central_v5_m!C82:J82)</f>
        <v>4787220.52413382</v>
      </c>
      <c r="O94" s="5"/>
      <c r="P94" s="5"/>
      <c r="Q94" s="8" t="n">
        <f aca="false">I94*5.5017049523</f>
        <v>155595370.933516</v>
      </c>
      <c r="R94" s="8"/>
      <c r="S94" s="8"/>
      <c r="T94" s="5"/>
      <c r="U94" s="5"/>
      <c r="V94" s="8" t="n">
        <f aca="false">K94*5.5017049523</f>
        <v>23482721.6174811</v>
      </c>
      <c r="W94" s="8" t="n">
        <f aca="false">M94*5.5017049523</f>
        <v>726269.740746836</v>
      </c>
      <c r="X94" s="8" t="n">
        <f aca="false">N94*5.1890047538+L94*5.5017049523</f>
        <v>31905318.539494</v>
      </c>
      <c r="Y94" s="8" t="n">
        <f aca="false">N94*5.1890047538</f>
        <v>24840910.0572193</v>
      </c>
      <c r="Z94" s="8" t="n">
        <f aca="false">L94*5.5017049523</f>
        <v>7064408.48227466</v>
      </c>
      <c r="AA94" s="8"/>
      <c r="AB94" s="8"/>
      <c r="AC94" s="8"/>
      <c r="AD94" s="8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central_v2_m!D83+temporary_pension_bonus_central!B83</f>
        <v>34581865.5551386</v>
      </c>
      <c r="G95" s="158" t="n">
        <f aca="false">central_v2_m!E83+temporary_pension_bonus_central!B83</f>
        <v>33140219.4809182</v>
      </c>
      <c r="H95" s="67" t="n">
        <f aca="false">F95-J95</f>
        <v>30003341.6994555</v>
      </c>
      <c r="I95" s="67" t="n">
        <f aca="false">G95-K95</f>
        <v>28699051.3409056</v>
      </c>
      <c r="J95" s="158" t="n">
        <f aca="false">central_v2_m!J83</f>
        <v>4578523.85568309</v>
      </c>
      <c r="K95" s="158" t="n">
        <f aca="false">central_v2_m!K83</f>
        <v>4441168.1400126</v>
      </c>
      <c r="L95" s="67" t="n">
        <f aca="false">H95-I95</f>
        <v>1304290.35854988</v>
      </c>
      <c r="M95" s="67" t="n">
        <f aca="false">J95-K95</f>
        <v>137355.715670494</v>
      </c>
      <c r="N95" s="158" t="n">
        <f aca="false">SUM(central_v5_m!C83:J83)</f>
        <v>3984703.2953631</v>
      </c>
      <c r="O95" s="7"/>
      <c r="P95" s="7"/>
      <c r="Q95" s="67" t="n">
        <f aca="false">I95*5.5017049523</f>
        <v>157893712.888572</v>
      </c>
      <c r="R95" s="67"/>
      <c r="S95" s="67"/>
      <c r="T95" s="7"/>
      <c r="U95" s="7"/>
      <c r="V95" s="67" t="n">
        <f aca="false">K95*5.5017049523</f>
        <v>24433996.7499043</v>
      </c>
      <c r="W95" s="67" t="n">
        <f aca="false">M95*5.5017049523</f>
        <v>755690.62113107</v>
      </c>
      <c r="X95" s="67" t="n">
        <f aca="false">N95*5.1890047538+L95*5.5017049523</f>
        <v>27852465.0669927</v>
      </c>
      <c r="Y95" s="67" t="n">
        <f aca="false">N95*5.1890047538</f>
        <v>20676644.3421217</v>
      </c>
      <c r="Z95" s="67" t="n">
        <f aca="false">L95*5.5017049523</f>
        <v>7175820.72487103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central_v2_m!D84+temporary_pension_bonus_central!B84</f>
        <v>34217084.7768829</v>
      </c>
      <c r="G96" s="158" t="n">
        <f aca="false">central_v2_m!E84+temporary_pension_bonus_central!B84</f>
        <v>32791176.9708764</v>
      </c>
      <c r="H96" s="67" t="n">
        <f aca="false">F96-J96</f>
        <v>29634694.7288533</v>
      </c>
      <c r="I96" s="67" t="n">
        <f aca="false">G96-K96</f>
        <v>28346258.6242877</v>
      </c>
      <c r="J96" s="158" t="n">
        <f aca="false">central_v2_m!J84</f>
        <v>4582390.04802957</v>
      </c>
      <c r="K96" s="158" t="n">
        <f aca="false">central_v2_m!K84</f>
        <v>4444918.34658869</v>
      </c>
      <c r="L96" s="67" t="n">
        <f aca="false">H96-I96</f>
        <v>1288436.10456566</v>
      </c>
      <c r="M96" s="67" t="n">
        <f aca="false">J96-K96</f>
        <v>137471.701440887</v>
      </c>
      <c r="N96" s="158" t="n">
        <f aca="false">SUM(central_v5_m!C84:J84)</f>
        <v>3893532.8001002</v>
      </c>
      <c r="O96" s="7"/>
      <c r="P96" s="7"/>
      <c r="Q96" s="67" t="n">
        <f aca="false">I96*5.5017049523</f>
        <v>155952751.45242</v>
      </c>
      <c r="R96" s="67"/>
      <c r="S96" s="67"/>
      <c r="T96" s="7"/>
      <c r="U96" s="7"/>
      <c r="V96" s="67" t="n">
        <f aca="false">K96*5.5017049523</f>
        <v>24454629.2799961</v>
      </c>
      <c r="W96" s="67" t="n">
        <f aca="false">M96*5.5017049523</f>
        <v>756328.740618433</v>
      </c>
      <c r="X96" s="67" t="n">
        <f aca="false">N96*5.1890047538+L96*5.5017049523</f>
        <v>27292155.5060072</v>
      </c>
      <c r="Y96" s="67" t="n">
        <f aca="false">N96*5.1890047538</f>
        <v>20203560.2087962</v>
      </c>
      <c r="Z96" s="67" t="n">
        <f aca="false">L96*5.5017049523</f>
        <v>7088595.29721102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central_v2_m!D85+temporary_pension_bonus_central!B85</f>
        <v>34884262.2795146</v>
      </c>
      <c r="G97" s="158" t="n">
        <f aca="false">central_v2_m!E85+temporary_pension_bonus_central!B85</f>
        <v>33430577.885305</v>
      </c>
      <c r="H97" s="67" t="n">
        <f aca="false">F97-J97</f>
        <v>30134918.4633438</v>
      </c>
      <c r="I97" s="67" t="n">
        <f aca="false">G97-K97</f>
        <v>28823714.3836194</v>
      </c>
      <c r="J97" s="158" t="n">
        <f aca="false">central_v2_m!J85</f>
        <v>4749343.81617079</v>
      </c>
      <c r="K97" s="158" t="n">
        <f aca="false">central_v2_m!K85</f>
        <v>4606863.50168566</v>
      </c>
      <c r="L97" s="67" t="n">
        <f aca="false">H97-I97</f>
        <v>1311204.07972449</v>
      </c>
      <c r="M97" s="67" t="n">
        <f aca="false">J97-K97</f>
        <v>142480.314485124</v>
      </c>
      <c r="N97" s="158" t="n">
        <f aca="false">SUM(central_v5_m!C85:J85)</f>
        <v>3985069.9261072</v>
      </c>
      <c r="O97" s="7"/>
      <c r="P97" s="7"/>
      <c r="Q97" s="67" t="n">
        <f aca="false">I97*5.5017049523</f>
        <v>158579572.168039</v>
      </c>
      <c r="R97" s="67"/>
      <c r="S97" s="67"/>
      <c r="T97" s="7"/>
      <c r="U97" s="7"/>
      <c r="V97" s="67" t="n">
        <f aca="false">K97*5.5017049523</f>
        <v>25345603.7417941</v>
      </c>
      <c r="W97" s="67" t="n">
        <f aca="false">M97*5.5017049523</f>
        <v>783884.65180807</v>
      </c>
      <c r="X97" s="67" t="n">
        <f aca="false">N97*5.1890047538+L97*5.5017049523</f>
        <v>27892404.7696918</v>
      </c>
      <c r="Y97" s="67" t="n">
        <f aca="false">N97*5.1890047538</f>
        <v>20678546.7907957</v>
      </c>
      <c r="Z97" s="67" t="n">
        <f aca="false">L97*5.5017049523</f>
        <v>7213857.97889617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central_v2_m!D86+temporary_pension_bonus_central!B86</f>
        <v>34608739.835961</v>
      </c>
      <c r="G98" s="156" t="n">
        <f aca="false">central_v2_m!E86+temporary_pension_bonus_central!B86</f>
        <v>33166401.6060853</v>
      </c>
      <c r="H98" s="8" t="n">
        <f aca="false">F98-J98</f>
        <v>29833416.647607</v>
      </c>
      <c r="I98" s="8" t="n">
        <f aca="false">G98-K98</f>
        <v>28534338.1133819</v>
      </c>
      <c r="J98" s="156" t="n">
        <f aca="false">central_v2_m!J86</f>
        <v>4775323.18835401</v>
      </c>
      <c r="K98" s="156" t="n">
        <f aca="false">central_v2_m!K86</f>
        <v>4632063.49270339</v>
      </c>
      <c r="L98" s="8" t="n">
        <f aca="false">H98-I98</f>
        <v>1299078.53422509</v>
      </c>
      <c r="M98" s="8" t="n">
        <f aca="false">J98-K98</f>
        <v>143259.69565062</v>
      </c>
      <c r="N98" s="156" t="n">
        <f aca="false">SUM(central_v5_m!C86:J86)</f>
        <v>4760009.39730025</v>
      </c>
      <c r="O98" s="5"/>
      <c r="P98" s="5"/>
      <c r="Q98" s="8" t="n">
        <f aca="false">I98*5.5017049523</f>
        <v>156987509.308996</v>
      </c>
      <c r="R98" s="8"/>
      <c r="S98" s="8"/>
      <c r="T98" s="5"/>
      <c r="U98" s="5"/>
      <c r="V98" s="8" t="n">
        <f aca="false">K98*5.5017049523</f>
        <v>25484246.6571743</v>
      </c>
      <c r="W98" s="8" t="n">
        <f aca="false">M98*5.5017049523</f>
        <v>788172.577026009</v>
      </c>
      <c r="X98" s="8" t="n">
        <f aca="false">N98*5.1890047538+L98*5.5017049523</f>
        <v>31846858.1958965</v>
      </c>
      <c r="Y98" s="8" t="n">
        <f aca="false">N98*5.1890047538</f>
        <v>24699711.3907237</v>
      </c>
      <c r="Z98" s="8" t="n">
        <f aca="false">L98*5.5017049523</f>
        <v>7147146.80517281</v>
      </c>
      <c r="AA98" s="8"/>
      <c r="AB98" s="8"/>
      <c r="AC98" s="8"/>
      <c r="AD98" s="8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central_v2_m!D87+temporary_pension_bonus_central!B87</f>
        <v>35221561.034147</v>
      </c>
      <c r="G99" s="158" t="n">
        <f aca="false">central_v2_m!E87+temporary_pension_bonus_central!B87</f>
        <v>33754718.6035388</v>
      </c>
      <c r="H99" s="67" t="n">
        <f aca="false">F99-J99</f>
        <v>30218301.1131719</v>
      </c>
      <c r="I99" s="67" t="n">
        <f aca="false">G99-K99</f>
        <v>28901556.4801929</v>
      </c>
      <c r="J99" s="158" t="n">
        <f aca="false">central_v2_m!J87</f>
        <v>5003259.92097514</v>
      </c>
      <c r="K99" s="158" t="n">
        <f aca="false">central_v2_m!K87</f>
        <v>4853162.12334589</v>
      </c>
      <c r="L99" s="67" t="n">
        <f aca="false">H99-I99</f>
        <v>1316744.63297893</v>
      </c>
      <c r="M99" s="67" t="n">
        <f aca="false">J99-K99</f>
        <v>150097.797629254</v>
      </c>
      <c r="N99" s="158" t="n">
        <f aca="false">SUM(central_v5_m!C87:J87)</f>
        <v>3960554.65615783</v>
      </c>
      <c r="O99" s="7"/>
      <c r="P99" s="7"/>
      <c r="Q99" s="67" t="n">
        <f aca="false">I99*5.5017049523</f>
        <v>159007836.416256</v>
      </c>
      <c r="R99" s="67"/>
      <c r="S99" s="67"/>
      <c r="T99" s="7"/>
      <c r="U99" s="7"/>
      <c r="V99" s="67" t="n">
        <f aca="false">K99*5.5017049523</f>
        <v>26700666.0883268</v>
      </c>
      <c r="W99" s="67" t="n">
        <f aca="false">M99*5.5017049523</f>
        <v>825793.79654619</v>
      </c>
      <c r="X99" s="67" t="n">
        <f aca="false">N99*5.1890047538+L99*5.5017049523</f>
        <v>27795677.4066623</v>
      </c>
      <c r="Y99" s="67" t="n">
        <f aca="false">N99*5.1890047538</f>
        <v>20551336.9384877</v>
      </c>
      <c r="Z99" s="67" t="n">
        <f aca="false">L99*5.5017049523</f>
        <v>7244340.46817463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central_v2_m!D88+temporary_pension_bonus_central!B88</f>
        <v>35012632.4012498</v>
      </c>
      <c r="G100" s="158" t="n">
        <f aca="false">central_v2_m!E88+temporary_pension_bonus_central!B88</f>
        <v>33554266.7659032</v>
      </c>
      <c r="H100" s="67" t="n">
        <f aca="false">F100-J100</f>
        <v>29949817.8508241</v>
      </c>
      <c r="I100" s="67" t="n">
        <f aca="false">G100-K100</f>
        <v>28643336.6519904</v>
      </c>
      <c r="J100" s="158" t="n">
        <f aca="false">central_v2_m!J88</f>
        <v>5062814.55042563</v>
      </c>
      <c r="K100" s="158" t="n">
        <f aca="false">central_v2_m!K88</f>
        <v>4910930.11391286</v>
      </c>
      <c r="L100" s="67" t="n">
        <f aca="false">H100-I100</f>
        <v>1306481.19883377</v>
      </c>
      <c r="M100" s="67" t="n">
        <f aca="false">J100-K100</f>
        <v>151884.43651277</v>
      </c>
      <c r="N100" s="158" t="n">
        <f aca="false">SUM(central_v5_m!C88:J88)</f>
        <v>3893437.65814021</v>
      </c>
      <c r="O100" s="7"/>
      <c r="P100" s="7"/>
      <c r="Q100" s="67" t="n">
        <f aca="false">I100*5.5017049523</f>
        <v>157587187.108651</v>
      </c>
      <c r="R100" s="67"/>
      <c r="S100" s="67"/>
      <c r="T100" s="7"/>
      <c r="U100" s="7"/>
      <c r="V100" s="67" t="n">
        <f aca="false">K100*5.5017049523</f>
        <v>27018488.5281136</v>
      </c>
      <c r="W100" s="67" t="n">
        <f aca="false">M100*5.5017049523</f>
        <v>835623.356539603</v>
      </c>
      <c r="X100" s="67" t="n">
        <f aca="false">N100*5.1890047538+L100*5.5017049523</f>
        <v>27390940.5984241</v>
      </c>
      <c r="Y100" s="67" t="n">
        <f aca="false">N100*5.1890047538</f>
        <v>20203066.5167135</v>
      </c>
      <c r="Z100" s="67" t="n">
        <f aca="false">L100*5.5017049523</f>
        <v>7187874.08171062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central_v2_m!D89+temporary_pension_bonus_central!B89</f>
        <v>35767019.730994</v>
      </c>
      <c r="G101" s="158" t="n">
        <f aca="false">central_v2_m!E89+temporary_pension_bonus_central!B89</f>
        <v>34276459.7818833</v>
      </c>
      <c r="H101" s="67" t="n">
        <f aca="false">F101-J101</f>
        <v>30531571.4778556</v>
      </c>
      <c r="I101" s="67" t="n">
        <f aca="false">G101-K101</f>
        <v>29198074.976339</v>
      </c>
      <c r="J101" s="158" t="n">
        <f aca="false">central_v2_m!J89</f>
        <v>5235448.25313845</v>
      </c>
      <c r="K101" s="158" t="n">
        <f aca="false">central_v2_m!K89</f>
        <v>5078384.8055443</v>
      </c>
      <c r="L101" s="67" t="n">
        <f aca="false">H101-I101</f>
        <v>1333496.50151661</v>
      </c>
      <c r="M101" s="67" t="n">
        <f aca="false">J101-K101</f>
        <v>157063.447594155</v>
      </c>
      <c r="N101" s="158" t="n">
        <f aca="false">SUM(central_v5_m!C89:J89)</f>
        <v>3939147.74667795</v>
      </c>
      <c r="O101" s="7"/>
      <c r="P101" s="7"/>
      <c r="Q101" s="67" t="n">
        <f aca="false">I101*5.5017049523</f>
        <v>160639193.694951</v>
      </c>
      <c r="R101" s="67"/>
      <c r="S101" s="67"/>
      <c r="T101" s="7"/>
      <c r="U101" s="7"/>
      <c r="V101" s="67" t="n">
        <f aca="false">K101*5.5017049523</f>
        <v>27939774.8343481</v>
      </c>
      <c r="W101" s="67" t="n">
        <f aca="false">M101*5.5017049523</f>
        <v>864116.747454072</v>
      </c>
      <c r="X101" s="67" t="n">
        <f aca="false">N101*5.1890047538+L101*5.5017049523</f>
        <v>27776760.6897011</v>
      </c>
      <c r="Y101" s="67" t="n">
        <f aca="false">N101*5.1890047538</f>
        <v>20440256.3834324</v>
      </c>
      <c r="Z101" s="67" t="n">
        <f aca="false">L101*5.5017049523</f>
        <v>7336504.30626866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central_v2_m!D90+temporary_pension_bonus_central!B90</f>
        <v>35312806.0665465</v>
      </c>
      <c r="G102" s="156" t="n">
        <f aca="false">central_v2_m!E90+temporary_pension_bonus_central!B90</f>
        <v>33841773.9383696</v>
      </c>
      <c r="H102" s="8" t="n">
        <f aca="false">F102-J102</f>
        <v>30059172.2222037</v>
      </c>
      <c r="I102" s="8" t="n">
        <f aca="false">G102-K102</f>
        <v>28745749.1093571</v>
      </c>
      <c r="J102" s="156" t="n">
        <f aca="false">central_v2_m!J90</f>
        <v>5253633.84434282</v>
      </c>
      <c r="K102" s="156" t="n">
        <f aca="false">central_v2_m!K90</f>
        <v>5096024.82901253</v>
      </c>
      <c r="L102" s="8" t="n">
        <f aca="false">H102-I102</f>
        <v>1313423.11284663</v>
      </c>
      <c r="M102" s="8" t="n">
        <f aca="false">J102-K102</f>
        <v>157609.015330285</v>
      </c>
      <c r="N102" s="156" t="n">
        <f aca="false">SUM(central_v5_m!C90:J90)</f>
        <v>4599077.64035472</v>
      </c>
      <c r="O102" s="5"/>
      <c r="P102" s="5"/>
      <c r="Q102" s="8" t="n">
        <f aca="false">I102*5.5017049523</f>
        <v>158150630.232523</v>
      </c>
      <c r="R102" s="8"/>
      <c r="S102" s="8"/>
      <c r="T102" s="5"/>
      <c r="U102" s="5"/>
      <c r="V102" s="8" t="n">
        <f aca="false">K102*5.5017049523</f>
        <v>28036825.038822</v>
      </c>
      <c r="W102" s="8" t="n">
        <f aca="false">M102*5.5017049523</f>
        <v>867118.300169755</v>
      </c>
      <c r="X102" s="8" t="n">
        <f aca="false">N102*5.1890047538+L102*5.5017049523</f>
        <v>31090702.1833095</v>
      </c>
      <c r="Y102" s="8" t="n">
        <f aca="false">N102*5.1890047538</f>
        <v>23864635.7388959</v>
      </c>
      <c r="Z102" s="8" t="n">
        <f aca="false">L102*5.5017049523</f>
        <v>7226066.44441358</v>
      </c>
      <c r="AA102" s="8"/>
      <c r="AB102" s="8"/>
      <c r="AC102" s="8"/>
      <c r="AD102" s="8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central_v2_m!D91+temporary_pension_bonus_central!B91</f>
        <v>36018842.0496589</v>
      </c>
      <c r="G103" s="158" t="n">
        <f aca="false">central_v2_m!E91+temporary_pension_bonus_central!B91</f>
        <v>34519187.8212913</v>
      </c>
      <c r="H103" s="67" t="n">
        <f aca="false">F103-J103</f>
        <v>30533846.2360557</v>
      </c>
      <c r="I103" s="67" t="n">
        <f aca="false">G103-K103</f>
        <v>29198741.8820962</v>
      </c>
      <c r="J103" s="158" t="n">
        <f aca="false">central_v2_m!J91</f>
        <v>5484995.81360318</v>
      </c>
      <c r="K103" s="158" t="n">
        <f aca="false">central_v2_m!K91</f>
        <v>5320445.93919509</v>
      </c>
      <c r="L103" s="67" t="n">
        <f aca="false">H103-I103</f>
        <v>1335104.35395951</v>
      </c>
      <c r="M103" s="67" t="n">
        <f aca="false">J103-K103</f>
        <v>164549.874408096</v>
      </c>
      <c r="N103" s="158" t="n">
        <f aca="false">SUM(central_v5_m!C91:J91)</f>
        <v>3956446.55517853</v>
      </c>
      <c r="O103" s="7"/>
      <c r="P103" s="7"/>
      <c r="Q103" s="67" t="n">
        <f aca="false">I103*5.5017049523</f>
        <v>160642862.813658</v>
      </c>
      <c r="R103" s="67"/>
      <c r="S103" s="67"/>
      <c r="T103" s="7"/>
      <c r="U103" s="7"/>
      <c r="V103" s="67" t="n">
        <f aca="false">K103*5.5017049523</f>
        <v>29271523.772114</v>
      </c>
      <c r="W103" s="67" t="n">
        <f aca="false">M103*5.5017049523</f>
        <v>905304.858931365</v>
      </c>
      <c r="X103" s="67" t="n">
        <f aca="false">N103*5.1890047538+L103*5.5017049523</f>
        <v>27875370.2189934</v>
      </c>
      <c r="Y103" s="67" t="n">
        <f aca="false">N103*5.1890047538</f>
        <v>20530019.982977</v>
      </c>
      <c r="Z103" s="67" t="n">
        <f aca="false">L103*5.5017049523</f>
        <v>7345350.23601632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central_v2_m!D92+temporary_pension_bonus_central!B92</f>
        <v>35633299.1039253</v>
      </c>
      <c r="G104" s="158" t="n">
        <f aca="false">central_v2_m!E92+temporary_pension_bonus_central!B92</f>
        <v>34149718.6461408</v>
      </c>
      <c r="H104" s="67" t="n">
        <f aca="false">F104-J104</f>
        <v>30091291.9350243</v>
      </c>
      <c r="I104" s="67" t="n">
        <f aca="false">G104-K104</f>
        <v>28773971.6923068</v>
      </c>
      <c r="J104" s="158" t="n">
        <f aca="false">central_v2_m!J92</f>
        <v>5542007.16890099</v>
      </c>
      <c r="K104" s="158" t="n">
        <f aca="false">central_v2_m!K92</f>
        <v>5375746.95383397</v>
      </c>
      <c r="L104" s="67" t="n">
        <f aca="false">H104-I104</f>
        <v>1317320.24271754</v>
      </c>
      <c r="M104" s="67" t="n">
        <f aca="false">J104-K104</f>
        <v>166260.21506703</v>
      </c>
      <c r="N104" s="158" t="n">
        <f aca="false">SUM(central_v5_m!C92:J92)</f>
        <v>3883115.37127799</v>
      </c>
      <c r="O104" s="7"/>
      <c r="P104" s="7"/>
      <c r="Q104" s="67" t="n">
        <f aca="false">I104*5.5017049523</f>
        <v>158305902.556904</v>
      </c>
      <c r="R104" s="67"/>
      <c r="S104" s="67"/>
      <c r="T104" s="7"/>
      <c r="U104" s="7"/>
      <c r="V104" s="67" t="n">
        <f aca="false">K104*5.5017049523</f>
        <v>29575773.63822</v>
      </c>
      <c r="W104" s="67" t="n">
        <f aca="false">M104*5.5017049523</f>
        <v>914714.648604742</v>
      </c>
      <c r="X104" s="67" t="n">
        <f aca="false">N104*5.1890047538+L104*5.5017049523</f>
        <v>27397011.4242395</v>
      </c>
      <c r="Y104" s="67" t="n">
        <f aca="false">N104*5.1890047538</f>
        <v>20149504.1211154</v>
      </c>
      <c r="Z104" s="67" t="n">
        <f aca="false">L104*5.5017049523</f>
        <v>7247507.30312412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central_v2_m!D93+temporary_pension_bonus_central!B93</f>
        <v>36357010.6881461</v>
      </c>
      <c r="G105" s="158" t="n">
        <f aca="false">central_v2_m!E93+temporary_pension_bonus_central!B93</f>
        <v>34844248.2384878</v>
      </c>
      <c r="H105" s="67" t="n">
        <f aca="false">F105-J105</f>
        <v>30566660.796346</v>
      </c>
      <c r="I105" s="67" t="n">
        <f aca="false">G105-K105</f>
        <v>29227608.8434417</v>
      </c>
      <c r="J105" s="158" t="n">
        <f aca="false">central_v2_m!J93</f>
        <v>5790349.89180009</v>
      </c>
      <c r="K105" s="158" t="n">
        <f aca="false">central_v2_m!K93</f>
        <v>5616639.39504609</v>
      </c>
      <c r="L105" s="67" t="n">
        <f aca="false">H105-I105</f>
        <v>1339051.95290427</v>
      </c>
      <c r="M105" s="67" t="n">
        <f aca="false">J105-K105</f>
        <v>173710.496754004</v>
      </c>
      <c r="N105" s="158" t="n">
        <f aca="false">SUM(central_v5_m!C93:J93)</f>
        <v>3969338.43839567</v>
      </c>
      <c r="O105" s="7"/>
      <c r="P105" s="7"/>
      <c r="Q105" s="67" t="n">
        <f aca="false">I105*5.5017049523</f>
        <v>160801680.317851</v>
      </c>
      <c r="R105" s="67"/>
      <c r="S105" s="67"/>
      <c r="T105" s="7"/>
      <c r="U105" s="7"/>
      <c r="V105" s="67" t="n">
        <f aca="false">K105*5.5017049523</f>
        <v>30901092.7750083</v>
      </c>
      <c r="W105" s="67" t="n">
        <f aca="false">M105*5.5017049523</f>
        <v>955703.900257995</v>
      </c>
      <c r="X105" s="67" t="n">
        <f aca="false">N105*5.1890047538+L105*5.5017049523</f>
        <v>27963984.7869566</v>
      </c>
      <c r="Y105" s="67" t="n">
        <f aca="false">N105*5.1890047538</f>
        <v>20596916.0262762</v>
      </c>
      <c r="Z105" s="67" t="n">
        <f aca="false">L105*5.5017049523</f>
        <v>7367068.7606804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central_v2_m!D94+temporary_pension_bonus_central!B94</f>
        <v>36062386.809878</v>
      </c>
      <c r="G106" s="156" t="n">
        <f aca="false">central_v2_m!E94+temporary_pension_bonus_central!B94</f>
        <v>34562670.8974014</v>
      </c>
      <c r="H106" s="8" t="n">
        <f aca="false">F106-J106</f>
        <v>30301698.4925508</v>
      </c>
      <c r="I106" s="8" t="n">
        <f aca="false">G106-K106</f>
        <v>28974803.229594</v>
      </c>
      <c r="J106" s="156" t="n">
        <f aca="false">central_v2_m!J94</f>
        <v>5760688.31732718</v>
      </c>
      <c r="K106" s="156" t="n">
        <f aca="false">central_v2_m!K94</f>
        <v>5587867.66780737</v>
      </c>
      <c r="L106" s="8" t="n">
        <f aca="false">H106-I106</f>
        <v>1326895.26295677</v>
      </c>
      <c r="M106" s="8" t="n">
        <f aca="false">J106-K106</f>
        <v>172820.649519816</v>
      </c>
      <c r="N106" s="156" t="n">
        <f aca="false">SUM(central_v5_m!C94:J94)</f>
        <v>4742144.1174913</v>
      </c>
      <c r="O106" s="5"/>
      <c r="P106" s="5"/>
      <c r="Q106" s="8" t="n">
        <f aca="false">I106*5.5017049523</f>
        <v>159410818.420175</v>
      </c>
      <c r="R106" s="8"/>
      <c r="S106" s="8"/>
      <c r="T106" s="5"/>
      <c r="U106" s="5"/>
      <c r="V106" s="8" t="n">
        <f aca="false">K106*5.5017049523</f>
        <v>30742799.2207728</v>
      </c>
      <c r="W106" s="8" t="n">
        <f aca="false">M106*5.5017049523</f>
        <v>950808.223322875</v>
      </c>
      <c r="X106" s="8" t="n">
        <f aca="false">N106*5.1890047538+L106*5.5017049523</f>
        <v>31907194.6082597</v>
      </c>
      <c r="Y106" s="8" t="n">
        <f aca="false">N106*5.1890047538</f>
        <v>24607008.3688671</v>
      </c>
      <c r="Z106" s="8" t="n">
        <f aca="false">L106*5.5017049523</f>
        <v>7300186.23939266</v>
      </c>
      <c r="AA106" s="8"/>
      <c r="AB106" s="8"/>
      <c r="AC106" s="8"/>
      <c r="AD106" s="8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central_v2_m!D95+temporary_pension_bonus_central!B95</f>
        <v>36859539.9853704</v>
      </c>
      <c r="G107" s="158" t="n">
        <f aca="false">central_v2_m!E95+temporary_pension_bonus_central!B95</f>
        <v>35326445.3223167</v>
      </c>
      <c r="H107" s="67" t="n">
        <f aca="false">F107-J107</f>
        <v>30900826.3399479</v>
      </c>
      <c r="I107" s="67" t="n">
        <f aca="false">G107-K107</f>
        <v>29546493.0862568</v>
      </c>
      <c r="J107" s="158" t="n">
        <f aca="false">central_v2_m!J95</f>
        <v>5958713.64542253</v>
      </c>
      <c r="K107" s="158" t="n">
        <f aca="false">central_v2_m!K95</f>
        <v>5779952.23605986</v>
      </c>
      <c r="L107" s="67" t="n">
        <f aca="false">H107-I107</f>
        <v>1354333.25369106</v>
      </c>
      <c r="M107" s="67" t="n">
        <f aca="false">J107-K107</f>
        <v>178761.409362674</v>
      </c>
      <c r="N107" s="158" t="n">
        <f aca="false">SUM(central_v5_m!C95:J95)</f>
        <v>3948559.57634258</v>
      </c>
      <c r="O107" s="7"/>
      <c r="P107" s="7"/>
      <c r="Q107" s="67" t="n">
        <f aca="false">I107*5.5017049523</f>
        <v>162556087.335757</v>
      </c>
      <c r="R107" s="67"/>
      <c r="S107" s="67"/>
      <c r="T107" s="7"/>
      <c r="U107" s="7"/>
      <c r="V107" s="67" t="n">
        <f aca="false">K107*5.5017049523</f>
        <v>31799591.841188</v>
      </c>
      <c r="W107" s="67" t="n">
        <f aca="false">M107*5.5017049523</f>
        <v>983492.53117075</v>
      </c>
      <c r="X107" s="67" t="n">
        <f aca="false">N107*5.1890047538+L107*5.5017049523</f>
        <v>27940236.3812008</v>
      </c>
      <c r="Y107" s="67" t="n">
        <f aca="false">N107*5.1890047538</f>
        <v>20489094.4123042</v>
      </c>
      <c r="Z107" s="67" t="n">
        <f aca="false">L107*5.5017049523</f>
        <v>7451141.96889669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central_v2_m!D96+temporary_pension_bonus_central!B96</f>
        <v>36629752.8597358</v>
      </c>
      <c r="G108" s="158" t="n">
        <f aca="false">central_v2_m!E96+temporary_pension_bonus_central!B96</f>
        <v>35107282.063082</v>
      </c>
      <c r="H108" s="67" t="n">
        <f aca="false">F108-J108</f>
        <v>30634031.2969528</v>
      </c>
      <c r="I108" s="67" t="n">
        <f aca="false">G108-K108</f>
        <v>29291432.1471825</v>
      </c>
      <c r="J108" s="158" t="n">
        <f aca="false">central_v2_m!J96</f>
        <v>5995721.56278297</v>
      </c>
      <c r="K108" s="158" t="n">
        <f aca="false">central_v2_m!K96</f>
        <v>5815849.91589948</v>
      </c>
      <c r="L108" s="67" t="n">
        <f aca="false">H108-I108</f>
        <v>1342599.14977027</v>
      </c>
      <c r="M108" s="67" t="n">
        <f aca="false">J108-K108</f>
        <v>179871.646883491</v>
      </c>
      <c r="N108" s="158" t="n">
        <f aca="false">SUM(central_v5_m!C96:J96)</f>
        <v>3872483.80310925</v>
      </c>
      <c r="O108" s="7"/>
      <c r="P108" s="7"/>
      <c r="Q108" s="67" t="n">
        <f aca="false">I108*5.5017049523</f>
        <v>161152817.304114</v>
      </c>
      <c r="R108" s="67"/>
      <c r="S108" s="67"/>
      <c r="T108" s="7"/>
      <c r="U108" s="7"/>
      <c r="V108" s="67" t="n">
        <f aca="false">K108*5.5017049523</f>
        <v>31997090.2841377</v>
      </c>
      <c r="W108" s="67" t="n">
        <f aca="false">M108*5.5017049523</f>
        <v>989600.730437257</v>
      </c>
      <c r="X108" s="67" t="n">
        <f aca="false">N108*5.1890047538+L108*5.5017049523</f>
        <v>27480921.2545922</v>
      </c>
      <c r="Y108" s="67" t="n">
        <f aca="false">N108*5.1890047538</f>
        <v>20094336.8633474</v>
      </c>
      <c r="Z108" s="67" t="n">
        <f aca="false">L108*5.5017049523</f>
        <v>7386584.39124485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central_v2_m!D97+temporary_pension_bonus_central!B97</f>
        <v>37326367.8879188</v>
      </c>
      <c r="G109" s="158" t="n">
        <f aca="false">central_v2_m!E97+temporary_pension_bonus_central!B97</f>
        <v>35774901.8508381</v>
      </c>
      <c r="H109" s="67" t="n">
        <f aca="false">F109-J109</f>
        <v>31309590.2228652</v>
      </c>
      <c r="I109" s="67" t="n">
        <f aca="false">G109-K109</f>
        <v>29938627.5157361</v>
      </c>
      <c r="J109" s="158" t="n">
        <f aca="false">central_v2_m!J97</f>
        <v>6016777.66505358</v>
      </c>
      <c r="K109" s="158" t="n">
        <f aca="false">central_v2_m!K97</f>
        <v>5836274.33510197</v>
      </c>
      <c r="L109" s="67" t="n">
        <f aca="false">H109-I109</f>
        <v>1370962.70712912</v>
      </c>
      <c r="M109" s="67" t="n">
        <f aca="false">J109-K109</f>
        <v>180503.329951608</v>
      </c>
      <c r="N109" s="158" t="n">
        <f aca="false">SUM(central_v5_m!C97:J97)</f>
        <v>4005114.27307742</v>
      </c>
      <c r="O109" s="7"/>
      <c r="P109" s="7"/>
      <c r="Q109" s="67" t="n">
        <f aca="false">I109*5.5017049523</f>
        <v>164713495.26839</v>
      </c>
      <c r="R109" s="67"/>
      <c r="S109" s="67"/>
      <c r="T109" s="7"/>
      <c r="U109" s="7"/>
      <c r="V109" s="67" t="n">
        <f aca="false">K109*5.5017049523</f>
        <v>32109459.4124119</v>
      </c>
      <c r="W109" s="67" t="n">
        <f aca="false">M109*5.5017049523</f>
        <v>993076.064301401</v>
      </c>
      <c r="X109" s="67" t="n">
        <f aca="false">N109*5.1890047538+L109*5.5017049523</f>
        <v>28325189.3177418</v>
      </c>
      <c r="Y109" s="67" t="n">
        <f aca="false">N109*5.1890047538</f>
        <v>20782557.002511</v>
      </c>
      <c r="Z109" s="67" t="n">
        <f aca="false">L109*5.5017049523</f>
        <v>7542632.31523088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central_v2_m!D98+temporary_pension_bonus_central!B98</f>
        <v>37197405.2737809</v>
      </c>
      <c r="G110" s="156" t="n">
        <f aca="false">central_v2_m!E98+temporary_pension_bonus_central!B98</f>
        <v>35650829.1974238</v>
      </c>
      <c r="H110" s="8" t="n">
        <f aca="false">F110-J110</f>
        <v>31109642.9004546</v>
      </c>
      <c r="I110" s="8" t="n">
        <f aca="false">G110-K110</f>
        <v>29745699.6952973</v>
      </c>
      <c r="J110" s="156" t="n">
        <f aca="false">central_v2_m!J98</f>
        <v>6087762.3733263</v>
      </c>
      <c r="K110" s="156" t="n">
        <f aca="false">central_v2_m!K98</f>
        <v>5905129.50212651</v>
      </c>
      <c r="L110" s="8" t="n">
        <f aca="false">H110-I110</f>
        <v>1363943.20515736</v>
      </c>
      <c r="M110" s="8" t="n">
        <f aca="false">J110-K110</f>
        <v>182632.87119979</v>
      </c>
      <c r="N110" s="156" t="n">
        <f aca="false">SUM(central_v5_m!C98:J98)</f>
        <v>4754158.33600013</v>
      </c>
      <c r="O110" s="5"/>
      <c r="P110" s="5"/>
      <c r="Q110" s="8" t="n">
        <f aca="false">I110*5.5017049523</f>
        <v>163652063.323246</v>
      </c>
      <c r="R110" s="8"/>
      <c r="S110" s="8"/>
      <c r="T110" s="5"/>
      <c r="U110" s="5"/>
      <c r="V110" s="8" t="n">
        <f aca="false">K110*5.5017049523</f>
        <v>32488280.2258222</v>
      </c>
      <c r="W110" s="8" t="n">
        <f aca="false">M110*5.5017049523</f>
        <v>1004792.17193266</v>
      </c>
      <c r="X110" s="8" t="n">
        <f aca="false">N110*5.1890047538+L110*5.5017049523</f>
        <v>32173363.2922927</v>
      </c>
      <c r="Y110" s="8" t="n">
        <f aca="false">N110*5.1890047538</f>
        <v>24669350.2058226</v>
      </c>
      <c r="Z110" s="8" t="n">
        <f aca="false">L110*5.5017049523</f>
        <v>7504013.08647017</v>
      </c>
      <c r="AA110" s="8"/>
      <c r="AB110" s="8"/>
      <c r="AC110" s="8"/>
      <c r="AD110" s="8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central_v2_m!D99+temporary_pension_bonus_central!B99</f>
        <v>37913685.8519659</v>
      </c>
      <c r="G111" s="158" t="n">
        <f aca="false">central_v2_m!E99+temporary_pension_bonus_central!B99</f>
        <v>36339435.9041428</v>
      </c>
      <c r="H111" s="67" t="n">
        <f aca="false">F111-J111</f>
        <v>31706114.4633026</v>
      </c>
      <c r="I111" s="67" t="n">
        <f aca="false">G111-K111</f>
        <v>30318091.6571395</v>
      </c>
      <c r="J111" s="158" t="n">
        <f aca="false">central_v2_m!J99</f>
        <v>6207571.38866326</v>
      </c>
      <c r="K111" s="158" t="n">
        <f aca="false">central_v2_m!K99</f>
        <v>6021344.24700336</v>
      </c>
      <c r="L111" s="67" t="n">
        <f aca="false">H111-I111</f>
        <v>1388022.80616312</v>
      </c>
      <c r="M111" s="67" t="n">
        <f aca="false">J111-K111</f>
        <v>186227.141659898</v>
      </c>
      <c r="N111" s="158" t="n">
        <f aca="false">SUM(central_v5_m!C99:J99)</f>
        <v>3973613.56369998</v>
      </c>
      <c r="O111" s="7"/>
      <c r="P111" s="7"/>
      <c r="Q111" s="67" t="n">
        <f aca="false">I111*5.5017049523</f>
        <v>166801195.01437</v>
      </c>
      <c r="R111" s="67"/>
      <c r="S111" s="67"/>
      <c r="T111" s="7"/>
      <c r="U111" s="7"/>
      <c r="V111" s="67" t="n">
        <f aca="false">K111*5.5017049523</f>
        <v>33127659.4632415</v>
      </c>
      <c r="W111" s="67" t="n">
        <f aca="false">M111*5.5017049523</f>
        <v>1024566.78752293</v>
      </c>
      <c r="X111" s="67" t="n">
        <f aca="false">N111*5.1890047538+L111*5.5017049523</f>
        <v>28255591.6183764</v>
      </c>
      <c r="Y111" s="67" t="n">
        <f aca="false">N111*5.1890047538</f>
        <v>20619099.6718034</v>
      </c>
      <c r="Z111" s="67" t="n">
        <f aca="false">L111*5.5017049523</f>
        <v>7636491.94657299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central_v2_m!D100+temporary_pension_bonus_central!B100</f>
        <v>37449126.7974912</v>
      </c>
      <c r="G112" s="158" t="n">
        <f aca="false">central_v2_m!E100+temporary_pension_bonus_central!B100</f>
        <v>35895312.0487604</v>
      </c>
      <c r="H112" s="67" t="n">
        <f aca="false">F112-J112</f>
        <v>31242999.8447288</v>
      </c>
      <c r="I112" s="67" t="n">
        <f aca="false">G112-K112</f>
        <v>29875368.9045809</v>
      </c>
      <c r="J112" s="158" t="n">
        <f aca="false">central_v2_m!J100</f>
        <v>6206126.95276235</v>
      </c>
      <c r="K112" s="158" t="n">
        <f aca="false">central_v2_m!K100</f>
        <v>6019943.14417948</v>
      </c>
      <c r="L112" s="67" t="n">
        <f aca="false">H112-I112</f>
        <v>1367630.94014789</v>
      </c>
      <c r="M112" s="67" t="n">
        <f aca="false">J112-K112</f>
        <v>186183.808582872</v>
      </c>
      <c r="N112" s="158" t="n">
        <f aca="false">SUM(central_v5_m!C100:J100)</f>
        <v>3837604.6167534</v>
      </c>
      <c r="Q112" s="67" t="n">
        <f aca="false">I112*5.5017049523</f>
        <v>164365465.054122</v>
      </c>
      <c r="R112" s="67"/>
      <c r="S112" s="67"/>
      <c r="V112" s="67" t="n">
        <f aca="false">K112*5.5017049523</f>
        <v>33119951.0088966</v>
      </c>
      <c r="W112" s="67" t="n">
        <f aca="false">M112*5.5017049523</f>
        <v>1024328.38171846</v>
      </c>
      <c r="X112" s="67" t="n">
        <f aca="false">N112*5.1890047538+L112*5.5017049523</f>
        <v>27437650.5158686</v>
      </c>
      <c r="Y112" s="67" t="n">
        <f aca="false">N112*5.1890047538</f>
        <v>19913348.5995382</v>
      </c>
      <c r="Z112" s="67" t="n">
        <f aca="false">L112*5.5017049523</f>
        <v>7524301.91633036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central_v2_m!D101+temporary_pension_bonus_central!B101</f>
        <v>38152818.7142884</v>
      </c>
      <c r="G113" s="158" t="n">
        <f aca="false">central_v2_m!E101+temporary_pension_bonus_central!B101</f>
        <v>36570160.0231261</v>
      </c>
      <c r="H113" s="67" t="n">
        <f aca="false">F113-J113</f>
        <v>31704323.9830187</v>
      </c>
      <c r="I113" s="67" t="n">
        <f aca="false">G113-K113</f>
        <v>30315120.1337945</v>
      </c>
      <c r="J113" s="158" t="n">
        <f aca="false">central_v2_m!J101</f>
        <v>6448494.73126967</v>
      </c>
      <c r="K113" s="158" t="n">
        <f aca="false">central_v2_m!K101</f>
        <v>6255039.88933158</v>
      </c>
      <c r="L113" s="67" t="n">
        <f aca="false">H113-I113</f>
        <v>1389203.84922416</v>
      </c>
      <c r="M113" s="67" t="n">
        <f aca="false">J113-K113</f>
        <v>193454.841938091</v>
      </c>
      <c r="N113" s="158" t="n">
        <f aca="false">SUM(central_v5_m!C101:J101)</f>
        <v>3999381.65074257</v>
      </c>
      <c r="Q113" s="67" t="n">
        <f aca="false">I113*5.5017049523</f>
        <v>166784846.569667</v>
      </c>
      <c r="R113" s="67"/>
      <c r="S113" s="67"/>
      <c r="V113" s="67" t="n">
        <f aca="false">K113*5.5017049523</f>
        <v>34413383.9359696</v>
      </c>
      <c r="W113" s="67" t="n">
        <f aca="false">M113*5.5017049523</f>
        <v>1064331.46193721</v>
      </c>
      <c r="X113" s="67" t="n">
        <f aca="false">N113*5.1890047538+L113*5.5017049523</f>
        <v>28395800.0949945</v>
      </c>
      <c r="Y113" s="67" t="n">
        <f aca="false">N113*5.1890047538</f>
        <v>20752810.3979637</v>
      </c>
      <c r="Z113" s="67" t="n">
        <f aca="false">L113*5.5017049523</f>
        <v>7642989.69703079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central_v2_m!D102+temporary_pension_bonus_central!B102</f>
        <v>37762509.5183085</v>
      </c>
      <c r="G114" s="156" t="n">
        <f aca="false">central_v2_m!E102+temporary_pension_bonus_central!B102</f>
        <v>36195407.6884809</v>
      </c>
      <c r="H114" s="8" t="n">
        <f aca="false">F114-J114</f>
        <v>31291826.530199</v>
      </c>
      <c r="I114" s="8" t="n">
        <f aca="false">G114-K114</f>
        <v>29918845.1900147</v>
      </c>
      <c r="J114" s="156" t="n">
        <f aca="false">central_v2_m!J102</f>
        <v>6470682.98810953</v>
      </c>
      <c r="K114" s="156" t="n">
        <f aca="false">central_v2_m!K102</f>
        <v>6276562.49846624</v>
      </c>
      <c r="L114" s="8" t="n">
        <f aca="false">H114-I114</f>
        <v>1372981.34018426</v>
      </c>
      <c r="M114" s="8" t="n">
        <f aca="false">J114-K114</f>
        <v>194120.489643286</v>
      </c>
      <c r="N114" s="156" t="n">
        <f aca="false">SUM(central_v5_m!C102:J102)</f>
        <v>4825893.52007872</v>
      </c>
      <c r="O114" s="5"/>
      <c r="P114" s="5"/>
      <c r="Q114" s="8" t="n">
        <f aca="false">I114*5.5017049523</f>
        <v>164604658.749001</v>
      </c>
      <c r="R114" s="8"/>
      <c r="S114" s="8"/>
      <c r="T114" s="5"/>
      <c r="U114" s="5"/>
      <c r="V114" s="8" t="n">
        <f aca="false">K114*5.5017049523</f>
        <v>34531794.9812322</v>
      </c>
      <c r="W114" s="8" t="n">
        <f aca="false">M114*5.5017049523</f>
        <v>1067993.65921337</v>
      </c>
      <c r="X114" s="8" t="n">
        <f aca="false">N114*5.1890047538+L114*5.5017049523</f>
        <v>32595322.6557283</v>
      </c>
      <c r="Y114" s="8" t="n">
        <f aca="false">N114*5.1890047538</f>
        <v>25041584.4170211</v>
      </c>
      <c r="Z114" s="8" t="n">
        <f aca="false">L114*5.5017049523</f>
        <v>7553738.23870724</v>
      </c>
      <c r="AA114" s="8"/>
      <c r="AB114" s="8"/>
      <c r="AC114" s="8"/>
      <c r="AD114" s="8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central_v2_m!D103+temporary_pension_bonus_central!B103</f>
        <v>38355527.5002458</v>
      </c>
      <c r="G115" s="158" t="n">
        <f aca="false">central_v2_m!E103+temporary_pension_bonus_central!B103</f>
        <v>36764815.1233634</v>
      </c>
      <c r="H115" s="67" t="n">
        <f aca="false">F115-J115</f>
        <v>31727398.9618194</v>
      </c>
      <c r="I115" s="67" t="n">
        <f aca="false">G115-K115</f>
        <v>30335530.4410898</v>
      </c>
      <c r="J115" s="158" t="n">
        <f aca="false">central_v2_m!J103</f>
        <v>6628128.53842636</v>
      </c>
      <c r="K115" s="158" t="n">
        <f aca="false">central_v2_m!K103</f>
        <v>6429284.68227357</v>
      </c>
      <c r="L115" s="67" t="n">
        <f aca="false">H115-I115</f>
        <v>1391868.5207296</v>
      </c>
      <c r="M115" s="67" t="n">
        <f aca="false">J115-K115</f>
        <v>198843.856152789</v>
      </c>
      <c r="N115" s="158" t="n">
        <f aca="false">SUM(central_v5_m!C103:J103)</f>
        <v>4000313.25621685</v>
      </c>
      <c r="O115" s="7"/>
      <c r="P115" s="7"/>
      <c r="Q115" s="67" t="n">
        <f aca="false">I115*5.5017049523</f>
        <v>166897138.058391</v>
      </c>
      <c r="R115" s="67"/>
      <c r="S115" s="67"/>
      <c r="T115" s="7"/>
      <c r="U115" s="7"/>
      <c r="V115" s="67" t="n">
        <f aca="false">K115*5.5017049523</f>
        <v>35372027.376211</v>
      </c>
      <c r="W115" s="67" t="n">
        <f aca="false">M115*5.5017049523</f>
        <v>1093980.22813023</v>
      </c>
      <c r="X115" s="67" t="n">
        <f aca="false">N115*5.1890047538+L115*5.5017049523</f>
        <v>28415294.4366469</v>
      </c>
      <c r="Y115" s="67" t="n">
        <f aca="false">N115*5.1890047538</f>
        <v>20757644.5031984</v>
      </c>
      <c r="Z115" s="67" t="n">
        <f aca="false">L115*5.5017049523</f>
        <v>7657649.93344852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central_v2_m!D104+temporary_pension_bonus_central!B104</f>
        <v>37963271.4816101</v>
      </c>
      <c r="G116" s="158" t="n">
        <f aca="false">central_v2_m!E104+temporary_pension_bonus_central!B104</f>
        <v>36390187.4166283</v>
      </c>
      <c r="H116" s="67" t="n">
        <f aca="false">F116-J116</f>
        <v>31329916.4758405</v>
      </c>
      <c r="I116" s="67" t="n">
        <f aca="false">G116-K116</f>
        <v>29955833.0610318</v>
      </c>
      <c r="J116" s="158" t="n">
        <f aca="false">central_v2_m!J104</f>
        <v>6633355.0057696</v>
      </c>
      <c r="K116" s="158" t="n">
        <f aca="false">central_v2_m!K104</f>
        <v>6434354.35559652</v>
      </c>
      <c r="L116" s="67" t="n">
        <f aca="false">H116-I116</f>
        <v>1374083.41480872</v>
      </c>
      <c r="M116" s="67" t="n">
        <f aca="false">J116-K116</f>
        <v>199000.650173088</v>
      </c>
      <c r="N116" s="158" t="n">
        <f aca="false">SUM(central_v5_m!C104:J104)</f>
        <v>3872936.33793828</v>
      </c>
      <c r="O116" s="7"/>
      <c r="P116" s="7"/>
      <c r="Q116" s="67" t="n">
        <f aca="false">I116*5.5017049523</f>
        <v>164808155.102151</v>
      </c>
      <c r="R116" s="67"/>
      <c r="S116" s="67"/>
      <c r="T116" s="7"/>
      <c r="U116" s="7"/>
      <c r="V116" s="67" t="n">
        <f aca="false">K116*5.5017049523</f>
        <v>35399919.2230384</v>
      </c>
      <c r="W116" s="67" t="n">
        <f aca="false">M116*5.5017049523</f>
        <v>1094842.8625682</v>
      </c>
      <c r="X116" s="67" t="n">
        <f aca="false">N116*5.1890047538+L116*5.5017049523</f>
        <v>27656486.5968529</v>
      </c>
      <c r="Y116" s="67" t="n">
        <f aca="false">N116*5.1890047538</f>
        <v>20096685.0687265</v>
      </c>
      <c r="Z116" s="67" t="n">
        <f aca="false">L116*5.5017049523</f>
        <v>7559801.52812641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central_v2_m!D105+temporary_pension_bonus_central!B105</f>
        <v>38916453.6446157</v>
      </c>
      <c r="G117" s="158" t="n">
        <f aca="false">central_v2_m!E105+temporary_pension_bonus_central!B105</f>
        <v>37304465.4268267</v>
      </c>
      <c r="H117" s="67" t="n">
        <f aca="false">F117-J117</f>
        <v>32033695.1827389</v>
      </c>
      <c r="I117" s="67" t="n">
        <f aca="false">G117-K117</f>
        <v>30628189.7188062</v>
      </c>
      <c r="J117" s="158" t="n">
        <f aca="false">central_v2_m!J105</f>
        <v>6882758.46187682</v>
      </c>
      <c r="K117" s="158" t="n">
        <f aca="false">central_v2_m!K105</f>
        <v>6676275.70802051</v>
      </c>
      <c r="L117" s="67" t="n">
        <f aca="false">H117-I117</f>
        <v>1405505.46393267</v>
      </c>
      <c r="M117" s="67" t="n">
        <f aca="false">J117-K117</f>
        <v>206482.753856305</v>
      </c>
      <c r="N117" s="158" t="n">
        <f aca="false">SUM(central_v5_m!C105:J105)</f>
        <v>3946896.16825506</v>
      </c>
      <c r="O117" s="7"/>
      <c r="P117" s="7"/>
      <c r="Q117" s="67" t="n">
        <f aca="false">I117*5.5017049523</f>
        <v>168507263.05594</v>
      </c>
      <c r="R117" s="67"/>
      <c r="S117" s="67"/>
      <c r="T117" s="7"/>
      <c r="U117" s="7"/>
      <c r="V117" s="67" t="n">
        <f aca="false">K117*5.5017049523</f>
        <v>36730899.1257366</v>
      </c>
      <c r="W117" s="67" t="n">
        <f aca="false">M117*5.5017049523</f>
        <v>1136007.18945578</v>
      </c>
      <c r="X117" s="67" t="n">
        <f aca="false">N117*5.1890047538+L117*5.5017049523</f>
        <v>28213139.3512336</v>
      </c>
      <c r="Y117" s="67" t="n">
        <f aca="false">N117*5.1890047538</f>
        <v>20480462.9798305</v>
      </c>
      <c r="Z117" s="67" t="n">
        <f aca="false">L117*5.5017049523</f>
        <v>7732676.37140306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09375" defaultRowHeight="12.8" zeroHeight="false" outlineLevelRow="0" outlineLevelCol="0"/>
  <cols>
    <col collapsed="false" customWidth="true" hidden="false" outlineLevel="0" max="6" min="5" style="135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206</v>
      </c>
      <c r="F1" s="163" t="s">
        <v>207</v>
      </c>
      <c r="G1" s="162"/>
      <c r="H1" s="162"/>
      <c r="I1" s="162"/>
      <c r="J1" s="162"/>
      <c r="K1" s="162"/>
      <c r="L1" s="162"/>
      <c r="M1" s="164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208</v>
      </c>
      <c r="B2" s="143" t="s">
        <v>178</v>
      </c>
      <c r="C2" s="143" t="s">
        <v>179</v>
      </c>
      <c r="D2" s="143" t="s">
        <v>209</v>
      </c>
      <c r="E2" s="145" t="s">
        <v>210</v>
      </c>
      <c r="F2" s="145" t="s">
        <v>211</v>
      </c>
      <c r="G2" s="143" t="s">
        <v>212</v>
      </c>
      <c r="H2" s="143" t="s">
        <v>213</v>
      </c>
      <c r="I2" s="143" t="s">
        <v>214</v>
      </c>
      <c r="J2" s="143" t="s">
        <v>215</v>
      </c>
      <c r="K2" s="143" t="s">
        <v>216</v>
      </c>
      <c r="L2" s="143" t="s">
        <v>217</v>
      </c>
      <c r="M2" s="146" t="s">
        <v>218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219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7"/>
      <c r="B9" s="168" t="n">
        <v>2015</v>
      </c>
      <c r="C9" s="7" t="n">
        <v>1</v>
      </c>
      <c r="D9" s="168" t="n">
        <v>161</v>
      </c>
      <c r="E9" s="158" t="n">
        <f aca="false">central_SIPA_income!B2</f>
        <v>18000510.6188669</v>
      </c>
      <c r="F9" s="158" t="n">
        <f aca="false">central_SIPA_income!I2</f>
        <v>135449.214417351</v>
      </c>
      <c r="G9" s="67" t="n">
        <f aca="false">E9-F9*0.7</f>
        <v>17905696.1687748</v>
      </c>
      <c r="H9" s="9"/>
      <c r="I9" s="169"/>
      <c r="J9" s="67" t="n">
        <f aca="false">G9*3.8235866717</f>
        <v>68463981.218437</v>
      </c>
      <c r="K9" s="9"/>
      <c r="L9" s="169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8" t="n">
        <v>2015</v>
      </c>
      <c r="C10" s="7" t="n">
        <v>2</v>
      </c>
      <c r="D10" s="168" t="n">
        <v>162</v>
      </c>
      <c r="E10" s="158" t="n">
        <f aca="false">central_SIPA_income!B3</f>
        <v>22157499.2341788</v>
      </c>
      <c r="F10" s="158" t="n">
        <f aca="false">central_SIPA_income!I3</f>
        <v>151084.142402353</v>
      </c>
      <c r="G10" s="67" t="n">
        <f aca="false">E10-F10*0.7</f>
        <v>22051740.3344971</v>
      </c>
      <c r="H10" s="9" t="s">
        <v>220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9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8" t="n">
        <v>2015</v>
      </c>
      <c r="C11" s="7" t="n">
        <v>3</v>
      </c>
      <c r="D11" s="168" t="n">
        <v>163</v>
      </c>
      <c r="E11" s="158" t="n">
        <f aca="false">central_SIPA_income!B4</f>
        <v>20233959.3615849</v>
      </c>
      <c r="F11" s="158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8" t="n">
        <v>2015</v>
      </c>
      <c r="C12" s="7" t="n">
        <v>4</v>
      </c>
      <c r="D12" s="168" t="n">
        <v>164</v>
      </c>
      <c r="E12" s="158" t="n">
        <f aca="false">central_SIPA_income!B5</f>
        <v>23711099.340712</v>
      </c>
      <c r="F12" s="158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4" t="s">
        <v>221</v>
      </c>
      <c r="B13" s="154" t="n">
        <v>2016</v>
      </c>
      <c r="C13" s="5" t="n">
        <v>1</v>
      </c>
      <c r="D13" s="154" t="n">
        <v>165</v>
      </c>
      <c r="E13" s="156" t="n">
        <f aca="false">central_SIPA_income!B6</f>
        <v>19318558.8094962</v>
      </c>
      <c r="F13" s="156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central_SIPA_income!B7</f>
        <v>22035975.6793422</v>
      </c>
      <c r="F14" s="158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central_SIPA_income!B8</f>
        <v>19225382.5714869</v>
      </c>
      <c r="F15" s="158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central_SIPA_income!B9</f>
        <v>22564836.9054479</v>
      </c>
      <c r="F16" s="158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central_SIPA_income!B10</f>
        <v>19510720.9348717</v>
      </c>
      <c r="F17" s="156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central_SIPA_income!B11</f>
        <v>23339052.656364</v>
      </c>
      <c r="F18" s="158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central_SIPA_income!B12</f>
        <v>20676340.3358436</v>
      </c>
      <c r="F19" s="158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central_SIPA_income!B13</f>
        <v>24442783.390504</v>
      </c>
      <c r="F20" s="158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central_SIPA_income!B14</f>
        <v>19573117.3944048</v>
      </c>
      <c r="F21" s="156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central_SIPA_income!B15</f>
        <v>22216148.1449952</v>
      </c>
      <c r="F22" s="158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central_SIPA_income!B16</f>
        <v>18296958.6464321</v>
      </c>
      <c r="F23" s="158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central_SIPA_income!B17</f>
        <v>19939496.2171495</v>
      </c>
      <c r="F24" s="158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central_SIPA_income!B18</f>
        <v>15750615.9012498</v>
      </c>
      <c r="F25" s="156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central_SIPA_income!B19</f>
        <v>18663324.9516775</v>
      </c>
      <c r="F26" s="158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central_SIPA_income!B20</f>
        <v>15837691.0752344</v>
      </c>
      <c r="F27" s="158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central_SIPA_income!B21</f>
        <v>17981659.6177891</v>
      </c>
      <c r="F28" s="158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central_SIPA_income!B22</f>
        <v>16560109.8899552</v>
      </c>
      <c r="F29" s="156" t="n">
        <f aca="false">central_SIPA_income!I22</f>
        <v>111505.603146125</v>
      </c>
      <c r="G29" s="8" t="n">
        <f aca="false">E29-F29*0.7</f>
        <v>16482055.9677529</v>
      </c>
      <c r="H29" s="8"/>
      <c r="I29" s="8"/>
      <c r="J29" s="8" t="n">
        <f aca="false">G29*3.8235866717</f>
        <v>63020569.5205135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central_SIPA_income!B23</f>
        <v>18962672.7302687</v>
      </c>
      <c r="F30" s="158" t="n">
        <f aca="false">central_SIPA_income!I23</f>
        <v>93208.141712624</v>
      </c>
      <c r="G30" s="67" t="n">
        <f aca="false">E30-F30*0.7</f>
        <v>18897427.0310699</v>
      </c>
      <c r="H30" s="67"/>
      <c r="I30" s="67"/>
      <c r="J30" s="67" t="n">
        <f aca="false">G30*3.8235866717</f>
        <v>72255950.1254221</v>
      </c>
      <c r="K30" s="9"/>
      <c r="L30" s="67"/>
      <c r="M30" s="67" t="n">
        <f aca="false">F30*2.511711692</f>
        <v>234111.979329191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central_SIPA_income!B24</f>
        <v>16653582.0525007</v>
      </c>
      <c r="F31" s="158" t="n">
        <f aca="false">central_SIPA_income!I24</f>
        <v>93524.0554427697</v>
      </c>
      <c r="G31" s="67" t="n">
        <f aca="false">E31-F31*0.7</f>
        <v>16588115.2136908</v>
      </c>
      <c r="H31" s="67"/>
      <c r="I31" s="67"/>
      <c r="J31" s="67" t="n">
        <f aca="false">G31*3.8235866717</f>
        <v>63426096.2396921</v>
      </c>
      <c r="K31" s="9"/>
      <c r="L31" s="67"/>
      <c r="M31" s="67" t="n">
        <f aca="false">F31*2.511711692</f>
        <v>234905.463538861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central_SIPA_income!B25</f>
        <v>19617281.4756234</v>
      </c>
      <c r="F32" s="158" t="n">
        <f aca="false">central_SIPA_income!I25</f>
        <v>97414.9111004832</v>
      </c>
      <c r="G32" s="67" t="n">
        <f aca="false">E32-F32*0.7</f>
        <v>19549091.0378531</v>
      </c>
      <c r="H32" s="67"/>
      <c r="I32" s="67"/>
      <c r="J32" s="67" t="n">
        <f aca="false">G32*3.8235866717</f>
        <v>74747643.9361851</v>
      </c>
      <c r="K32" s="9"/>
      <c r="L32" s="67"/>
      <c r="M32" s="67" t="n">
        <f aca="false">F32*2.511711692</f>
        <v>244678.171186224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central_SIPA_income!B26</f>
        <v>17550360.1610444</v>
      </c>
      <c r="F33" s="156" t="n">
        <f aca="false">central_SIPA_income!I26</f>
        <v>98909.5805366081</v>
      </c>
      <c r="G33" s="8" t="n">
        <f aca="false">E33-F33*0.7</f>
        <v>17481123.4546688</v>
      </c>
      <c r="H33" s="8"/>
      <c r="I33" s="8"/>
      <c r="J33" s="8" t="n">
        <f aca="false">G33*3.8235866717</f>
        <v>66840590.6476138</v>
      </c>
      <c r="K33" s="6"/>
      <c r="L33" s="8"/>
      <c r="M33" s="8" t="n">
        <f aca="false">F33*2.511711692</f>
        <v>248432.349884614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central_SIPA_income!B27</f>
        <v>20674104.405403</v>
      </c>
      <c r="F34" s="158" t="n">
        <f aca="false">central_SIPA_income!I27</f>
        <v>103127.245699724</v>
      </c>
      <c r="G34" s="67" t="n">
        <f aca="false">E34-F34*0.7</f>
        <v>20601915.3334132</v>
      </c>
      <c r="H34" s="67"/>
      <c r="I34" s="67"/>
      <c r="J34" s="67" t="n">
        <f aca="false">G34*3.8235866717</f>
        <v>78773208.8803304</v>
      </c>
      <c r="K34" s="9"/>
      <c r="L34" s="67"/>
      <c r="M34" s="67" t="n">
        <f aca="false">F34*2.511711692</f>
        <v>259025.908787754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central_SIPA_income!B28</f>
        <v>18373495.404756</v>
      </c>
      <c r="F35" s="158" t="n">
        <f aca="false">central_SIPA_income!I28</f>
        <v>109669.286237102</v>
      </c>
      <c r="G35" s="67" t="n">
        <f aca="false">E35-F35*0.7</f>
        <v>18296726.9043901</v>
      </c>
      <c r="H35" s="67"/>
      <c r="I35" s="67"/>
      <c r="J35" s="67" t="n">
        <f aca="false">G35*3.8235866717</f>
        <v>69959121.1273606</v>
      </c>
      <c r="K35" s="9"/>
      <c r="L35" s="67"/>
      <c r="M35" s="67" t="n">
        <f aca="false">F35*2.511711692</f>
        <v>275457.628495023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central_SIPA_income!B29</f>
        <v>21782769.4874821</v>
      </c>
      <c r="F36" s="158" t="n">
        <f aca="false">central_SIPA_income!I29</f>
        <v>109889.319472085</v>
      </c>
      <c r="G36" s="67" t="n">
        <f aca="false">E36-F36*0.7</f>
        <v>21705846.9638516</v>
      </c>
      <c r="H36" s="67"/>
      <c r="I36" s="67"/>
      <c r="J36" s="67" t="n">
        <f aca="false">G36*3.8235866717</f>
        <v>82994187.1489431</v>
      </c>
      <c r="K36" s="9"/>
      <c r="L36" s="67"/>
      <c r="M36" s="67" t="n">
        <f aca="false">F36*2.511711692</f>
        <v>276010.288543958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central_SIPA_income!B30</f>
        <v>19146050.7563887</v>
      </c>
      <c r="F37" s="156" t="n">
        <f aca="false">central_SIPA_income!I30</f>
        <v>116431.384891755</v>
      </c>
      <c r="G37" s="8" t="n">
        <f aca="false">E37-F37*0.7</f>
        <v>19064548.7869644</v>
      </c>
      <c r="H37" s="8"/>
      <c r="I37" s="8"/>
      <c r="J37" s="8" t="n">
        <f aca="false">G37*3.8235866717</f>
        <v>72894954.6438117</v>
      </c>
      <c r="K37" s="6"/>
      <c r="L37" s="8"/>
      <c r="M37" s="8" t="n">
        <f aca="false">F37*2.511711692</f>
        <v>292442.070748374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central_SIPA_income!B31</f>
        <v>22551009.7631068</v>
      </c>
      <c r="F38" s="158" t="n">
        <f aca="false">central_SIPA_income!I31</f>
        <v>109718.03916304</v>
      </c>
      <c r="G38" s="67" t="n">
        <f aca="false">E38-F38*0.7</f>
        <v>22474207.1356926</v>
      </c>
      <c r="H38" s="67"/>
      <c r="I38" s="67"/>
      <c r="J38" s="67" t="n">
        <f aca="false">G38*3.8235866717</f>
        <v>85932078.8610594</v>
      </c>
      <c r="K38" s="9"/>
      <c r="L38" s="67"/>
      <c r="M38" s="67" t="n">
        <f aca="false">F38*2.511711692</f>
        <v>275580.081789121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central_SIPA_income!B32</f>
        <v>19894167.1192768</v>
      </c>
      <c r="F39" s="158" t="n">
        <f aca="false">central_SIPA_income!I32</f>
        <v>117331.358807081</v>
      </c>
      <c r="G39" s="67" t="n">
        <f aca="false">E39-F39*0.7</f>
        <v>19812035.1681119</v>
      </c>
      <c r="H39" s="67"/>
      <c r="I39" s="67"/>
      <c r="J39" s="67" t="n">
        <f aca="false">G39*3.8235866717</f>
        <v>75753033.6080442</v>
      </c>
      <c r="K39" s="9"/>
      <c r="L39" s="67"/>
      <c r="M39" s="67" t="n">
        <f aca="false">F39*2.511711692</f>
        <v>294702.545753992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central_SIPA_income!B33</f>
        <v>23537401.6746657</v>
      </c>
      <c r="F40" s="158" t="n">
        <f aca="false">central_SIPA_income!I33</f>
        <v>110768.173138636</v>
      </c>
      <c r="G40" s="67" t="n">
        <f aca="false">E40-F40*0.7</f>
        <v>23459863.9534686</v>
      </c>
      <c r="H40" s="67"/>
      <c r="I40" s="67"/>
      <c r="J40" s="67" t="n">
        <f aca="false">G40*3.8235866717</f>
        <v>89700823.1323779</v>
      </c>
      <c r="K40" s="9"/>
      <c r="L40" s="67"/>
      <c r="M40" s="67" t="n">
        <f aca="false">F40*2.511711692</f>
        <v>278217.715573791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central_SIPA_income!B34</f>
        <v>20665951.9314392</v>
      </c>
      <c r="F41" s="156" t="n">
        <f aca="false">central_SIPA_income!I34</f>
        <v>120219.119139351</v>
      </c>
      <c r="G41" s="8" t="n">
        <f aca="false">E41-F41*0.7</f>
        <v>20581798.5480417</v>
      </c>
      <c r="H41" s="8"/>
      <c r="I41" s="8"/>
      <c r="J41" s="8" t="n">
        <f aca="false">G41*3.8235866717</f>
        <v>78696290.6079065</v>
      </c>
      <c r="K41" s="6"/>
      <c r="L41" s="8"/>
      <c r="M41" s="8" t="n">
        <f aca="false">F41*2.511711692</f>
        <v>301955.767144248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central_SIPA_income!B35</f>
        <v>24081568.4159198</v>
      </c>
      <c r="F42" s="158" t="n">
        <f aca="false">central_SIPA_income!I35</f>
        <v>112198.65743371</v>
      </c>
      <c r="G42" s="67" t="n">
        <f aca="false">E42-F42*0.7</f>
        <v>24003029.3557162</v>
      </c>
      <c r="H42" s="67"/>
      <c r="I42" s="67"/>
      <c r="J42" s="67" t="n">
        <f aca="false">G42*3.8235866717</f>
        <v>91777663.1249402</v>
      </c>
      <c r="K42" s="9"/>
      <c r="L42" s="67"/>
      <c r="M42" s="67" t="n">
        <f aca="false">F42*2.511711692</f>
        <v>281810.679702951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central_SIPA_income!B36</f>
        <v>21212186.3759801</v>
      </c>
      <c r="F43" s="158" t="n">
        <f aca="false">central_SIPA_income!I36</f>
        <v>115151.514449468</v>
      </c>
      <c r="G43" s="67" t="n">
        <f aca="false">E43-F43*0.7</f>
        <v>21131580.3158655</v>
      </c>
      <c r="H43" s="67"/>
      <c r="I43" s="67"/>
      <c r="J43" s="67" t="n">
        <f aca="false">G43*3.8235866717</f>
        <v>80798428.8477013</v>
      </c>
      <c r="K43" s="9"/>
      <c r="L43" s="67"/>
      <c r="M43" s="67" t="n">
        <f aca="false">F43*2.511711692</f>
        <v>289227.405194237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central_SIPA_income!B37</f>
        <v>24728421.0802474</v>
      </c>
      <c r="F44" s="158" t="n">
        <f aca="false">central_SIPA_income!I37</f>
        <v>116337.749789355</v>
      </c>
      <c r="G44" s="67" t="n">
        <f aca="false">E44-F44*0.7</f>
        <v>24646984.6553949</v>
      </c>
      <c r="H44" s="67"/>
      <c r="I44" s="67"/>
      <c r="J44" s="67" t="n">
        <f aca="false">G44*3.8235866717</f>
        <v>94239882.0259623</v>
      </c>
      <c r="K44" s="9"/>
      <c r="L44" s="67"/>
      <c r="M44" s="67" t="n">
        <f aca="false">F44*2.511711692</f>
        <v>292206.886366895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central_SIPA_income!B38</f>
        <v>21674987.2924854</v>
      </c>
      <c r="F45" s="156" t="n">
        <f aca="false">central_SIPA_income!I38</f>
        <v>120208.348987437</v>
      </c>
      <c r="G45" s="8" t="n">
        <f aca="false">E45-F45*0.7</f>
        <v>21590841.4481942</v>
      </c>
      <c r="H45" s="8"/>
      <c r="I45" s="8"/>
      <c r="J45" s="8" t="n">
        <f aca="false">G45*3.8235866717</f>
        <v>82554453.5921034</v>
      </c>
      <c r="K45" s="6"/>
      <c r="L45" s="8"/>
      <c r="M45" s="8" t="n">
        <f aca="false">F45*2.511711692</f>
        <v>301928.715627762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central_SIPA_income!B39</f>
        <v>25001023.9976707</v>
      </c>
      <c r="F46" s="158" t="n">
        <f aca="false">central_SIPA_income!I39</f>
        <v>116770.239653233</v>
      </c>
      <c r="G46" s="67" t="n">
        <f aca="false">E46-F46*0.7</f>
        <v>24919284.8299135</v>
      </c>
      <c r="H46" s="67"/>
      <c r="I46" s="67"/>
      <c r="J46" s="67" t="n">
        <f aca="false">G46*3.8235866717</f>
        <v>95281045.3439532</v>
      </c>
      <c r="K46" s="9"/>
      <c r="L46" s="67"/>
      <c r="M46" s="67" t="n">
        <f aca="false">F46*2.511711692</f>
        <v>293293.176214667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central_SIPA_income!B40</f>
        <v>22144550.2081968</v>
      </c>
      <c r="F47" s="158" t="n">
        <f aca="false">central_SIPA_income!I40</f>
        <v>122242.064396181</v>
      </c>
      <c r="G47" s="67" t="n">
        <f aca="false">E47-F47*0.7</f>
        <v>22058980.7631194</v>
      </c>
      <c r="H47" s="67"/>
      <c r="I47" s="67"/>
      <c r="J47" s="67" t="n">
        <f aca="false">G47*3.8235866717</f>
        <v>84344424.8371502</v>
      </c>
      <c r="K47" s="9"/>
      <c r="L47" s="67"/>
      <c r="M47" s="67" t="n">
        <f aca="false">F47*2.511711692</f>
        <v>307036.822398104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central_SIPA_income!B41</f>
        <v>25697173.7373459</v>
      </c>
      <c r="F48" s="158" t="n">
        <f aca="false">central_SIPA_income!I41</f>
        <v>112998.075987339</v>
      </c>
      <c r="G48" s="67" t="n">
        <f aca="false">E48-F48*0.7</f>
        <v>25618075.0841547</v>
      </c>
      <c r="H48" s="67"/>
      <c r="I48" s="67"/>
      <c r="J48" s="67" t="n">
        <f aca="false">G48*3.8235866717</f>
        <v>97952930.4463839</v>
      </c>
      <c r="K48" s="9"/>
      <c r="L48" s="67"/>
      <c r="M48" s="67" t="n">
        <f aca="false">F48*2.511711692</f>
        <v>283818.588630904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central_SIPA_income!B42</f>
        <v>22411036.1760363</v>
      </c>
      <c r="F49" s="156" t="n">
        <f aca="false">central_SIPA_income!I42</f>
        <v>116329.61808829</v>
      </c>
      <c r="G49" s="8" t="n">
        <f aca="false">E49-F49*0.7</f>
        <v>22329605.4433745</v>
      </c>
      <c r="H49" s="8"/>
      <c r="I49" s="8"/>
      <c r="J49" s="8" t="n">
        <f aca="false">G49*3.8235866717</f>
        <v>85379181.7576063</v>
      </c>
      <c r="K49" s="6"/>
      <c r="L49" s="8"/>
      <c r="M49" s="8" t="n">
        <f aca="false">F49*2.511711692</f>
        <v>292186.461878253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central_SIPA_income!B43</f>
        <v>26011047.1755981</v>
      </c>
      <c r="F50" s="158" t="n">
        <f aca="false">central_SIPA_income!I43</f>
        <v>119893.855929642</v>
      </c>
      <c r="G50" s="67" t="n">
        <f aca="false">E50-F50*0.7</f>
        <v>25927121.4764474</v>
      </c>
      <c r="H50" s="67"/>
      <c r="I50" s="67"/>
      <c r="J50" s="67" t="n">
        <f aca="false">G50*3.8235866717</f>
        <v>99134596.1128909</v>
      </c>
      <c r="K50" s="9"/>
      <c r="L50" s="67"/>
      <c r="M50" s="67" t="n">
        <f aca="false">F50*2.511711692</f>
        <v>301138.799737446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central_SIPA_income!B44</f>
        <v>22921438.3527399</v>
      </c>
      <c r="F51" s="158" t="n">
        <f aca="false">central_SIPA_income!I44</f>
        <v>122342.796062784</v>
      </c>
      <c r="G51" s="67" t="n">
        <f aca="false">E51-F51*0.7</f>
        <v>22835798.395496</v>
      </c>
      <c r="H51" s="67"/>
      <c r="I51" s="67"/>
      <c r="J51" s="67" t="n">
        <f aca="false">G51*3.8235866717</f>
        <v>87314654.3826467</v>
      </c>
      <c r="K51" s="9"/>
      <c r="L51" s="67"/>
      <c r="M51" s="67" t="n">
        <f aca="false">F51*2.511711692</f>
        <v>307289.831302866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central_SIPA_income!B45</f>
        <v>26814955.0771372</v>
      </c>
      <c r="F52" s="158" t="n">
        <f aca="false">central_SIPA_income!I45</f>
        <v>119345.236374051</v>
      </c>
      <c r="G52" s="67" t="n">
        <f aca="false">E52-F52*0.7</f>
        <v>26731413.4116753</v>
      </c>
      <c r="H52" s="67"/>
      <c r="I52" s="67"/>
      <c r="J52" s="67" t="n">
        <f aca="false">G52*3.8235866717</f>
        <v>102209876.036584</v>
      </c>
      <c r="K52" s="9"/>
      <c r="L52" s="67"/>
      <c r="M52" s="67" t="n">
        <f aca="false">F52*2.511711692</f>
        <v>299760.825585208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central_SIPA_income!B46</f>
        <v>23777530.5293351</v>
      </c>
      <c r="F53" s="156" t="n">
        <f aca="false">central_SIPA_income!I46</f>
        <v>121321.658660556</v>
      </c>
      <c r="G53" s="8" t="n">
        <f aca="false">E53-F53*0.7</f>
        <v>23692605.3682727</v>
      </c>
      <c r="H53" s="8"/>
      <c r="I53" s="8"/>
      <c r="J53" s="8" t="n">
        <f aca="false">G53*3.8235866717</f>
        <v>90590730.1039753</v>
      </c>
      <c r="K53" s="6"/>
      <c r="L53" s="8"/>
      <c r="M53" s="8" t="n">
        <f aca="false">F53*2.511711692</f>
        <v>304725.028550552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central_SIPA_income!B47</f>
        <v>27390757.1654431</v>
      </c>
      <c r="F54" s="158" t="n">
        <f aca="false">central_SIPA_income!I47</f>
        <v>120957.008071651</v>
      </c>
      <c r="G54" s="67" t="n">
        <f aca="false">E54-F54*0.7</f>
        <v>27306087.2597929</v>
      </c>
      <c r="H54" s="67"/>
      <c r="I54" s="67"/>
      <c r="J54" s="67" t="n">
        <f aca="false">G54*3.8235866717</f>
        <v>104407191.302821</v>
      </c>
      <c r="K54" s="9"/>
      <c r="L54" s="67"/>
      <c r="M54" s="67" t="n">
        <f aca="false">F54*2.511711692</f>
        <v>303809.131402903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central_SIPA_income!B48</f>
        <v>24012710.2417497</v>
      </c>
      <c r="F55" s="158" t="n">
        <f aca="false">central_SIPA_income!I48</f>
        <v>121825.452901642</v>
      </c>
      <c r="G55" s="67" t="n">
        <f aca="false">E55-F55*0.7</f>
        <v>23927432.4247186</v>
      </c>
      <c r="H55" s="67"/>
      <c r="I55" s="67"/>
      <c r="J55" s="67" t="n">
        <f aca="false">G55*3.8235866717</f>
        <v>91488611.7071564</v>
      </c>
      <c r="K55" s="9"/>
      <c r="L55" s="67"/>
      <c r="M55" s="67" t="n">
        <f aca="false">F55*2.511711692</f>
        <v>305990.414436249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central_SIPA_income!B49</f>
        <v>27655520.8246659</v>
      </c>
      <c r="F56" s="158" t="n">
        <f aca="false">central_SIPA_income!I49</f>
        <v>120499.407722536</v>
      </c>
      <c r="G56" s="67" t="n">
        <f aca="false">E56-F56*0.7</f>
        <v>27571171.2392601</v>
      </c>
      <c r="H56" s="67"/>
      <c r="I56" s="67"/>
      <c r="J56" s="67" t="n">
        <f aca="false">G56*3.8235866717</f>
        <v>105420762.873593</v>
      </c>
      <c r="K56" s="9"/>
      <c r="L56" s="67"/>
      <c r="M56" s="67" t="n">
        <f aca="false">F56*2.511711692</f>
        <v>302659.771255769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central_SIPA_income!B50</f>
        <v>24213133.9271283</v>
      </c>
      <c r="F57" s="156" t="n">
        <f aca="false">central_SIPA_income!I50</f>
        <v>122946.795737003</v>
      </c>
      <c r="G57" s="8" t="n">
        <f aca="false">E57-F57*0.7</f>
        <v>24127071.1701124</v>
      </c>
      <c r="H57" s="8"/>
      <c r="I57" s="8"/>
      <c r="J57" s="8" t="n">
        <f aca="false">G57*3.8235866717</f>
        <v>92251947.753199</v>
      </c>
      <c r="K57" s="6"/>
      <c r="L57" s="8"/>
      <c r="M57" s="8" t="n">
        <f aca="false">F57*2.511711692</f>
        <v>308806.904346566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central_SIPA_income!B51</f>
        <v>28192185.5993853</v>
      </c>
      <c r="F58" s="158" t="n">
        <f aca="false">central_SIPA_income!I51</f>
        <v>122931.919975392</v>
      </c>
      <c r="G58" s="67" t="n">
        <f aca="false">E58-F58*0.7</f>
        <v>28106133.2554025</v>
      </c>
      <c r="H58" s="67"/>
      <c r="I58" s="67"/>
      <c r="J58" s="67" t="n">
        <f aca="false">G58*3.8235866717</f>
        <v>107466236.508381</v>
      </c>
      <c r="K58" s="9"/>
      <c r="L58" s="67"/>
      <c r="M58" s="67" t="n">
        <f aca="false">F58*2.511711692</f>
        <v>308769.5407222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central_SIPA_income!B52</f>
        <v>24825007.0162585</v>
      </c>
      <c r="F59" s="158" t="n">
        <f aca="false">central_SIPA_income!I52</f>
        <v>124043.127253684</v>
      </c>
      <c r="G59" s="67" t="n">
        <f aca="false">E59-F59*0.7</f>
        <v>24738176.8271809</v>
      </c>
      <c r="H59" s="67"/>
      <c r="I59" s="67"/>
      <c r="J59" s="67" t="n">
        <f aca="false">G59*3.8235866717</f>
        <v>94588563.1985667</v>
      </c>
      <c r="K59" s="9"/>
      <c r="L59" s="67"/>
      <c r="M59" s="67" t="n">
        <f aca="false">F59*2.511711692</f>
        <v>311560.573035323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central_SIPA_income!B53</f>
        <v>28969724.5612184</v>
      </c>
      <c r="F60" s="158" t="n">
        <f aca="false">central_SIPA_income!I53</f>
        <v>123689.113477875</v>
      </c>
      <c r="G60" s="67" t="n">
        <f aca="false">E60-F60*0.7</f>
        <v>28883142.1817839</v>
      </c>
      <c r="H60" s="67"/>
      <c r="I60" s="67"/>
      <c r="J60" s="67" t="n">
        <f aca="false">G60*3.8235866717</f>
        <v>110437197.483085</v>
      </c>
      <c r="K60" s="9"/>
      <c r="L60" s="67"/>
      <c r="M60" s="67" t="n">
        <f aca="false">F60*2.511711692</f>
        <v>310671.392495493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central_SIPA_income!B54</f>
        <v>25174098.2493153</v>
      </c>
      <c r="F61" s="156" t="n">
        <f aca="false">central_SIPA_income!I54</f>
        <v>125843.947975671</v>
      </c>
      <c r="G61" s="8" t="n">
        <f aca="false">E61-F61*0.7</f>
        <v>25086007.4857324</v>
      </c>
      <c r="H61" s="8"/>
      <c r="I61" s="8"/>
      <c r="J61" s="8" t="n">
        <f aca="false">G61*3.8235866717</f>
        <v>95918523.8686127</v>
      </c>
      <c r="K61" s="6"/>
      <c r="L61" s="8"/>
      <c r="M61" s="8" t="n">
        <f aca="false">F61*2.511711692</f>
        <v>316083.715497932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central_SIPA_income!B55</f>
        <v>29160962.7776524</v>
      </c>
      <c r="F62" s="158" t="n">
        <f aca="false">central_SIPA_income!I55</f>
        <v>127180.26148352</v>
      </c>
      <c r="G62" s="67" t="n">
        <f aca="false">E62-F62*0.7</f>
        <v>29071936.594614</v>
      </c>
      <c r="H62" s="67"/>
      <c r="I62" s="67"/>
      <c r="J62" s="67" t="n">
        <f aca="false">G62*3.8235866717</f>
        <v>111159069.283673</v>
      </c>
      <c r="K62" s="9"/>
      <c r="L62" s="67"/>
      <c r="M62" s="67" t="n">
        <f aca="false">F62*2.511711692</f>
        <v>319440.149759776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central_SIPA_income!B56</f>
        <v>25856819.5405645</v>
      </c>
      <c r="F63" s="158" t="n">
        <f aca="false">central_SIPA_income!I56</f>
        <v>125672.853058568</v>
      </c>
      <c r="G63" s="67" t="n">
        <f aca="false">E63-F63*0.7</f>
        <v>25768848.5434235</v>
      </c>
      <c r="H63" s="67"/>
      <c r="I63" s="67"/>
      <c r="J63" s="67" t="n">
        <f aca="false">G63*3.8235866717</f>
        <v>98529425.83569</v>
      </c>
      <c r="K63" s="9"/>
      <c r="L63" s="67"/>
      <c r="M63" s="67" t="n">
        <f aca="false">F63*2.511711692</f>
        <v>315653.974394204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central_SIPA_income!B57</f>
        <v>29972179.8015675</v>
      </c>
      <c r="F64" s="158" t="n">
        <f aca="false">central_SIPA_income!I57</f>
        <v>125227.808357572</v>
      </c>
      <c r="G64" s="67" t="n">
        <f aca="false">E64-F64*0.7</f>
        <v>29884520.3357172</v>
      </c>
      <c r="H64" s="67"/>
      <c r="I64" s="67"/>
      <c r="J64" s="67" t="n">
        <f aca="false">G64*3.8235866717</f>
        <v>114266053.645796</v>
      </c>
      <c r="K64" s="9"/>
      <c r="L64" s="67"/>
      <c r="M64" s="67" t="n">
        <f aca="false">F64*2.511711692</f>
        <v>314536.150415249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central_SIPA_income!B58</f>
        <v>26263565.6427153</v>
      </c>
      <c r="F65" s="156" t="n">
        <f aca="false">central_SIPA_income!I58</f>
        <v>126096.997397608</v>
      </c>
      <c r="G65" s="8" t="n">
        <f aca="false">E65-F65*0.7</f>
        <v>26175297.744537</v>
      </c>
      <c r="H65" s="8"/>
      <c r="I65" s="8"/>
      <c r="J65" s="8" t="n">
        <f aca="false">G65*3.8235866717</f>
        <v>100083519.583791</v>
      </c>
      <c r="K65" s="6"/>
      <c r="L65" s="8"/>
      <c r="M65" s="8" t="n">
        <f aca="false">F65*2.511711692</f>
        <v>316719.302689664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central_SIPA_income!B59</f>
        <v>30246202.3215372</v>
      </c>
      <c r="F66" s="158" t="n">
        <f aca="false">central_SIPA_income!I59</f>
        <v>127895.048387917</v>
      </c>
      <c r="G66" s="67" t="n">
        <f aca="false">E66-F66*0.7</f>
        <v>30156675.7876657</v>
      </c>
      <c r="H66" s="67"/>
      <c r="I66" s="67"/>
      <c r="J66" s="67" t="n">
        <f aca="false">G66*3.8235866717</f>
        <v>115306663.604497</v>
      </c>
      <c r="K66" s="9"/>
      <c r="L66" s="67"/>
      <c r="M66" s="67" t="n">
        <f aca="false">F66*2.511711692</f>
        <v>321235.488384837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central_SIPA_income!B60</f>
        <v>26739312.6326112</v>
      </c>
      <c r="F67" s="158" t="n">
        <f aca="false">central_SIPA_income!I60</f>
        <v>122438.290073887</v>
      </c>
      <c r="G67" s="67" t="n">
        <f aca="false">E67-F67*0.7</f>
        <v>26653605.8295595</v>
      </c>
      <c r="H67" s="67"/>
      <c r="I67" s="67"/>
      <c r="J67" s="67" t="n">
        <f aca="false">G67*3.8235866717</f>
        <v>101912372.002649</v>
      </c>
      <c r="K67" s="9"/>
      <c r="L67" s="67"/>
      <c r="M67" s="67" t="n">
        <f aca="false">F67*2.511711692</f>
        <v>307529.684727068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central_SIPA_income!B61</f>
        <v>30887902.6013977</v>
      </c>
      <c r="F68" s="158" t="n">
        <f aca="false">central_SIPA_income!I61</f>
        <v>121055.83495655</v>
      </c>
      <c r="G68" s="67" t="n">
        <f aca="false">E68-F68*0.7</f>
        <v>30803163.5169281</v>
      </c>
      <c r="H68" s="67"/>
      <c r="I68" s="67"/>
      <c r="J68" s="67" t="n">
        <f aca="false">G68*3.8235866717</f>
        <v>117778565.469522</v>
      </c>
      <c r="K68" s="9"/>
      <c r="L68" s="67"/>
      <c r="M68" s="67" t="n">
        <f aca="false">F68*2.511711692</f>
        <v>304057.356045189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central_SIPA_income!B62</f>
        <v>27164061.5744225</v>
      </c>
      <c r="F69" s="156" t="n">
        <f aca="false">central_SIPA_income!I62</f>
        <v>124820.083335229</v>
      </c>
      <c r="G69" s="8" t="n">
        <f aca="false">E69-F69*0.7</f>
        <v>27076687.5160879</v>
      </c>
      <c r="H69" s="8"/>
      <c r="I69" s="8"/>
      <c r="J69" s="8" t="n">
        <f aca="false">G69*3.8235866717</f>
        <v>103530061.500299</v>
      </c>
      <c r="K69" s="6"/>
      <c r="L69" s="8"/>
      <c r="M69" s="8" t="n">
        <f aca="false">F69*2.511711692</f>
        <v>313512.06270951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central_SIPA_income!B63</f>
        <v>31341672.6044999</v>
      </c>
      <c r="F70" s="158" t="n">
        <f aca="false">central_SIPA_income!I63</f>
        <v>126849.889462849</v>
      </c>
      <c r="G70" s="67" t="n">
        <f aca="false">E70-F70*0.7</f>
        <v>31252877.6818759</v>
      </c>
      <c r="H70" s="67"/>
      <c r="I70" s="67"/>
      <c r="J70" s="67" t="n">
        <f aca="false">G70*3.8235866717</f>
        <v>119498086.556691</v>
      </c>
      <c r="K70" s="9"/>
      <c r="L70" s="67"/>
      <c r="M70" s="67" t="n">
        <f aca="false">F70*2.511711692</f>
        <v>318610.350492746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central_SIPA_income!B64</f>
        <v>27619652.9129204</v>
      </c>
      <c r="F71" s="158" t="n">
        <f aca="false">central_SIPA_income!I64</f>
        <v>123273.026504926</v>
      </c>
      <c r="G71" s="67" t="n">
        <f aca="false">E71-F71*0.7</f>
        <v>27533361.7943669</v>
      </c>
      <c r="H71" s="67"/>
      <c r="I71" s="67"/>
      <c r="J71" s="67" t="n">
        <f aca="false">G71*3.8235866717</f>
        <v>105276195.184035</v>
      </c>
      <c r="K71" s="9"/>
      <c r="L71" s="67"/>
      <c r="M71" s="67" t="n">
        <f aca="false">F71*2.511711692</f>
        <v>309626.301980648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central_SIPA_income!B65</f>
        <v>32014648.7875966</v>
      </c>
      <c r="F72" s="158" t="n">
        <f aca="false">central_SIPA_income!I65</f>
        <v>127933.363627374</v>
      </c>
      <c r="G72" s="67" t="n">
        <f aca="false">E72-F72*0.7</f>
        <v>31925095.4330574</v>
      </c>
      <c r="H72" s="67"/>
      <c r="I72" s="67"/>
      <c r="J72" s="67" t="n">
        <f aca="false">G72*3.8235866717</f>
        <v>122068369.390589</v>
      </c>
      <c r="K72" s="9"/>
      <c r="L72" s="67"/>
      <c r="M72" s="67" t="n">
        <f aca="false">F72*2.511711692</f>
        <v>321331.725219764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central_SIPA_income!B66</f>
        <v>28273856.879498</v>
      </c>
      <c r="F73" s="156" t="n">
        <f aca="false">central_SIPA_income!I66</f>
        <v>124474.47447499</v>
      </c>
      <c r="G73" s="8" t="n">
        <f aca="false">E73-F73*0.7</f>
        <v>28186724.7473655</v>
      </c>
      <c r="H73" s="8"/>
      <c r="I73" s="8"/>
      <c r="J73" s="8" t="n">
        <f aca="false">G73*3.8235866717</f>
        <v>107774385.062903</v>
      </c>
      <c r="K73" s="6"/>
      <c r="L73" s="8"/>
      <c r="M73" s="8" t="n">
        <f aca="false">F73*2.511711692</f>
        <v>312643.992894389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central_SIPA_income!B67</f>
        <v>32743205.2441287</v>
      </c>
      <c r="F74" s="158" t="n">
        <f aca="false">central_SIPA_income!I67</f>
        <v>127435.355491808</v>
      </c>
      <c r="G74" s="67" t="n">
        <f aca="false">E74-F74*0.7</f>
        <v>32654000.4952844</v>
      </c>
      <c r="H74" s="67"/>
      <c r="I74" s="67"/>
      <c r="J74" s="67" t="n">
        <f aca="false">G74*3.8235866717</f>
        <v>124855401.071455</v>
      </c>
      <c r="K74" s="9"/>
      <c r="L74" s="67"/>
      <c r="M74" s="67" t="n">
        <f aca="false">F74*2.511711692</f>
        <v>320080.872362951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central_SIPA_income!B68</f>
        <v>28882286.0690209</v>
      </c>
      <c r="F75" s="158" t="n">
        <f aca="false">central_SIPA_income!I68</f>
        <v>129084.269509758</v>
      </c>
      <c r="G75" s="67" t="n">
        <f aca="false">E75-F75*0.7</f>
        <v>28791927.0803641</v>
      </c>
      <c r="H75" s="67"/>
      <c r="I75" s="67"/>
      <c r="J75" s="67" t="n">
        <f aca="false">G75*3.8235866717</f>
        <v>110088428.637038</v>
      </c>
      <c r="K75" s="9"/>
      <c r="L75" s="67"/>
      <c r="M75" s="67" t="n">
        <f aca="false">F75*2.511711692</f>
        <v>324222.468980938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central_SIPA_income!B69</f>
        <v>33379161.7239728</v>
      </c>
      <c r="F76" s="158" t="n">
        <f aca="false">central_SIPA_income!I69</f>
        <v>125258.64986439</v>
      </c>
      <c r="G76" s="67" t="n">
        <f aca="false">E76-F76*0.7</f>
        <v>33291480.6690678</v>
      </c>
      <c r="H76" s="67"/>
      <c r="I76" s="67"/>
      <c r="J76" s="67" t="n">
        <f aca="false">G76*3.8235866717</f>
        <v>127292861.767406</v>
      </c>
      <c r="K76" s="9"/>
      <c r="L76" s="67"/>
      <c r="M76" s="67" t="n">
        <f aca="false">F76*2.511711692</f>
        <v>314613.615388524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central_SIPA_income!B70</f>
        <v>29042483.1877263</v>
      </c>
      <c r="F77" s="156" t="n">
        <f aca="false">central_SIPA_income!I70</f>
        <v>129760.623054956</v>
      </c>
      <c r="G77" s="8" t="n">
        <f aca="false">E77-F77*0.7</f>
        <v>28951650.7515878</v>
      </c>
      <c r="H77" s="8"/>
      <c r="I77" s="8"/>
      <c r="J77" s="8" t="n">
        <f aca="false">G77*3.8235866717</f>
        <v>110699145.937485</v>
      </c>
      <c r="K77" s="6"/>
      <c r="L77" s="8"/>
      <c r="M77" s="8" t="n">
        <f aca="false">F77*2.511711692</f>
        <v>325921.274088337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central_SIPA_income!B71</f>
        <v>33549334.831891</v>
      </c>
      <c r="F78" s="158" t="n">
        <f aca="false">central_SIPA_income!I71</f>
        <v>130010.876020318</v>
      </c>
      <c r="G78" s="67" t="n">
        <f aca="false">E78-F78*0.7</f>
        <v>33458327.2186767</v>
      </c>
      <c r="H78" s="67"/>
      <c r="I78" s="67"/>
      <c r="J78" s="67" t="n">
        <f aca="false">G78*3.8235866717</f>
        <v>127930814.01071</v>
      </c>
      <c r="K78" s="9"/>
      <c r="L78" s="67"/>
      <c r="M78" s="67" t="n">
        <f aca="false">F78*2.511711692</f>
        <v>326549.837387394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central_SIPA_income!B72</f>
        <v>29353706.6927364</v>
      </c>
      <c r="F79" s="158" t="n">
        <f aca="false">central_SIPA_income!I72</f>
        <v>131058.407493245</v>
      </c>
      <c r="G79" s="67" t="n">
        <f aca="false">E79-F79*0.7</f>
        <v>29261965.8074911</v>
      </c>
      <c r="H79" s="67"/>
      <c r="I79" s="67"/>
      <c r="J79" s="67" t="n">
        <f aca="false">G79*3.8235866717</f>
        <v>111885662.449264</v>
      </c>
      <c r="K79" s="9"/>
      <c r="L79" s="67"/>
      <c r="M79" s="67" t="n">
        <f aca="false">F79*2.511711692</f>
        <v>329180.934435684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central_SIPA_income!B73</f>
        <v>33747899.7205123</v>
      </c>
      <c r="F80" s="158" t="n">
        <f aca="false">central_SIPA_income!I73</f>
        <v>134050.409144698</v>
      </c>
      <c r="G80" s="67" t="n">
        <f aca="false">E80-F80*0.7</f>
        <v>33654064.4341111</v>
      </c>
      <c r="H80" s="67"/>
      <c r="I80" s="67"/>
      <c r="J80" s="67" t="n">
        <f aca="false">G80*3.8235866717</f>
        <v>128679232.2188</v>
      </c>
      <c r="K80" s="9"/>
      <c r="L80" s="67"/>
      <c r="M80" s="67" t="n">
        <f aca="false">F80*2.511711692</f>
        <v>336695.979966121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central_SIPA_income!B74</f>
        <v>29864915.4514369</v>
      </c>
      <c r="F81" s="156" t="n">
        <f aca="false">central_SIPA_income!I74</f>
        <v>131964.876944124</v>
      </c>
      <c r="G81" s="8" t="n">
        <f aca="false">E81-F81*0.7</f>
        <v>29772540.037576</v>
      </c>
      <c r="H81" s="8"/>
      <c r="I81" s="8"/>
      <c r="J81" s="8" t="n">
        <f aca="false">G81*3.8235866717</f>
        <v>113837887.27033</v>
      </c>
      <c r="K81" s="6"/>
      <c r="L81" s="8"/>
      <c r="M81" s="8" t="n">
        <f aca="false">F81*2.511711692</f>
        <v>331457.724353897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central_SIPA_income!B75</f>
        <v>34360230.9248919</v>
      </c>
      <c r="F82" s="158" t="n">
        <f aca="false">central_SIPA_income!I75</f>
        <v>130747.559550816</v>
      </c>
      <c r="G82" s="67" t="n">
        <f aca="false">E82-F82*0.7</f>
        <v>34268707.6332063</v>
      </c>
      <c r="H82" s="67"/>
      <c r="I82" s="67"/>
      <c r="J82" s="67" t="n">
        <f aca="false">G82*3.8235866717</f>
        <v>131029373.762712</v>
      </c>
      <c r="K82" s="9"/>
      <c r="L82" s="67"/>
      <c r="M82" s="67" t="n">
        <f aca="false">F82*2.511711692</f>
        <v>328400.17402425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central_SIPA_income!B76</f>
        <v>30050229.6674302</v>
      </c>
      <c r="F83" s="158" t="n">
        <f aca="false">central_SIPA_income!I76</f>
        <v>134101.844797385</v>
      </c>
      <c r="G83" s="67" t="n">
        <f aca="false">E83-F83*0.7</f>
        <v>29956358.376072</v>
      </c>
      <c r="H83" s="67"/>
      <c r="I83" s="67"/>
      <c r="J83" s="67" t="n">
        <f aca="false">G83*3.8235866717</f>
        <v>114540732.619418</v>
      </c>
      <c r="K83" s="9"/>
      <c r="L83" s="67"/>
      <c r="M83" s="67" t="n">
        <f aca="false">F83*2.511711692</f>
        <v>336825.171496361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central_SIPA_income!B77</f>
        <v>34909693.3484093</v>
      </c>
      <c r="F84" s="158" t="n">
        <f aca="false">central_SIPA_income!I77</f>
        <v>134304.496999571</v>
      </c>
      <c r="G84" s="67" t="n">
        <f aca="false">E84-F84*0.7</f>
        <v>34815680.2005096</v>
      </c>
      <c r="H84" s="67"/>
      <c r="I84" s="67"/>
      <c r="J84" s="67" t="n">
        <f aca="false">G84*3.8235866717</f>
        <v>133120770.780838</v>
      </c>
      <c r="K84" s="9"/>
      <c r="L84" s="67"/>
      <c r="M84" s="67" t="n">
        <f aca="false">F84*2.511711692</f>
        <v>337334.175402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central_SIPA_income!B78</f>
        <v>30693501.3839751</v>
      </c>
      <c r="F85" s="156" t="n">
        <f aca="false">central_SIPA_income!I78</f>
        <v>131601.800128707</v>
      </c>
      <c r="G85" s="8" t="n">
        <f aca="false">E85-F85*0.7</f>
        <v>30601380.123885</v>
      </c>
      <c r="H85" s="8"/>
      <c r="I85" s="8"/>
      <c r="J85" s="8" t="n">
        <f aca="false">G85*3.8235866717</f>
        <v>117007029.177312</v>
      </c>
      <c r="K85" s="6"/>
      <c r="L85" s="8"/>
      <c r="M85" s="8" t="n">
        <f aca="false">F85*2.511711692</f>
        <v>330545.78007152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central_SIPA_income!B79</f>
        <v>35193622.4275527</v>
      </c>
      <c r="F86" s="158" t="n">
        <f aca="false">central_SIPA_income!I79</f>
        <v>129187.785536676</v>
      </c>
      <c r="G86" s="67" t="n">
        <f aca="false">E86-F86*0.7</f>
        <v>35103190.977677</v>
      </c>
      <c r="H86" s="67"/>
      <c r="I86" s="67"/>
      <c r="J86" s="67" t="n">
        <f aca="false">G86*3.8235866717</f>
        <v>134220093.156385</v>
      </c>
      <c r="K86" s="9"/>
      <c r="L86" s="67"/>
      <c r="M86" s="67" t="n">
        <f aca="false">F86*2.511711692</f>
        <v>324482.471396056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central_SIPA_income!B80</f>
        <v>30808495.4905769</v>
      </c>
      <c r="F87" s="158" t="n">
        <f aca="false">central_SIPA_income!I80</f>
        <v>129336.716500708</v>
      </c>
      <c r="G87" s="67" t="n">
        <f aca="false">E87-F87*0.7</f>
        <v>30717959.7890265</v>
      </c>
      <c r="H87" s="67"/>
      <c r="I87" s="67"/>
      <c r="J87" s="67" t="n">
        <f aca="false">G87*3.8235866717</f>
        <v>117452781.631138</v>
      </c>
      <c r="K87" s="9"/>
      <c r="L87" s="67"/>
      <c r="M87" s="67" t="n">
        <f aca="false">F87*2.511711692</f>
        <v>324856.543039718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central_SIPA_income!B81</f>
        <v>35629286.6760041</v>
      </c>
      <c r="F88" s="158" t="n">
        <f aca="false">central_SIPA_income!I81</f>
        <v>128762.376268154</v>
      </c>
      <c r="G88" s="67" t="n">
        <f aca="false">E88-F88*0.7</f>
        <v>35539153.0126164</v>
      </c>
      <c r="H88" s="67"/>
      <c r="I88" s="67"/>
      <c r="J88" s="67" t="n">
        <f aca="false">G88*3.8235866717</f>
        <v>135887031.782547</v>
      </c>
      <c r="K88" s="9"/>
      <c r="L88" s="67"/>
      <c r="M88" s="67" t="n">
        <f aca="false">F88*2.511711692</f>
        <v>323413.965962425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central_SIPA_income!B82</f>
        <v>31267947.1818061</v>
      </c>
      <c r="F89" s="156" t="n">
        <f aca="false">central_SIPA_income!I82</f>
        <v>129853.78260139</v>
      </c>
      <c r="G89" s="8" t="n">
        <f aca="false">E89-F89*0.7</f>
        <v>31177049.5339852</v>
      </c>
      <c r="H89" s="8"/>
      <c r="I89" s="8"/>
      <c r="J89" s="8" t="n">
        <f aca="false">G89*3.8235866717</f>
        <v>119208151.061076</v>
      </c>
      <c r="K89" s="6"/>
      <c r="L89" s="8"/>
      <c r="M89" s="8" t="n">
        <f aca="false">F89*2.511711692</f>
        <v>326155.264010339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central_SIPA_income!B83</f>
        <v>35982655.9395595</v>
      </c>
      <c r="F90" s="158" t="n">
        <f aca="false">central_SIPA_income!I83</f>
        <v>134454.059124882</v>
      </c>
      <c r="G90" s="67" t="n">
        <f aca="false">E90-F90*0.7</f>
        <v>35888538.0981721</v>
      </c>
      <c r="H90" s="67"/>
      <c r="I90" s="67"/>
      <c r="J90" s="67" t="n">
        <f aca="false">G90*3.8235866717</f>
        <v>137222935.938969</v>
      </c>
      <c r="K90" s="9"/>
      <c r="L90" s="67"/>
      <c r="M90" s="67" t="n">
        <f aca="false">F90*2.511711692</f>
        <v>337709.832340824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central_SIPA_income!B84</f>
        <v>31656872.2353541</v>
      </c>
      <c r="F91" s="158" t="n">
        <f aca="false">central_SIPA_income!I84</f>
        <v>137561.591662967</v>
      </c>
      <c r="G91" s="67" t="n">
        <f aca="false">E91-F91*0.7</f>
        <v>31560579.12119</v>
      </c>
      <c r="H91" s="67"/>
      <c r="I91" s="67"/>
      <c r="J91" s="67" t="n">
        <f aca="false">G91*3.8235866717</f>
        <v>120674609.678915</v>
      </c>
      <c r="K91" s="9"/>
      <c r="L91" s="67"/>
      <c r="M91" s="67" t="n">
        <f aca="false">F91*2.511711692</f>
        <v>345515.058150003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central_SIPA_income!B85</f>
        <v>36698948.8929188</v>
      </c>
      <c r="F92" s="158" t="n">
        <f aca="false">central_SIPA_income!I85</f>
        <v>133589.038522844</v>
      </c>
      <c r="G92" s="67" t="n">
        <f aca="false">E92-F92*0.7</f>
        <v>36605436.5659528</v>
      </c>
      <c r="H92" s="67"/>
      <c r="I92" s="67"/>
      <c r="J92" s="67" t="n">
        <f aca="false">G92*3.8235866717</f>
        <v>139964059.365337</v>
      </c>
      <c r="K92" s="9"/>
      <c r="L92" s="67"/>
      <c r="M92" s="67" t="n">
        <f aca="false">F92*2.511711692</f>
        <v>335537.149980865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central_SIPA_income!B86</f>
        <v>32093975.3004268</v>
      </c>
      <c r="F93" s="156" t="n">
        <f aca="false">central_SIPA_income!I86</f>
        <v>134691.618365141</v>
      </c>
      <c r="G93" s="8" t="n">
        <f aca="false">E93-F93*0.7</f>
        <v>31999691.1675712</v>
      </c>
      <c r="H93" s="8"/>
      <c r="I93" s="8"/>
      <c r="J93" s="8" t="n">
        <f aca="false">G93*3.8235866717</f>
        <v>122353592.646841</v>
      </c>
      <c r="K93" s="6"/>
      <c r="L93" s="8"/>
      <c r="M93" s="8" t="n">
        <f aca="false">F93*2.511711692</f>
        <v>338306.512662126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central_SIPA_income!B87</f>
        <v>37015016.0514016</v>
      </c>
      <c r="F94" s="158" t="n">
        <f aca="false">central_SIPA_income!I87</f>
        <v>132055.341798776</v>
      </c>
      <c r="G94" s="67" t="n">
        <f aca="false">E94-F94*0.7</f>
        <v>36922577.3121425</v>
      </c>
      <c r="H94" s="67"/>
      <c r="I94" s="67"/>
      <c r="J94" s="67" t="n">
        <f aca="false">G94*3.8235866717</f>
        <v>141176674.495521</v>
      </c>
      <c r="K94" s="9"/>
      <c r="L94" s="67"/>
      <c r="M94" s="67" t="n">
        <f aca="false">F94*2.511711692</f>
        <v>331684.945987042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central_SIPA_income!B88</f>
        <v>32573226.2026557</v>
      </c>
      <c r="F95" s="158" t="n">
        <f aca="false">central_SIPA_income!I88</f>
        <v>127405.71908279</v>
      </c>
      <c r="G95" s="67" t="n">
        <f aca="false">E95-F95*0.7</f>
        <v>32484042.1992977</v>
      </c>
      <c r="H95" s="67"/>
      <c r="I95" s="67"/>
      <c r="J95" s="67" t="n">
        <f aca="false">G95*3.8235866717</f>
        <v>124205550.796175</v>
      </c>
      <c r="K95" s="9"/>
      <c r="L95" s="67"/>
      <c r="M95" s="67" t="n">
        <f aca="false">F95*2.511711692</f>
        <v>320006.43424791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central_SIPA_income!B89</f>
        <v>37460157.2140297</v>
      </c>
      <c r="F96" s="158" t="n">
        <f aca="false">central_SIPA_income!I89</f>
        <v>133237.208341615</v>
      </c>
      <c r="G96" s="67" t="n">
        <f aca="false">E96-F96*0.7</f>
        <v>37366891.1681905</v>
      </c>
      <c r="H96" s="67"/>
      <c r="I96" s="67"/>
      <c r="J96" s="67" t="n">
        <f aca="false">G96*3.8235866717</f>
        <v>142875547.033558</v>
      </c>
      <c r="K96" s="9"/>
      <c r="L96" s="67"/>
      <c r="M96" s="67" t="n">
        <f aca="false">F96*2.511711692</f>
        <v>334653.454001075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central_SIPA_income!B90</f>
        <v>32790999.2831926</v>
      </c>
      <c r="F97" s="156" t="n">
        <f aca="false">central_SIPA_income!I90</f>
        <v>137476.021103444</v>
      </c>
      <c r="G97" s="8" t="n">
        <f aca="false">E97-F97*0.7</f>
        <v>32694766.0684202</v>
      </c>
      <c r="H97" s="8"/>
      <c r="I97" s="8"/>
      <c r="J97" s="8" t="n">
        <f aca="false">G97*3.8235866717</f>
        <v>125011271.773561</v>
      </c>
      <c r="K97" s="6"/>
      <c r="L97" s="8"/>
      <c r="M97" s="8" t="n">
        <f aca="false">F97*2.511711692</f>
        <v>345300.129575159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central_SIPA_income!B91</f>
        <v>37607842.8138008</v>
      </c>
      <c r="F98" s="158" t="n">
        <f aca="false">central_SIPA_income!I91</f>
        <v>136723.496502666</v>
      </c>
      <c r="G98" s="67" t="n">
        <f aca="false">E98-F98*0.7</f>
        <v>37512136.3662489</v>
      </c>
      <c r="H98" s="67"/>
      <c r="I98" s="67"/>
      <c r="J98" s="67" t="n">
        <f aca="false">G98*3.8235866717</f>
        <v>143430904.636982</v>
      </c>
      <c r="K98" s="9"/>
      <c r="L98" s="67"/>
      <c r="M98" s="67" t="n">
        <f aca="false">F98*2.511711692</f>
        <v>343410.004736867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central_SIPA_income!B92</f>
        <v>33166915.8817541</v>
      </c>
      <c r="F99" s="158" t="n">
        <f aca="false">central_SIPA_income!I92</f>
        <v>141416.237765247</v>
      </c>
      <c r="G99" s="67" t="n">
        <f aca="false">E99-F99*0.7</f>
        <v>33067924.5153184</v>
      </c>
      <c r="H99" s="67"/>
      <c r="I99" s="67"/>
      <c r="J99" s="67" t="n">
        <f aca="false">G99*3.8235866717</f>
        <v>126438075.437553</v>
      </c>
      <c r="K99" s="9"/>
      <c r="L99" s="67"/>
      <c r="M99" s="67" t="n">
        <f aca="false">F99*2.511711692</f>
        <v>355196.817833624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central_SIPA_income!B93</f>
        <v>38144061.7731407</v>
      </c>
      <c r="F100" s="158" t="n">
        <f aca="false">central_SIPA_income!I93</f>
        <v>141260.52363409</v>
      </c>
      <c r="G100" s="67" t="n">
        <f aca="false">E100-F100*0.7</f>
        <v>38045179.4065968</v>
      </c>
      <c r="H100" s="67"/>
      <c r="I100" s="67"/>
      <c r="J100" s="67" t="n">
        <f aca="false">G100*3.8235866717</f>
        <v>145469040.901499</v>
      </c>
      <c r="K100" s="9"/>
      <c r="L100" s="67"/>
      <c r="M100" s="67" t="n">
        <f aca="false">F100*2.511711692</f>
        <v>354805.708829786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central_SIPA_income!B94</f>
        <v>33612887.0710613</v>
      </c>
      <c r="F101" s="156" t="n">
        <f aca="false">central_SIPA_income!I94</f>
        <v>136941.48822603</v>
      </c>
      <c r="G101" s="8" t="n">
        <f aca="false">E101-F101*0.7</f>
        <v>33517028.0293031</v>
      </c>
      <c r="H101" s="8"/>
      <c r="I101" s="8"/>
      <c r="J101" s="8" t="n">
        <f aca="false">G101*3.8235866717</f>
        <v>128155261.647839</v>
      </c>
      <c r="K101" s="6"/>
      <c r="L101" s="8"/>
      <c r="M101" s="8" t="n">
        <f aca="false">F101*2.511711692</f>
        <v>343957.537097199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central_SIPA_income!B95</f>
        <v>38623987.0184178</v>
      </c>
      <c r="F102" s="158" t="n">
        <f aca="false">central_SIPA_income!I95</f>
        <v>136869.096435281</v>
      </c>
      <c r="G102" s="67" t="n">
        <f aca="false">E102-F102*0.7</f>
        <v>38528178.6509131</v>
      </c>
      <c r="H102" s="67"/>
      <c r="I102" s="67"/>
      <c r="J102" s="67" t="n">
        <f aca="false">G102*3.8235866717</f>
        <v>147315830.374508</v>
      </c>
      <c r="K102" s="9"/>
      <c r="L102" s="67"/>
      <c r="M102" s="67" t="n">
        <f aca="false">F102*2.511711692</f>
        <v>343775.70978997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central_SIPA_income!B96</f>
        <v>34029317.1264673</v>
      </c>
      <c r="F103" s="158" t="n">
        <f aca="false">central_SIPA_income!I96</f>
        <v>141558.95271389</v>
      </c>
      <c r="G103" s="67" t="n">
        <f aca="false">E103-F103*0.7</f>
        <v>33930225.8595675</v>
      </c>
      <c r="H103" s="67"/>
      <c r="I103" s="67"/>
      <c r="J103" s="67" t="n">
        <f aca="false">G103*3.8235866717</f>
        <v>129735159.364413</v>
      </c>
      <c r="K103" s="9"/>
      <c r="L103" s="67"/>
      <c r="M103" s="67" t="n">
        <f aca="false">F103*2.511711692</f>
        <v>355555.276638752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central_SIPA_income!B97</f>
        <v>39121798.29079</v>
      </c>
      <c r="F104" s="158" t="n">
        <f aca="false">central_SIPA_income!I97</f>
        <v>141278.686443262</v>
      </c>
      <c r="G104" s="67" t="n">
        <f aca="false">E104-F104*0.7</f>
        <v>39022903.2102798</v>
      </c>
      <c r="H104" s="67"/>
      <c r="I104" s="67"/>
      <c r="J104" s="67" t="n">
        <f aca="false">G104*3.8235866717</f>
        <v>149207452.605865</v>
      </c>
      <c r="K104" s="9"/>
      <c r="L104" s="67"/>
      <c r="M104" s="67" t="n">
        <f aca="false">F104*2.511711692</f>
        <v>354851.328569944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central_SIPA_income!B98</f>
        <v>34372219.9018359</v>
      </c>
      <c r="F105" s="156" t="n">
        <f aca="false">central_SIPA_income!I98</f>
        <v>138885.609052478</v>
      </c>
      <c r="G105" s="8" t="n">
        <f aca="false">E105-F105*0.7</f>
        <v>34274999.9754992</v>
      </c>
      <c r="H105" s="8"/>
      <c r="I105" s="8"/>
      <c r="J105" s="8" t="n">
        <f aca="false">G105*3.8235866717</f>
        <v>131053433.078836</v>
      </c>
      <c r="K105" s="6"/>
      <c r="L105" s="8"/>
      <c r="M105" s="8" t="n">
        <f aca="false">F105*2.511711692</f>
        <v>348840.608107651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central_SIPA_income!B99</f>
        <v>39644094.7105773</v>
      </c>
      <c r="F106" s="158" t="n">
        <f aca="false">central_SIPA_income!I99</f>
        <v>141751.811324478</v>
      </c>
      <c r="G106" s="67" t="n">
        <f aca="false">E106-F106*0.7</f>
        <v>39544868.4426502</v>
      </c>
      <c r="H106" s="67"/>
      <c r="I106" s="67"/>
      <c r="J106" s="67" t="n">
        <f aca="false">G106*3.8235866717</f>
        <v>151203231.911447</v>
      </c>
      <c r="K106" s="9"/>
      <c r="L106" s="67"/>
      <c r="M106" s="67" t="n">
        <f aca="false">F106*2.511711692</f>
        <v>356039.68186587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central_SIPA_income!B100</f>
        <v>34896859.7963003</v>
      </c>
      <c r="F107" s="158" t="n">
        <f aca="false">central_SIPA_income!I100</f>
        <v>137541.308163094</v>
      </c>
      <c r="G107" s="67" t="n">
        <f aca="false">E107-F107*0.7</f>
        <v>34800580.8805861</v>
      </c>
      <c r="H107" s="67"/>
      <c r="I107" s="67"/>
      <c r="J107" s="67" t="n">
        <f aca="false">G107*3.8235866717</f>
        <v>133063037.222427</v>
      </c>
      <c r="K107" s="9"/>
      <c r="L107" s="67"/>
      <c r="M107" s="67" t="n">
        <f aca="false">F107*2.511711692</f>
        <v>345464.111846218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central_SIPA_income!B101</f>
        <v>40211117.2370793</v>
      </c>
      <c r="F108" s="158" t="n">
        <f aca="false">central_SIPA_income!I101</f>
        <v>136434.597333864</v>
      </c>
      <c r="G108" s="67" t="n">
        <f aca="false">E108-F108*0.7</f>
        <v>40115613.0189456</v>
      </c>
      <c r="H108" s="67"/>
      <c r="I108" s="67"/>
      <c r="J108" s="67" t="n">
        <f aca="false">G108*3.8235866717</f>
        <v>153385523.266315</v>
      </c>
      <c r="K108" s="9"/>
      <c r="L108" s="67"/>
      <c r="M108" s="67" t="n">
        <f aca="false">F108*2.511711692</f>
        <v>342684.373316777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central_SIPA_income!B102</f>
        <v>35343189.0116615</v>
      </c>
      <c r="F109" s="156" t="n">
        <f aca="false">central_SIPA_income!I102</f>
        <v>136416.726622379</v>
      </c>
      <c r="G109" s="8" t="n">
        <f aca="false">E109-F109*0.7</f>
        <v>35247697.3030258</v>
      </c>
      <c r="H109" s="8"/>
      <c r="I109" s="8"/>
      <c r="J109" s="8" t="n">
        <f aca="false">G109*3.8235866717</f>
        <v>134772625.615966</v>
      </c>
      <c r="K109" s="6"/>
      <c r="L109" s="8"/>
      <c r="M109" s="8" t="n">
        <f aca="false">F109*2.511711692</f>
        <v>342639.487241796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central_SIPA_income!B103</f>
        <v>40567584.0104593</v>
      </c>
      <c r="F110" s="158" t="n">
        <f aca="false">central_SIPA_income!I103</f>
        <v>138887.044039633</v>
      </c>
      <c r="G110" s="67" t="n">
        <f aca="false">E110-F110*0.7</f>
        <v>40470363.0796316</v>
      </c>
      <c r="H110" s="67"/>
      <c r="I110" s="67"/>
      <c r="J110" s="67" t="n">
        <f aca="false">G110*3.8235866717</f>
        <v>154741940.870139</v>
      </c>
      <c r="K110" s="9"/>
      <c r="L110" s="67"/>
      <c r="M110" s="67" t="n">
        <f aca="false">F110*2.511711692</f>
        <v>348844.212381665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central_SIPA_income!B104</f>
        <v>35621931.0019296</v>
      </c>
      <c r="F111" s="158" t="n">
        <f aca="false">central_SIPA_income!I104</f>
        <v>143238.793924456</v>
      </c>
      <c r="G111" s="67" t="n">
        <f aca="false">E111-F111*0.7</f>
        <v>35521663.8461825</v>
      </c>
      <c r="H111" s="67"/>
      <c r="I111" s="67"/>
      <c r="J111" s="67" t="n">
        <f aca="false">G111*3.8235866717</f>
        <v>135820160.438871</v>
      </c>
      <c r="K111" s="9"/>
      <c r="L111" s="67"/>
      <c r="M111" s="67" t="n">
        <f aca="false">F111*2.511711692</f>
        <v>359774.553448034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central_SIPA_income!B105</f>
        <v>41043192.7790473</v>
      </c>
      <c r="F112" s="158" t="n">
        <f aca="false">central_SIPA_income!I105</f>
        <v>145351.009036876</v>
      </c>
      <c r="G112" s="67" t="n">
        <f aca="false">E112-F112*0.7</f>
        <v>40941447.0727215</v>
      </c>
      <c r="H112" s="67"/>
      <c r="I112" s="67"/>
      <c r="J112" s="67" t="n">
        <f aca="false">G112*3.8235866717</f>
        <v>156543171.347369</v>
      </c>
      <c r="K112" s="9"/>
      <c r="L112" s="67"/>
      <c r="M112" s="67" t="n">
        <f aca="false">F112*2.511711692</f>
        <v>365079.828841919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09375" defaultRowHeight="12.8" zeroHeight="false" outlineLevelRow="0" outlineLevelCol="0"/>
  <cols>
    <col collapsed="false" customWidth="true" hidden="false" outlineLevel="0" max="5" min="5" style="135" width="20.48"/>
    <col collapsed="false" customWidth="true" hidden="false" outlineLevel="0" max="6" min="6" style="135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206</v>
      </c>
      <c r="F1" s="163" t="s">
        <v>207</v>
      </c>
      <c r="G1" s="162"/>
      <c r="H1" s="162"/>
      <c r="I1" s="162"/>
      <c r="J1" s="162"/>
      <c r="K1" s="162"/>
      <c r="L1" s="162"/>
      <c r="M1" s="164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208</v>
      </c>
      <c r="B2" s="143" t="s">
        <v>178</v>
      </c>
      <c r="C2" s="143" t="s">
        <v>179</v>
      </c>
      <c r="D2" s="143" t="s">
        <v>209</v>
      </c>
      <c r="E2" s="145" t="s">
        <v>210</v>
      </c>
      <c r="F2" s="145" t="s">
        <v>211</v>
      </c>
      <c r="G2" s="143" t="s">
        <v>212</v>
      </c>
      <c r="H2" s="143" t="s">
        <v>213</v>
      </c>
      <c r="I2" s="143" t="s">
        <v>214</v>
      </c>
      <c r="J2" s="143" t="s">
        <v>215</v>
      </c>
      <c r="K2" s="143" t="s">
        <v>216</v>
      </c>
      <c r="L2" s="143" t="s">
        <v>217</v>
      </c>
      <c r="M2" s="146" t="s">
        <v>218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219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4"/>
      <c r="B9" s="154" t="n">
        <v>2015</v>
      </c>
      <c r="C9" s="5" t="n">
        <v>1</v>
      </c>
      <c r="D9" s="154" t="n">
        <v>161</v>
      </c>
      <c r="E9" s="156" t="n">
        <f aca="false">low_SIPA_income!B2</f>
        <v>18000510.6188669</v>
      </c>
      <c r="F9" s="156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8" t="n">
        <f aca="false">low_SIPA_income!B3</f>
        <v>22157499.2341788</v>
      </c>
      <c r="F10" s="158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9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8" t="n">
        <f aca="false">low_SIPA_income!B4</f>
        <v>20233959.3615849</v>
      </c>
      <c r="F11" s="158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8" t="n">
        <f aca="false">low_SIPA_income!B5</f>
        <v>23711099.340712</v>
      </c>
      <c r="F12" s="158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4" t="s">
        <v>221</v>
      </c>
      <c r="B13" s="154" t="n">
        <v>2016</v>
      </c>
      <c r="C13" s="5" t="n">
        <v>1</v>
      </c>
      <c r="D13" s="154" t="n">
        <v>165</v>
      </c>
      <c r="E13" s="156" t="n">
        <f aca="false">low_SIPA_income!B6</f>
        <v>19318558.8094962</v>
      </c>
      <c r="F13" s="156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low_SIPA_income!B7</f>
        <v>22035975.6793422</v>
      </c>
      <c r="F14" s="158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low_SIPA_income!B8</f>
        <v>19225382.5714869</v>
      </c>
      <c r="F15" s="158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low_SIPA_income!B9</f>
        <v>22564836.9054479</v>
      </c>
      <c r="F16" s="158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low_SIPA_income!B10</f>
        <v>19510720.9348717</v>
      </c>
      <c r="F17" s="156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low_SIPA_income!B11</f>
        <v>23339052.656364</v>
      </c>
      <c r="F18" s="158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low_SIPA_income!B12</f>
        <v>20676340.3358436</v>
      </c>
      <c r="F19" s="158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low_SIPA_income!B13</f>
        <v>24442783.390504</v>
      </c>
      <c r="F20" s="158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low_SIPA_income!B14</f>
        <v>19573117.3944048</v>
      </c>
      <c r="F21" s="156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low_SIPA_income!B15</f>
        <v>22216148.1449952</v>
      </c>
      <c r="F22" s="158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low_SIPA_income!B16</f>
        <v>18296958.6464321</v>
      </c>
      <c r="F23" s="158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low_SIPA_income!B17</f>
        <v>19939496.2171495</v>
      </c>
      <c r="F24" s="158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low_SIPA_income!B18</f>
        <v>15750615.9012498</v>
      </c>
      <c r="F25" s="156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low_SIPA_income!B19</f>
        <v>18663324.9516775</v>
      </c>
      <c r="F26" s="158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low_SIPA_income!B20</f>
        <v>15837691.0752344</v>
      </c>
      <c r="F27" s="158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low_SIPA_income!B21</f>
        <v>17981678.8179021</v>
      </c>
      <c r="F28" s="158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low_SIPA_income!B22</f>
        <v>16555750.0776043</v>
      </c>
      <c r="F29" s="156" t="n">
        <f aca="false">low_SIPA_income!I22</f>
        <v>111198.450878821</v>
      </c>
      <c r="G29" s="8" t="n">
        <f aca="false">E29-F29*0.7</f>
        <v>16477911.1619891</v>
      </c>
      <c r="H29" s="8"/>
      <c r="I29" s="8"/>
      <c r="J29" s="8" t="n">
        <f aca="false">G29*3.8235866717</f>
        <v>63004721.4964381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low_SIPA_income!B23</f>
        <v>18954618.2837847</v>
      </c>
      <c r="F30" s="158" t="n">
        <f aca="false">low_SIPA_income!I23</f>
        <v>92370.6954956588</v>
      </c>
      <c r="G30" s="67" t="n">
        <f aca="false">E30-F30*0.7</f>
        <v>18889958.7969378</v>
      </c>
      <c r="H30" s="67"/>
      <c r="I30" s="67"/>
      <c r="J30" s="67" t="n">
        <f aca="false">G30*3.8235866717</f>
        <v>72227394.6849334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low_SIPA_income!B24</f>
        <v>16661789.5392365</v>
      </c>
      <c r="F31" s="158" t="n">
        <f aca="false">low_SIPA_income!I24</f>
        <v>93265.9264350655</v>
      </c>
      <c r="G31" s="67" t="n">
        <f aca="false">E31-F31*0.7</f>
        <v>16596503.3907319</v>
      </c>
      <c r="H31" s="67"/>
      <c r="I31" s="67"/>
      <c r="J31" s="67" t="n">
        <f aca="false">G31*3.8235866717</f>
        <v>63458169.1616264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low_SIPA_income!B25</f>
        <v>19534837.9324488</v>
      </c>
      <c r="F32" s="158" t="n">
        <f aca="false">low_SIPA_income!I25</f>
        <v>97734.1894357632</v>
      </c>
      <c r="G32" s="67" t="n">
        <f aca="false">E32-F32*0.7</f>
        <v>19466423.9998438</v>
      </c>
      <c r="H32" s="67"/>
      <c r="I32" s="67"/>
      <c r="J32" s="67" t="n">
        <f aca="false">G32*3.8235866717</f>
        <v>74431559.3514637</v>
      </c>
      <c r="K32" s="9"/>
      <c r="L32" s="67"/>
      <c r="M32" s="67" t="n">
        <f aca="false">F32*2.511711692</f>
        <v>245480.106313949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low_SIPA_income!B26</f>
        <v>17354767.0262044</v>
      </c>
      <c r="F33" s="156" t="n">
        <f aca="false">low_SIPA_income!I26</f>
        <v>98134.8448531167</v>
      </c>
      <c r="G33" s="8" t="n">
        <f aca="false">E33-F33*0.7</f>
        <v>17286072.6348073</v>
      </c>
      <c r="H33" s="8"/>
      <c r="I33" s="8"/>
      <c r="J33" s="8" t="n">
        <f aca="false">G33*3.8235866717</f>
        <v>66094796.9324871</v>
      </c>
      <c r="K33" s="6"/>
      <c r="L33" s="8"/>
      <c r="M33" s="8" t="n">
        <f aca="false">F33*2.511711692</f>
        <v>246486.437210179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low_SIPA_income!B27</f>
        <v>20272969.6008487</v>
      </c>
      <c r="F34" s="158" t="n">
        <f aca="false">low_SIPA_income!I27</f>
        <v>100433.897922584</v>
      </c>
      <c r="G34" s="67" t="n">
        <f aca="false">E34-F34*0.7</f>
        <v>20202665.8723029</v>
      </c>
      <c r="H34" s="67"/>
      <c r="I34" s="67"/>
      <c r="J34" s="67" t="n">
        <f aca="false">G34*3.8235866717</f>
        <v>77246643.9621459</v>
      </c>
      <c r="K34" s="9"/>
      <c r="L34" s="67"/>
      <c r="M34" s="67" t="n">
        <f aca="false">F34*2.511711692</f>
        <v>252260.995685288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low_SIPA_income!B28</f>
        <v>17876462.9378878</v>
      </c>
      <c r="F35" s="158" t="n">
        <f aca="false">low_SIPA_income!I28</f>
        <v>105837.59818496</v>
      </c>
      <c r="G35" s="67" t="n">
        <f aca="false">E35-F35*0.7</f>
        <v>17802376.6191583</v>
      </c>
      <c r="H35" s="67"/>
      <c r="I35" s="67"/>
      <c r="J35" s="67" t="n">
        <f aca="false">G35*3.8235866717</f>
        <v>68068929.9655974</v>
      </c>
      <c r="K35" s="9"/>
      <c r="L35" s="67"/>
      <c r="M35" s="67" t="n">
        <f aca="false">F35*2.511711692</f>
        <v>265833.532814363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low_SIPA_income!B29</f>
        <v>20964883.0805118</v>
      </c>
      <c r="F36" s="158" t="n">
        <f aca="false">low_SIPA_income!I29</f>
        <v>106508.477157574</v>
      </c>
      <c r="G36" s="67" t="n">
        <f aca="false">E36-F36*0.7</f>
        <v>20890327.1465015</v>
      </c>
      <c r="H36" s="67"/>
      <c r="I36" s="67"/>
      <c r="J36" s="67" t="n">
        <f aca="false">G36*3.8235866717</f>
        <v>79875976.4448158</v>
      </c>
      <c r="K36" s="9"/>
      <c r="L36" s="67"/>
      <c r="M36" s="67" t="n">
        <f aca="false">F36*2.511711692</f>
        <v>267518.587373794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low_SIPA_income!B30</f>
        <v>18267696.3488977</v>
      </c>
      <c r="F37" s="156" t="n">
        <f aca="false">low_SIPA_income!I30</f>
        <v>112737.245265743</v>
      </c>
      <c r="G37" s="8" t="n">
        <f aca="false">E37-F37*0.7</f>
        <v>18188780.2772117</v>
      </c>
      <c r="H37" s="8"/>
      <c r="I37" s="8"/>
      <c r="J37" s="8" t="n">
        <f aca="false">G37*3.8235866717</f>
        <v>69546377.8424266</v>
      </c>
      <c r="K37" s="6"/>
      <c r="L37" s="8"/>
      <c r="M37" s="8" t="n">
        <f aca="false">F37*2.511711692</f>
        <v>283163.457057838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low_SIPA_income!B31</f>
        <v>21353998.5513447</v>
      </c>
      <c r="F38" s="158" t="n">
        <f aca="false">low_SIPA_income!I31</f>
        <v>107121.667123295</v>
      </c>
      <c r="G38" s="67" t="n">
        <f aca="false">E38-F38*0.7</f>
        <v>21279013.3843584</v>
      </c>
      <c r="H38" s="67"/>
      <c r="I38" s="67"/>
      <c r="J38" s="67" t="n">
        <f aca="false">G38*3.8235866717</f>
        <v>81362151.9633588</v>
      </c>
      <c r="K38" s="9"/>
      <c r="L38" s="67"/>
      <c r="M38" s="67" t="n">
        <f aca="false">F38*2.511711692</f>
        <v>269058.743780113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low_SIPA_income!B32</f>
        <v>18720501.5928741</v>
      </c>
      <c r="F39" s="158" t="n">
        <f aca="false">low_SIPA_income!I32</f>
        <v>113705.665936898</v>
      </c>
      <c r="G39" s="67" t="n">
        <f aca="false">E39-F39*0.7</f>
        <v>18640907.6267182</v>
      </c>
      <c r="H39" s="67"/>
      <c r="I39" s="67"/>
      <c r="J39" s="67" t="n">
        <f aca="false">G39*3.8235866717</f>
        <v>71275125.9499108</v>
      </c>
      <c r="K39" s="9"/>
      <c r="L39" s="67"/>
      <c r="M39" s="67" t="n">
        <f aca="false">F39*2.511711692</f>
        <v>285595.850580354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low_SIPA_income!B33</f>
        <v>22027329.44719</v>
      </c>
      <c r="F40" s="158" t="n">
        <f aca="false">low_SIPA_income!I33</f>
        <v>106177.2780654</v>
      </c>
      <c r="G40" s="67" t="n">
        <f aca="false">E40-F40*0.7</f>
        <v>21953005.3525442</v>
      </c>
      <c r="H40" s="67"/>
      <c r="I40" s="67"/>
      <c r="J40" s="67" t="n">
        <f aca="false">G40*3.8235866717</f>
        <v>83939218.6697468</v>
      </c>
      <c r="K40" s="9"/>
      <c r="L40" s="67"/>
      <c r="M40" s="67" t="n">
        <f aca="false">F40*2.511711692</f>
        <v>266686.710741601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low_SIPA_income!B34</f>
        <v>19261562.5925797</v>
      </c>
      <c r="F41" s="156" t="n">
        <f aca="false">low_SIPA_income!I34</f>
        <v>115980.139224495</v>
      </c>
      <c r="G41" s="8" t="n">
        <f aca="false">E41-F41*0.7</f>
        <v>19180376.4951225</v>
      </c>
      <c r="H41" s="8"/>
      <c r="I41" s="8"/>
      <c r="J41" s="8" t="n">
        <f aca="false">G41*3.8235866717</f>
        <v>73337831.9249385</v>
      </c>
      <c r="K41" s="6"/>
      <c r="L41" s="8"/>
      <c r="M41" s="8" t="n">
        <f aca="false">F41*2.511711692</f>
        <v>291308.671729952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low_SIPA_income!B35</f>
        <v>22397451.7766711</v>
      </c>
      <c r="F42" s="158" t="n">
        <f aca="false">low_SIPA_income!I35</f>
        <v>106426.177883472</v>
      </c>
      <c r="G42" s="67" t="n">
        <f aca="false">E42-F42*0.7</f>
        <v>22322953.4521527</v>
      </c>
      <c r="H42" s="67"/>
      <c r="I42" s="67"/>
      <c r="J42" s="67" t="n">
        <f aca="false">G42*3.8235866717</f>
        <v>85353747.2926306</v>
      </c>
      <c r="K42" s="9"/>
      <c r="L42" s="67"/>
      <c r="M42" s="67" t="n">
        <f aca="false">F42*2.511711692</f>
        <v>267311.875324788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low_SIPA_income!B36</f>
        <v>19652648.9421396</v>
      </c>
      <c r="F43" s="158" t="n">
        <f aca="false">low_SIPA_income!I36</f>
        <v>112763.809340014</v>
      </c>
      <c r="G43" s="67" t="n">
        <f aca="false">E43-F43*0.7</f>
        <v>19573714.2756016</v>
      </c>
      <c r="H43" s="67"/>
      <c r="I43" s="67"/>
      <c r="J43" s="67" t="n">
        <f aca="false">G43*3.8235866717</f>
        <v>74841793.0198543</v>
      </c>
      <c r="K43" s="9"/>
      <c r="L43" s="67"/>
      <c r="M43" s="67" t="n">
        <f aca="false">F43*2.511711692</f>
        <v>283230.178353772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low_SIPA_income!B37</f>
        <v>22737836.9353419</v>
      </c>
      <c r="F44" s="158" t="n">
        <f aca="false">low_SIPA_income!I37</f>
        <v>106167.021720314</v>
      </c>
      <c r="G44" s="67" t="n">
        <f aca="false">E44-F44*0.7</f>
        <v>22663520.0201377</v>
      </c>
      <c r="H44" s="67"/>
      <c r="I44" s="67"/>
      <c r="J44" s="67" t="n">
        <f aca="false">G44*3.8235866717</f>
        <v>86655933.0828045</v>
      </c>
      <c r="K44" s="9"/>
      <c r="L44" s="67"/>
      <c r="M44" s="67" t="n">
        <f aca="false">F44*2.511711692</f>
        <v>266660.949759731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low_SIPA_income!B38</f>
        <v>20162752.4661191</v>
      </c>
      <c r="F45" s="156" t="n">
        <f aca="false">low_SIPA_income!I38</f>
        <v>111891.856440954</v>
      </c>
      <c r="G45" s="8" t="n">
        <f aca="false">E45-F45*0.7</f>
        <v>20084428.1666105</v>
      </c>
      <c r="H45" s="8"/>
      <c r="I45" s="8"/>
      <c r="J45" s="8" t="n">
        <f aca="false">G45*3.8235866717</f>
        <v>76794551.8465679</v>
      </c>
      <c r="K45" s="6"/>
      <c r="L45" s="8"/>
      <c r="M45" s="8" t="n">
        <f aca="false">F45*2.511711692</f>
        <v>281040.08406233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low_SIPA_income!B39</f>
        <v>23320595.948706</v>
      </c>
      <c r="F46" s="158" t="n">
        <f aca="false">low_SIPA_income!I39</f>
        <v>109666.515492083</v>
      </c>
      <c r="G46" s="67" t="n">
        <f aca="false">E46-F46*0.7</f>
        <v>23243829.3878615</v>
      </c>
      <c r="H46" s="67"/>
      <c r="I46" s="67"/>
      <c r="J46" s="67" t="n">
        <f aca="false">G46*3.8235866717</f>
        <v>88874796.2466961</v>
      </c>
      <c r="K46" s="9"/>
      <c r="L46" s="67"/>
      <c r="M46" s="67" t="n">
        <f aca="false">F46*2.511711692</f>
        <v>275450.669182364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low_SIPA_income!B40</f>
        <v>20551175.9071645</v>
      </c>
      <c r="F47" s="158" t="n">
        <f aca="false">low_SIPA_income!I40</f>
        <v>116876.893904628</v>
      </c>
      <c r="G47" s="67" t="n">
        <f aca="false">E47-F47*0.7</f>
        <v>20469362.0814312</v>
      </c>
      <c r="H47" s="67"/>
      <c r="I47" s="67"/>
      <c r="J47" s="67" t="n">
        <f aca="false">G47*3.8235866717</f>
        <v>78266380.0327618</v>
      </c>
      <c r="K47" s="9"/>
      <c r="L47" s="67"/>
      <c r="M47" s="67" t="n">
        <f aca="false">F47*2.511711692</f>
        <v>293561.060944898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low_SIPA_income!B41</f>
        <v>23733641.3130555</v>
      </c>
      <c r="F48" s="158" t="n">
        <f aca="false">low_SIPA_income!I41</f>
        <v>114272.877652264</v>
      </c>
      <c r="G48" s="67" t="n">
        <f aca="false">E48-F48*0.7</f>
        <v>23653650.2986989</v>
      </c>
      <c r="H48" s="67"/>
      <c r="I48" s="67"/>
      <c r="J48" s="67" t="n">
        <f aca="false">G48*3.8235866717</f>
        <v>90441782.019158</v>
      </c>
      <c r="K48" s="9"/>
      <c r="L48" s="67"/>
      <c r="M48" s="67" t="n">
        <f aca="false">F48*2.511711692</f>
        <v>287020.522877678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low_SIPA_income!B42</f>
        <v>21000277.2359326</v>
      </c>
      <c r="F49" s="156" t="n">
        <f aca="false">low_SIPA_income!I42</f>
        <v>119634.222783787</v>
      </c>
      <c r="G49" s="8" t="n">
        <f aca="false">E49-F49*0.7</f>
        <v>20916533.279984</v>
      </c>
      <c r="H49" s="8"/>
      <c r="I49" s="8"/>
      <c r="J49" s="8" t="n">
        <f aca="false">G49*3.8235866717</f>
        <v>79976177.8675163</v>
      </c>
      <c r="K49" s="6"/>
      <c r="L49" s="8"/>
      <c r="M49" s="8" t="n">
        <f aca="false">F49*2.511711692</f>
        <v>300486.676129369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low_SIPA_income!B43</f>
        <v>24247946.815387</v>
      </c>
      <c r="F50" s="158" t="n">
        <f aca="false">low_SIPA_income!I43</f>
        <v>116241.433062704</v>
      </c>
      <c r="G50" s="67" t="n">
        <f aca="false">E50-F50*0.7</f>
        <v>24166577.8122431</v>
      </c>
      <c r="H50" s="67"/>
      <c r="I50" s="67"/>
      <c r="J50" s="67" t="n">
        <f aca="false">G50*3.8235866717</f>
        <v>92403004.8234937</v>
      </c>
      <c r="K50" s="9"/>
      <c r="L50" s="67"/>
      <c r="M50" s="67" t="n">
        <f aca="false">F50*2.511711692</f>
        <v>291964.96651843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low_SIPA_income!B44</f>
        <v>21371015.8022048</v>
      </c>
      <c r="F51" s="158" t="n">
        <f aca="false">low_SIPA_income!I44</f>
        <v>115297.494981969</v>
      </c>
      <c r="G51" s="67" t="n">
        <f aca="false">E51-F51*0.7</f>
        <v>21290307.5557174</v>
      </c>
      <c r="H51" s="67"/>
      <c r="I51" s="67"/>
      <c r="J51" s="67" t="n">
        <f aca="false">G51*3.8235866717</f>
        <v>81405336.2064348</v>
      </c>
      <c r="K51" s="9"/>
      <c r="L51" s="67"/>
      <c r="M51" s="67" t="n">
        <f aca="false">F51*2.511711692</f>
        <v>289594.066204524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low_SIPA_income!B45</f>
        <v>24937588.8077801</v>
      </c>
      <c r="F52" s="158" t="n">
        <f aca="false">low_SIPA_income!I45</f>
        <v>109811.603272649</v>
      </c>
      <c r="G52" s="67" t="n">
        <f aca="false">E52-F52*0.7</f>
        <v>24860720.6854893</v>
      </c>
      <c r="H52" s="67"/>
      <c r="I52" s="67"/>
      <c r="J52" s="67" t="n">
        <f aca="false">G52*3.8235866717</f>
        <v>95057120.2618933</v>
      </c>
      <c r="K52" s="9"/>
      <c r="L52" s="67"/>
      <c r="M52" s="67" t="n">
        <f aca="false">F52*2.511711692</f>
        <v>275815.087857177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low_SIPA_income!B46</f>
        <v>21859859.2355609</v>
      </c>
      <c r="F53" s="156" t="n">
        <f aca="false">low_SIPA_income!I46</f>
        <v>112204.732303076</v>
      </c>
      <c r="G53" s="8" t="n">
        <f aca="false">E53-F53*0.7</f>
        <v>21781315.9229487</v>
      </c>
      <c r="H53" s="8"/>
      <c r="I53" s="8"/>
      <c r="J53" s="8" t="n">
        <f aca="false">G53*3.8235866717</f>
        <v>83282749.2550738</v>
      </c>
      <c r="K53" s="6"/>
      <c r="L53" s="8"/>
      <c r="M53" s="8" t="n">
        <f aca="false">F53*2.511711692</f>
        <v>281825.938023366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low_SIPA_income!B47</f>
        <v>25353830.4658611</v>
      </c>
      <c r="F54" s="158" t="n">
        <f aca="false">low_SIPA_income!I47</f>
        <v>112809.46318586</v>
      </c>
      <c r="G54" s="67" t="n">
        <f aca="false">E54-F54*0.7</f>
        <v>25274863.841631</v>
      </c>
      <c r="H54" s="67"/>
      <c r="I54" s="67"/>
      <c r="J54" s="67" t="n">
        <f aca="false">G54*3.8235866717</f>
        <v>96640632.5138924</v>
      </c>
      <c r="K54" s="9"/>
      <c r="L54" s="67"/>
      <c r="M54" s="67" t="n">
        <f aca="false">F54*2.511711692</f>
        <v>283344.847652169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low_SIPA_income!B48</f>
        <v>22244351.2896034</v>
      </c>
      <c r="F55" s="158" t="n">
        <f aca="false">low_SIPA_income!I48</f>
        <v>112306.907683549</v>
      </c>
      <c r="G55" s="67" t="n">
        <f aca="false">E55-F55*0.7</f>
        <v>22165736.4542249</v>
      </c>
      <c r="H55" s="67"/>
      <c r="I55" s="67"/>
      <c r="J55" s="67" t="n">
        <f aca="false">G55*3.8235866717</f>
        <v>84752614.4747892</v>
      </c>
      <c r="K55" s="9"/>
      <c r="L55" s="67"/>
      <c r="M55" s="67" t="n">
        <f aca="false">F55*2.511711692</f>
        <v>282082.573121135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low_SIPA_income!B49</f>
        <v>25547803.8762778</v>
      </c>
      <c r="F56" s="158" t="n">
        <f aca="false">low_SIPA_income!I49</f>
        <v>118405.543673739</v>
      </c>
      <c r="G56" s="67" t="n">
        <f aca="false">E56-F56*0.7</f>
        <v>25464919.9957062</v>
      </c>
      <c r="H56" s="67"/>
      <c r="I56" s="67"/>
      <c r="J56" s="67" t="n">
        <f aca="false">G56*3.8235866717</f>
        <v>97367328.691489</v>
      </c>
      <c r="K56" s="9"/>
      <c r="L56" s="67"/>
      <c r="M56" s="67" t="n">
        <f aca="false">F56*2.511711692</f>
        <v>297400.588442947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low_SIPA_income!B50</f>
        <v>22650263.3301542</v>
      </c>
      <c r="F57" s="156" t="n">
        <f aca="false">low_SIPA_income!I50</f>
        <v>119642.749544177</v>
      </c>
      <c r="G57" s="8" t="n">
        <f aca="false">E57-F57*0.7</f>
        <v>22566513.4054733</v>
      </c>
      <c r="H57" s="8"/>
      <c r="I57" s="8"/>
      <c r="J57" s="8" t="n">
        <f aca="false">G57*3.8235866717</f>
        <v>86285019.8839072</v>
      </c>
      <c r="K57" s="6"/>
      <c r="L57" s="8"/>
      <c r="M57" s="8" t="n">
        <f aca="false">F57*2.511711692</f>
        <v>300508.092893136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low_SIPA_income!B51</f>
        <v>25998791.5961692</v>
      </c>
      <c r="F58" s="158" t="n">
        <f aca="false">low_SIPA_income!I51</f>
        <v>115728.207070789</v>
      </c>
      <c r="G58" s="67" t="n">
        <f aca="false">E58-F58*0.7</f>
        <v>25917781.8512196</v>
      </c>
      <c r="H58" s="67"/>
      <c r="I58" s="67"/>
      <c r="J58" s="67" t="n">
        <f aca="false">G58*3.8235866717</f>
        <v>99098885.2463516</v>
      </c>
      <c r="K58" s="9"/>
      <c r="L58" s="67"/>
      <c r="M58" s="67" t="n">
        <f aca="false">F58*2.511711692</f>
        <v>290675.890793899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low_SIPA_income!B52</f>
        <v>22897712.5552867</v>
      </c>
      <c r="F59" s="158" t="n">
        <f aca="false">low_SIPA_income!I52</f>
        <v>119656.018437966</v>
      </c>
      <c r="G59" s="67" t="n">
        <f aca="false">E59-F59*0.7</f>
        <v>22813953.3423802</v>
      </c>
      <c r="H59" s="67"/>
      <c r="I59" s="67"/>
      <c r="J59" s="67" t="n">
        <f aca="false">G59*3.8235866717</f>
        <v>87231127.9287105</v>
      </c>
      <c r="K59" s="9"/>
      <c r="L59" s="67"/>
      <c r="M59" s="67" t="n">
        <f aca="false">F59*2.511711692</f>
        <v>300541.420528808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low_SIPA_income!B53</f>
        <v>26423738.8583334</v>
      </c>
      <c r="F60" s="158" t="n">
        <f aca="false">low_SIPA_income!I53</f>
        <v>120498.399987326</v>
      </c>
      <c r="G60" s="67" t="n">
        <f aca="false">E60-F60*0.7</f>
        <v>26339389.9783423</v>
      </c>
      <c r="H60" s="67"/>
      <c r="I60" s="67"/>
      <c r="J60" s="67" t="n">
        <f aca="false">G60*3.8235866717</f>
        <v>100710940.461898</v>
      </c>
      <c r="K60" s="9"/>
      <c r="L60" s="67"/>
      <c r="M60" s="67" t="n">
        <f aca="false">F60*2.511711692</f>
        <v>302657.240115461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low_SIPA_income!B54</f>
        <v>23211349.0037468</v>
      </c>
      <c r="F61" s="156" t="n">
        <f aca="false">low_SIPA_income!I54</f>
        <v>123443.369118527</v>
      </c>
      <c r="G61" s="8" t="n">
        <f aca="false">E61-F61*0.7</f>
        <v>23124938.6453638</v>
      </c>
      <c r="H61" s="8"/>
      <c r="I61" s="8"/>
      <c r="J61" s="8" t="n">
        <f aca="false">G61*3.8235866717</f>
        <v>88420207.1882934</v>
      </c>
      <c r="K61" s="6"/>
      <c r="L61" s="8"/>
      <c r="M61" s="8" t="n">
        <f aca="false">F61*2.511711692</f>
        <v>310054.153514877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low_SIPA_income!B55</f>
        <v>26895032.0173433</v>
      </c>
      <c r="F62" s="158" t="n">
        <f aca="false">low_SIPA_income!I55</f>
        <v>116755.672006793</v>
      </c>
      <c r="G62" s="67" t="n">
        <f aca="false">E62-F62*0.7</f>
        <v>26813303.0469385</v>
      </c>
      <c r="H62" s="67"/>
      <c r="I62" s="67"/>
      <c r="J62" s="67" t="n">
        <f aca="false">G62*3.8235866717</f>
        <v>102522988.154527</v>
      </c>
      <c r="K62" s="9"/>
      <c r="L62" s="67"/>
      <c r="M62" s="67" t="n">
        <f aca="false">F62*2.511711692</f>
        <v>293256.586486778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low_SIPA_income!B56</f>
        <v>23696062.0531862</v>
      </c>
      <c r="F63" s="158" t="n">
        <f aca="false">low_SIPA_income!I56</f>
        <v>114862.094273347</v>
      </c>
      <c r="G63" s="67" t="n">
        <f aca="false">E63-F63*0.7</f>
        <v>23615658.5871949</v>
      </c>
      <c r="H63" s="67"/>
      <c r="I63" s="67"/>
      <c r="J63" s="67" t="n">
        <f aca="false">G63*3.8235866717</f>
        <v>90296517.4174161</v>
      </c>
      <c r="K63" s="9"/>
      <c r="L63" s="67"/>
      <c r="M63" s="67" t="n">
        <f aca="false">F63*2.511711692</f>
        <v>288500.465153973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low_SIPA_income!B57</f>
        <v>27041570.4131827</v>
      </c>
      <c r="F64" s="158" t="n">
        <f aca="false">low_SIPA_income!I57</f>
        <v>117483.578561525</v>
      </c>
      <c r="G64" s="67" t="n">
        <f aca="false">E64-F64*0.7</f>
        <v>26959331.9081897</v>
      </c>
      <c r="H64" s="67"/>
      <c r="I64" s="67"/>
      <c r="J64" s="67" t="n">
        <f aca="false">G64*3.8235866717</f>
        <v>103081342.162091</v>
      </c>
      <c r="K64" s="9"/>
      <c r="L64" s="67"/>
      <c r="M64" s="67" t="n">
        <f aca="false">F64*2.511711692</f>
        <v>295084.877890983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low_SIPA_income!B58</f>
        <v>23727511.3640415</v>
      </c>
      <c r="F65" s="156" t="n">
        <f aca="false">low_SIPA_income!I58</f>
        <v>122452.30238765</v>
      </c>
      <c r="G65" s="8" t="n">
        <f aca="false">E65-F65*0.7</f>
        <v>23641794.7523701</v>
      </c>
      <c r="H65" s="8"/>
      <c r="I65" s="8"/>
      <c r="J65" s="8" t="n">
        <f aca="false">G65*3.8235866717</f>
        <v>90396451.3102295</v>
      </c>
      <c r="K65" s="6"/>
      <c r="L65" s="8"/>
      <c r="M65" s="8" t="n">
        <f aca="false">F65*2.511711692</f>
        <v>307564.879619379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low_SIPA_income!B59</f>
        <v>27398097.5260245</v>
      </c>
      <c r="F66" s="158" t="n">
        <f aca="false">low_SIPA_income!I59</f>
        <v>120333.26315705</v>
      </c>
      <c r="G66" s="67" t="n">
        <f aca="false">E66-F66*0.7</f>
        <v>27313864.2418146</v>
      </c>
      <c r="H66" s="67"/>
      <c r="I66" s="67"/>
      <c r="J66" s="67" t="n">
        <f aca="false">G66*3.8235866717</f>
        <v>104436927.267626</v>
      </c>
      <c r="K66" s="9"/>
      <c r="L66" s="67"/>
      <c r="M66" s="67" t="n">
        <f aca="false">F66*2.511711692</f>
        <v>302242.464008075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low_SIPA_income!B60</f>
        <v>23908635.2980268</v>
      </c>
      <c r="F67" s="158" t="n">
        <f aca="false">low_SIPA_income!I60</f>
        <v>120258.374822465</v>
      </c>
      <c r="G67" s="67" t="n">
        <f aca="false">E67-F67*0.7</f>
        <v>23824454.4356511</v>
      </c>
      <c r="H67" s="67"/>
      <c r="I67" s="67"/>
      <c r="J67" s="67" t="n">
        <f aca="false">G67*3.8235866717</f>
        <v>91094866.4406794</v>
      </c>
      <c r="K67" s="9"/>
      <c r="L67" s="67"/>
      <c r="M67" s="67" t="n">
        <f aca="false">F67*2.511711692</f>
        <v>302054.366102503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low_SIPA_income!B61</f>
        <v>27342949.7062049</v>
      </c>
      <c r="F68" s="158" t="n">
        <f aca="false">low_SIPA_income!I61</f>
        <v>124781.662856097</v>
      </c>
      <c r="G68" s="67" t="n">
        <f aca="false">E68-F68*0.7</f>
        <v>27255602.5422056</v>
      </c>
      <c r="H68" s="67"/>
      <c r="I68" s="67"/>
      <c r="J68" s="67" t="n">
        <f aca="false">G68*3.8235866717</f>
        <v>104214158.60953</v>
      </c>
      <c r="K68" s="9"/>
      <c r="L68" s="67"/>
      <c r="M68" s="67" t="n">
        <f aca="false">F68*2.511711692</f>
        <v>313415.561542862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low_SIPA_income!B62</f>
        <v>24043323.4327572</v>
      </c>
      <c r="F69" s="156" t="n">
        <f aca="false">low_SIPA_income!I62</f>
        <v>122782.692754906</v>
      </c>
      <c r="G69" s="8" t="n">
        <f aca="false">E69-F69*0.7</f>
        <v>23957375.5478287</v>
      </c>
      <c r="H69" s="8"/>
      <c r="I69" s="8"/>
      <c r="J69" s="8" t="n">
        <f aca="false">G69*3.8235866717</f>
        <v>91603101.8335895</v>
      </c>
      <c r="K69" s="6"/>
      <c r="L69" s="8"/>
      <c r="M69" s="8" t="n">
        <f aca="false">F69*2.511711692</f>
        <v>308394.724967742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low_SIPA_income!B63</f>
        <v>27678956.416857</v>
      </c>
      <c r="F70" s="158" t="n">
        <f aca="false">low_SIPA_income!I63</f>
        <v>124224.53778945</v>
      </c>
      <c r="G70" s="67" t="n">
        <f aca="false">E70-F70*0.7</f>
        <v>27591999.2404044</v>
      </c>
      <c r="H70" s="67"/>
      <c r="I70" s="67"/>
      <c r="J70" s="67" t="n">
        <f aca="false">G70*3.8235866717</f>
        <v>105500400.541167</v>
      </c>
      <c r="K70" s="9"/>
      <c r="L70" s="67"/>
      <c r="M70" s="67" t="n">
        <f aca="false">F70*2.511711692</f>
        <v>312016.223999056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low_SIPA_income!B64</f>
        <v>24056777.9870983</v>
      </c>
      <c r="F71" s="158" t="n">
        <f aca="false">low_SIPA_income!I64</f>
        <v>128901.136043173</v>
      </c>
      <c r="G71" s="67" t="n">
        <f aca="false">E71-F71*0.7</f>
        <v>23966547.1918681</v>
      </c>
      <c r="H71" s="67"/>
      <c r="I71" s="67"/>
      <c r="J71" s="67" t="n">
        <f aca="false">G71*3.8235866717</f>
        <v>91638170.4094959</v>
      </c>
      <c r="K71" s="9"/>
      <c r="L71" s="67"/>
      <c r="M71" s="67" t="n">
        <f aca="false">F71*2.511711692</f>
        <v>323762.49051172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low_SIPA_income!B65</f>
        <v>27619563.7288868</v>
      </c>
      <c r="F72" s="158" t="n">
        <f aca="false">low_SIPA_income!I65</f>
        <v>128815.02637784</v>
      </c>
      <c r="G72" s="67" t="n">
        <f aca="false">E72-F72*0.7</f>
        <v>27529393.2104223</v>
      </c>
      <c r="H72" s="67"/>
      <c r="I72" s="67"/>
      <c r="J72" s="67" t="n">
        <f aca="false">G72*3.8235866717</f>
        <v>105261020.959359</v>
      </c>
      <c r="K72" s="9"/>
      <c r="L72" s="67"/>
      <c r="M72" s="67" t="n">
        <f aca="false">F72*2.511711692</f>
        <v>323546.20785851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low_SIPA_income!B66</f>
        <v>24455786.066051</v>
      </c>
      <c r="F73" s="156" t="n">
        <f aca="false">low_SIPA_income!I66</f>
        <v>128325.263747977</v>
      </c>
      <c r="G73" s="8" t="n">
        <f aca="false">E73-F73*0.7</f>
        <v>24365958.3814274</v>
      </c>
      <c r="H73" s="8"/>
      <c r="I73" s="8"/>
      <c r="J73" s="8" t="n">
        <f aca="false">G73*3.8235866717</f>
        <v>93165353.7104227</v>
      </c>
      <c r="K73" s="6"/>
      <c r="L73" s="8"/>
      <c r="M73" s="8" t="n">
        <f aca="false">F73*2.511711692</f>
        <v>322316.065334778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low_SIPA_income!B67</f>
        <v>28052765.8669183</v>
      </c>
      <c r="F74" s="158" t="n">
        <f aca="false">low_SIPA_income!I67</f>
        <v>125439.188018592</v>
      </c>
      <c r="G74" s="67" t="n">
        <f aca="false">E74-F74*0.7</f>
        <v>27964958.4353053</v>
      </c>
      <c r="H74" s="67"/>
      <c r="I74" s="67"/>
      <c r="J74" s="67" t="n">
        <f aca="false">G74*3.8235866717</f>
        <v>106926442.347878</v>
      </c>
      <c r="K74" s="9"/>
      <c r="L74" s="67"/>
      <c r="M74" s="67" t="n">
        <f aca="false">F74*2.511711692</f>
        <v>315067.075181285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low_SIPA_income!B68</f>
        <v>24523219.2524049</v>
      </c>
      <c r="F75" s="158" t="n">
        <f aca="false">low_SIPA_income!I68</f>
        <v>126209.913122383</v>
      </c>
      <c r="G75" s="67" t="n">
        <f aca="false">E75-F75*0.7</f>
        <v>24434872.3132192</v>
      </c>
      <c r="H75" s="67"/>
      <c r="I75" s="67"/>
      <c r="J75" s="67" t="n">
        <f aca="false">G75*3.8235866717</f>
        <v>93428852.1015162</v>
      </c>
      <c r="K75" s="9"/>
      <c r="L75" s="67"/>
      <c r="M75" s="67" t="n">
        <f aca="false">F75*2.511711692</f>
        <v>317002.914435793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low_SIPA_income!B69</f>
        <v>28045533.715297</v>
      </c>
      <c r="F76" s="158" t="n">
        <f aca="false">low_SIPA_income!I69</f>
        <v>130729.642696542</v>
      </c>
      <c r="G76" s="67" t="n">
        <f aca="false">E76-F76*0.7</f>
        <v>27954022.9654094</v>
      </c>
      <c r="H76" s="67"/>
      <c r="I76" s="67"/>
      <c r="J76" s="67" t="n">
        <f aca="false">G76*3.8235866717</f>
        <v>106884629.630935</v>
      </c>
      <c r="K76" s="9"/>
      <c r="L76" s="67"/>
      <c r="M76" s="67" t="n">
        <f aca="false">F76*2.511711692</f>
        <v>328355.172051886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low_SIPA_income!B70</f>
        <v>24760745.5800642</v>
      </c>
      <c r="F77" s="156" t="n">
        <f aca="false">low_SIPA_income!I70</f>
        <v>128101.595751627</v>
      </c>
      <c r="G77" s="8" t="n">
        <f aca="false">E77-F77*0.7</f>
        <v>24671074.4630381</v>
      </c>
      <c r="H77" s="8"/>
      <c r="I77" s="8"/>
      <c r="J77" s="8" t="n">
        <f aca="false">G77*3.8235866717</f>
        <v>94331991.4933906</v>
      </c>
      <c r="K77" s="6"/>
      <c r="L77" s="8"/>
      <c r="M77" s="8" t="n">
        <f aca="false">F77*2.511711692</f>
        <v>321754.27581322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low_SIPA_income!B71</f>
        <v>28432046.085362</v>
      </c>
      <c r="F78" s="158" t="n">
        <f aca="false">low_SIPA_income!I71</f>
        <v>128593.293824219</v>
      </c>
      <c r="G78" s="67" t="n">
        <f aca="false">E78-F78*0.7</f>
        <v>28342030.779685</v>
      </c>
      <c r="H78" s="67"/>
      <c r="I78" s="67"/>
      <c r="J78" s="67" t="n">
        <f aca="false">G78*3.8235866717</f>
        <v>108368211.138115</v>
      </c>
      <c r="K78" s="9"/>
      <c r="L78" s="67"/>
      <c r="M78" s="67" t="n">
        <f aca="false">F78*2.511711692</f>
        <v>322989.279611083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low_SIPA_income!B72</f>
        <v>25051026.0314051</v>
      </c>
      <c r="F79" s="158" t="n">
        <f aca="false">low_SIPA_income!I72</f>
        <v>129270.432877426</v>
      </c>
      <c r="G79" s="67" t="n">
        <f aca="false">E79-F79*0.7</f>
        <v>24960536.7283909</v>
      </c>
      <c r="H79" s="67"/>
      <c r="I79" s="67"/>
      <c r="J79" s="67" t="n">
        <f aca="false">G79*3.8235866717</f>
        <v>95438775.5531539</v>
      </c>
      <c r="K79" s="9"/>
      <c r="L79" s="67"/>
      <c r="M79" s="67" t="n">
        <f aca="false">F79*2.511711692</f>
        <v>324690.057688132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low_SIPA_income!B73</f>
        <v>28735187.8097072</v>
      </c>
      <c r="F80" s="158" t="n">
        <f aca="false">low_SIPA_income!I73</f>
        <v>129105.005443334</v>
      </c>
      <c r="G80" s="67" t="n">
        <f aca="false">E80-F80*0.7</f>
        <v>28644814.3058968</v>
      </c>
      <c r="H80" s="67"/>
      <c r="I80" s="67"/>
      <c r="J80" s="67" t="n">
        <f aca="false">G80*3.8235866717</f>
        <v>109525930.193349</v>
      </c>
      <c r="K80" s="9"/>
      <c r="L80" s="67"/>
      <c r="M80" s="67" t="n">
        <f aca="false">F80*2.511711692</f>
        <v>324274.551667745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low_SIPA_income!B74</f>
        <v>25287520.0434315</v>
      </c>
      <c r="F81" s="156" t="n">
        <f aca="false">low_SIPA_income!I74</f>
        <v>130655.330031186</v>
      </c>
      <c r="G81" s="8" t="n">
        <f aca="false">E81-F81*0.7</f>
        <v>25196061.3124096</v>
      </c>
      <c r="H81" s="8"/>
      <c r="I81" s="8"/>
      <c r="J81" s="8" t="n">
        <f aca="false">G81*3.8235866717</f>
        <v>96339324.2134655</v>
      </c>
      <c r="K81" s="6"/>
      <c r="L81" s="8"/>
      <c r="M81" s="8" t="n">
        <f aca="false">F81*2.511711692</f>
        <v>328168.520061449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low_SIPA_income!B75</f>
        <v>29086652.1457511</v>
      </c>
      <c r="F82" s="158" t="n">
        <f aca="false">low_SIPA_income!I75</f>
        <v>128216.858327717</v>
      </c>
      <c r="G82" s="67" t="n">
        <f aca="false">E82-F82*0.7</f>
        <v>28996900.3449217</v>
      </c>
      <c r="H82" s="67"/>
      <c r="I82" s="67"/>
      <c r="J82" s="67" t="n">
        <f aca="false">G82*3.8235866717</f>
        <v>110872161.679456</v>
      </c>
      <c r="K82" s="9"/>
      <c r="L82" s="67"/>
      <c r="M82" s="67" t="n">
        <f aca="false">F82*2.511711692</f>
        <v>322043.782173234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low_SIPA_income!B76</f>
        <v>25362381.8639279</v>
      </c>
      <c r="F83" s="158" t="n">
        <f aca="false">low_SIPA_income!I76</f>
        <v>129883.243766898</v>
      </c>
      <c r="G83" s="67" t="n">
        <f aca="false">E83-F83*0.7</f>
        <v>25271463.593291</v>
      </c>
      <c r="H83" s="67"/>
      <c r="I83" s="67"/>
      <c r="J83" s="67" t="n">
        <f aca="false">G83*3.8235866717</f>
        <v>96627631.3696594</v>
      </c>
      <c r="K83" s="9"/>
      <c r="L83" s="67"/>
      <c r="M83" s="67" t="n">
        <f aca="false">F83*2.511711692</f>
        <v>326229.261964205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low_SIPA_income!B77</f>
        <v>29060930.7058139</v>
      </c>
      <c r="F84" s="158" t="n">
        <f aca="false">low_SIPA_income!I77</f>
        <v>126599.691216973</v>
      </c>
      <c r="G84" s="67" t="n">
        <f aca="false">E84-F84*0.7</f>
        <v>28972310.921962</v>
      </c>
      <c r="H84" s="67"/>
      <c r="I84" s="67"/>
      <c r="J84" s="67" t="n">
        <f aca="false">G84*3.8235866717</f>
        <v>110778141.889562</v>
      </c>
      <c r="K84" s="9"/>
      <c r="L84" s="67"/>
      <c r="M84" s="67" t="n">
        <f aca="false">F84*2.511711692</f>
        <v>317981.924633262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low_SIPA_income!B78</f>
        <v>25486069.6225306</v>
      </c>
      <c r="F85" s="156" t="n">
        <f aca="false">low_SIPA_income!I78</f>
        <v>132048.977086442</v>
      </c>
      <c r="G85" s="8" t="n">
        <f aca="false">E85-F85*0.7</f>
        <v>25393635.3385701</v>
      </c>
      <c r="H85" s="8"/>
      <c r="I85" s="8"/>
      <c r="J85" s="8" t="n">
        <f aca="false">G85*3.8235866717</f>
        <v>97094765.6265668</v>
      </c>
      <c r="K85" s="6"/>
      <c r="L85" s="8"/>
      <c r="M85" s="8" t="n">
        <f aca="false">F85*2.511711692</f>
        <v>331668.959664657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low_SIPA_income!B79</f>
        <v>29352671.5734077</v>
      </c>
      <c r="F86" s="158" t="n">
        <f aca="false">low_SIPA_income!I79</f>
        <v>130916.019830323</v>
      </c>
      <c r="G86" s="67" t="n">
        <f aca="false">E86-F86*0.7</f>
        <v>29261030.3595265</v>
      </c>
      <c r="H86" s="67"/>
      <c r="I86" s="67"/>
      <c r="J86" s="67" t="n">
        <f aca="false">G86*3.8235866717</f>
        <v>111882085.682895</v>
      </c>
      <c r="K86" s="9"/>
      <c r="L86" s="67"/>
      <c r="M86" s="67" t="n">
        <f aca="false">F86*2.511711692</f>
        <v>328823.297677925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low_SIPA_income!B80</f>
        <v>25758179.2461922</v>
      </c>
      <c r="F87" s="158" t="n">
        <f aca="false">low_SIPA_income!I80</f>
        <v>132253.733121353</v>
      </c>
      <c r="G87" s="67" t="n">
        <f aca="false">E87-F87*0.7</f>
        <v>25665601.6330072</v>
      </c>
      <c r="H87" s="67"/>
      <c r="I87" s="67"/>
      <c r="J87" s="67" t="n">
        <f aca="false">G87*3.8235866717</f>
        <v>98134652.3251281</v>
      </c>
      <c r="K87" s="9"/>
      <c r="L87" s="67"/>
      <c r="M87" s="67" t="n">
        <f aca="false">F87*2.511711692</f>
        <v>332183.24779155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low_SIPA_income!B81</f>
        <v>29692209.11346</v>
      </c>
      <c r="F88" s="158" t="n">
        <f aca="false">low_SIPA_income!I81</f>
        <v>130514.244142239</v>
      </c>
      <c r="G88" s="67" t="n">
        <f aca="false">E88-F88*0.7</f>
        <v>29600849.1425604</v>
      </c>
      <c r="H88" s="67"/>
      <c r="I88" s="67"/>
      <c r="J88" s="67" t="n">
        <f aca="false">G88*3.8235866717</f>
        <v>113181412.252496</v>
      </c>
      <c r="K88" s="9"/>
      <c r="L88" s="67"/>
      <c r="M88" s="67" t="n">
        <f aca="false">F88*2.511711692</f>
        <v>327814.152984603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low_SIPA_income!B82</f>
        <v>25990974.9817218</v>
      </c>
      <c r="F89" s="156" t="n">
        <f aca="false">low_SIPA_income!I82</f>
        <v>135676.293642299</v>
      </c>
      <c r="G89" s="8" t="n">
        <f aca="false">E89-F89*0.7</f>
        <v>25896001.5761722</v>
      </c>
      <c r="H89" s="8"/>
      <c r="I89" s="8"/>
      <c r="J89" s="8" t="n">
        <f aca="false">G89*3.8235866717</f>
        <v>99015606.476974</v>
      </c>
      <c r="K89" s="6"/>
      <c r="L89" s="8"/>
      <c r="M89" s="8" t="n">
        <f aca="false">F89*2.511711692</f>
        <v>340779.733068588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low_SIPA_income!B83</f>
        <v>29827073.2294645</v>
      </c>
      <c r="F90" s="158" t="n">
        <f aca="false">low_SIPA_income!I83</f>
        <v>133461.270564342</v>
      </c>
      <c r="G90" s="67" t="n">
        <f aca="false">E90-F90*0.7</f>
        <v>29733650.3400695</v>
      </c>
      <c r="H90" s="67"/>
      <c r="I90" s="67"/>
      <c r="J90" s="67" t="n">
        <f aca="false">G90*3.8235866717</f>
        <v>113689189.141278</v>
      </c>
      <c r="K90" s="9"/>
      <c r="L90" s="67"/>
      <c r="M90" s="67" t="n">
        <f aca="false">F90*2.511711692</f>
        <v>335216.233705634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low_SIPA_income!B84</f>
        <v>26190206.857962</v>
      </c>
      <c r="F91" s="158" t="n">
        <f aca="false">low_SIPA_income!I84</f>
        <v>134739.397187899</v>
      </c>
      <c r="G91" s="67" t="n">
        <f aca="false">E91-F91*0.7</f>
        <v>26095889.2799304</v>
      </c>
      <c r="H91" s="67"/>
      <c r="I91" s="67"/>
      <c r="J91" s="67" t="n">
        <f aca="false">G91*3.8235866717</f>
        <v>99779894.436901</v>
      </c>
      <c r="K91" s="9"/>
      <c r="L91" s="67"/>
      <c r="M91" s="67" t="n">
        <f aca="false">F91*2.511711692</f>
        <v>338426.519289878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low_SIPA_income!B85</f>
        <v>29932860.3934288</v>
      </c>
      <c r="F92" s="158" t="n">
        <f aca="false">low_SIPA_income!I85</f>
        <v>133946.854457</v>
      </c>
      <c r="G92" s="67" t="n">
        <f aca="false">E92-F92*0.7</f>
        <v>29839097.5953089</v>
      </c>
      <c r="H92" s="67"/>
      <c r="I92" s="67"/>
      <c r="J92" s="67" t="n">
        <f aca="false">G92*3.8235866717</f>
        <v>114092375.860979</v>
      </c>
      <c r="K92" s="9"/>
      <c r="L92" s="67"/>
      <c r="M92" s="67" t="n">
        <f aca="false">F92*2.511711692</f>
        <v>336435.880446268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low_SIPA_income!B86</f>
        <v>26258316.808343</v>
      </c>
      <c r="F93" s="156" t="n">
        <f aca="false">low_SIPA_income!I86</f>
        <v>129672.738506603</v>
      </c>
      <c r="G93" s="8" t="n">
        <f aca="false">E93-F93*0.7</f>
        <v>26167545.8913884</v>
      </c>
      <c r="H93" s="8"/>
      <c r="I93" s="8"/>
      <c r="J93" s="8" t="n">
        <f aca="false">G93*3.8235866717</f>
        <v>100053879.701411</v>
      </c>
      <c r="K93" s="6"/>
      <c r="L93" s="8"/>
      <c r="M93" s="8" t="n">
        <f aca="false">F93*2.511711692</f>
        <v>325700.533440693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low_SIPA_income!B87</f>
        <v>30315883.8178358</v>
      </c>
      <c r="F94" s="158" t="n">
        <f aca="false">low_SIPA_income!I87</f>
        <v>131009.797914355</v>
      </c>
      <c r="G94" s="67" t="n">
        <f aca="false">E94-F94*0.7</f>
        <v>30224176.9592957</v>
      </c>
      <c r="H94" s="67"/>
      <c r="I94" s="67"/>
      <c r="J94" s="67" t="n">
        <f aca="false">G94*3.8235866717</f>
        <v>115564760.184665</v>
      </c>
      <c r="K94" s="9"/>
      <c r="L94" s="67"/>
      <c r="M94" s="67" t="n">
        <f aca="false">F94*2.511711692</f>
        <v>329058.841188043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low_SIPA_income!B88</f>
        <v>26542478.6942599</v>
      </c>
      <c r="F95" s="158" t="n">
        <f aca="false">low_SIPA_income!I88</f>
        <v>128463.30921599</v>
      </c>
      <c r="G95" s="67" t="n">
        <f aca="false">E95-F95*0.7</f>
        <v>26452554.3778087</v>
      </c>
      <c r="H95" s="67"/>
      <c r="I95" s="67"/>
      <c r="J95" s="67" t="n">
        <f aca="false">G95*3.8235866717</f>
        <v>101143634.351409</v>
      </c>
      <c r="K95" s="9"/>
      <c r="L95" s="67"/>
      <c r="M95" s="67" t="n">
        <f aca="false">F95*2.511711692</f>
        <v>322662.795750813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low_SIPA_income!B89</f>
        <v>30426093.8250073</v>
      </c>
      <c r="F96" s="158" t="n">
        <f aca="false">low_SIPA_income!I89</f>
        <v>131462.336989806</v>
      </c>
      <c r="G96" s="67" t="n">
        <f aca="false">E96-F96*0.7</f>
        <v>30334070.1891144</v>
      </c>
      <c r="H96" s="67"/>
      <c r="I96" s="67"/>
      <c r="J96" s="67" t="n">
        <f aca="false">G96*3.8235866717</f>
        <v>115984946.47351</v>
      </c>
      <c r="K96" s="9"/>
      <c r="L96" s="67"/>
      <c r="M96" s="67" t="n">
        <f aca="false">F96*2.511711692</f>
        <v>330195.488874939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low_SIPA_income!B90</f>
        <v>26827033.2290968</v>
      </c>
      <c r="F97" s="156" t="n">
        <f aca="false">low_SIPA_income!I90</f>
        <v>131181.932065599</v>
      </c>
      <c r="G97" s="8" t="n">
        <f aca="false">E97-F97*0.7</f>
        <v>26735205.8766508</v>
      </c>
      <c r="H97" s="8"/>
      <c r="I97" s="8"/>
      <c r="J97" s="8" t="n">
        <f aca="false">G97*3.8235866717</f>
        <v>102224376.855118</v>
      </c>
      <c r="K97" s="6"/>
      <c r="L97" s="8"/>
      <c r="M97" s="8" t="n">
        <f aca="false">F97*2.511711692</f>
        <v>329491.192548314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low_SIPA_income!B91</f>
        <v>30525787.5036115</v>
      </c>
      <c r="F98" s="158" t="n">
        <f aca="false">low_SIPA_income!I91</f>
        <v>137415.771496055</v>
      </c>
      <c r="G98" s="67" t="n">
        <f aca="false">E98-F98*0.7</f>
        <v>30429596.4635643</v>
      </c>
      <c r="H98" s="67"/>
      <c r="I98" s="67"/>
      <c r="J98" s="67" t="n">
        <f aca="false">G98*3.8235866717</f>
        <v>116350199.463294</v>
      </c>
      <c r="K98" s="9"/>
      <c r="L98" s="67"/>
      <c r="M98" s="67" t="n">
        <f aca="false">F98*2.511711692</f>
        <v>345148.799931841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low_SIPA_income!B92</f>
        <v>26685466.2964444</v>
      </c>
      <c r="F99" s="158" t="n">
        <f aca="false">low_SIPA_income!I92</f>
        <v>138086.62763582</v>
      </c>
      <c r="G99" s="67" t="n">
        <f aca="false">E99-F99*0.7</f>
        <v>26588805.6570993</v>
      </c>
      <c r="H99" s="67"/>
      <c r="I99" s="67"/>
      <c r="J99" s="67" t="n">
        <f aca="false">G99*3.8235866717</f>
        <v>101664602.926907</v>
      </c>
      <c r="K99" s="9"/>
      <c r="L99" s="67"/>
      <c r="M99" s="67" t="n">
        <f aca="false">F99*2.511711692</f>
        <v>346833.797141739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low_SIPA_income!B93</f>
        <v>30708567.3741135</v>
      </c>
      <c r="F100" s="158" t="n">
        <f aca="false">low_SIPA_income!I93</f>
        <v>133143.658701301</v>
      </c>
      <c r="G100" s="67" t="n">
        <f aca="false">E100-F100*0.7</f>
        <v>30615366.8130226</v>
      </c>
      <c r="H100" s="67"/>
      <c r="I100" s="67"/>
      <c r="J100" s="67" t="n">
        <f aca="false">G100*3.8235866717</f>
        <v>117060508.49548</v>
      </c>
      <c r="K100" s="9"/>
      <c r="L100" s="67"/>
      <c r="M100" s="67" t="n">
        <f aca="false">F100*2.511711692</f>
        <v>334418.484275714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low_SIPA_income!B94</f>
        <v>26839152.1909737</v>
      </c>
      <c r="F101" s="156" t="n">
        <f aca="false">low_SIPA_income!I94</f>
        <v>140544.200501427</v>
      </c>
      <c r="G101" s="8" t="n">
        <f aca="false">E101-F101*0.7</f>
        <v>26740771.2506227</v>
      </c>
      <c r="H101" s="8"/>
      <c r="I101" s="8"/>
      <c r="J101" s="8" t="n">
        <f aca="false">G101*3.8235866717</f>
        <v>102245656.54486</v>
      </c>
      <c r="K101" s="6"/>
      <c r="L101" s="8"/>
      <c r="M101" s="8" t="n">
        <f aca="false">F101*2.511711692</f>
        <v>353006.511642225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low_SIPA_income!B95</f>
        <v>31040564.3390328</v>
      </c>
      <c r="F102" s="158" t="n">
        <f aca="false">low_SIPA_income!I95</f>
        <v>140150.29558963</v>
      </c>
      <c r="G102" s="67" t="n">
        <f aca="false">E102-F102*0.7</f>
        <v>30942459.13212</v>
      </c>
      <c r="H102" s="67"/>
      <c r="I102" s="67"/>
      <c r="J102" s="67" t="n">
        <f aca="false">G102*3.8235866717</f>
        <v>118311174.327196</v>
      </c>
      <c r="K102" s="9"/>
      <c r="L102" s="67"/>
      <c r="M102" s="67" t="n">
        <f aca="false">F102*2.511711692</f>
        <v>352017.13606973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low_SIPA_income!B96</f>
        <v>27107947.4969058</v>
      </c>
      <c r="F103" s="158" t="n">
        <f aca="false">low_SIPA_income!I96</f>
        <v>139142.339605709</v>
      </c>
      <c r="G103" s="67" t="n">
        <f aca="false">E103-F103*0.7</f>
        <v>27010547.8591818</v>
      </c>
      <c r="H103" s="67"/>
      <c r="I103" s="67"/>
      <c r="J103" s="67" t="n">
        <f aca="false">G103*3.8235866717</f>
        <v>103277170.789682</v>
      </c>
      <c r="K103" s="9"/>
      <c r="L103" s="67"/>
      <c r="M103" s="67" t="n">
        <f aca="false">F103*2.511711692</f>
        <v>349485.441239894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low_SIPA_income!B97</f>
        <v>31137307.6323024</v>
      </c>
      <c r="F104" s="158" t="n">
        <f aca="false">low_SIPA_income!I97</f>
        <v>136082.955788452</v>
      </c>
      <c r="G104" s="67" t="n">
        <f aca="false">E104-F104*0.7</f>
        <v>31042049.5632505</v>
      </c>
      <c r="H104" s="67"/>
      <c r="I104" s="67"/>
      <c r="J104" s="67" t="n">
        <f aca="false">G104*3.8235866717</f>
        <v>118691966.972295</v>
      </c>
      <c r="K104" s="9"/>
      <c r="L104" s="67"/>
      <c r="M104" s="67" t="n">
        <f aca="false">F104*2.511711692</f>
        <v>341801.151135774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low_SIPA_income!B98</f>
        <v>27470382.5931974</v>
      </c>
      <c r="F105" s="156" t="n">
        <f aca="false">low_SIPA_income!I98</f>
        <v>135929.981745012</v>
      </c>
      <c r="G105" s="8" t="n">
        <f aca="false">E105-F105*0.7</f>
        <v>27375231.6059759</v>
      </c>
      <c r="H105" s="8"/>
      <c r="I105" s="8"/>
      <c r="J105" s="8" t="n">
        <f aca="false">G105*3.8235866717</f>
        <v>104671570.70331</v>
      </c>
      <c r="K105" s="6"/>
      <c r="L105" s="8"/>
      <c r="M105" s="8" t="n">
        <f aca="false">F105*2.511711692</f>
        <v>341416.924442292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low_SIPA_income!B99</f>
        <v>31366265.4528505</v>
      </c>
      <c r="F106" s="158" t="n">
        <f aca="false">low_SIPA_income!I99</f>
        <v>137335.704173463</v>
      </c>
      <c r="G106" s="67" t="n">
        <f aca="false">E106-F106*0.7</f>
        <v>31270130.4599291</v>
      </c>
      <c r="H106" s="67"/>
      <c r="I106" s="67"/>
      <c r="J106" s="67" t="n">
        <f aca="false">G106*3.8235866717</f>
        <v>119564054.048905</v>
      </c>
      <c r="K106" s="9"/>
      <c r="L106" s="67"/>
      <c r="M106" s="67" t="n">
        <f aca="false">F106*2.511711692</f>
        <v>344947.69390154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low_SIPA_income!B100</f>
        <v>27323266.0248536</v>
      </c>
      <c r="F107" s="158" t="n">
        <f aca="false">low_SIPA_income!I100</f>
        <v>140379.121994675</v>
      </c>
      <c r="G107" s="67" t="n">
        <f aca="false">E107-F107*0.7</f>
        <v>27225000.6394573</v>
      </c>
      <c r="H107" s="67"/>
      <c r="I107" s="67"/>
      <c r="J107" s="67" t="n">
        <f aca="false">G107*3.8235866717</f>
        <v>104097149.582053</v>
      </c>
      <c r="K107" s="9"/>
      <c r="L107" s="67"/>
      <c r="M107" s="67" t="n">
        <f aca="false">F107*2.511711692</f>
        <v>352591.882026719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low_SIPA_income!B101</f>
        <v>31308742.903142</v>
      </c>
      <c r="F108" s="158" t="n">
        <f aca="false">low_SIPA_income!I101</f>
        <v>139367.264686429</v>
      </c>
      <c r="G108" s="67" t="n">
        <f aca="false">E108-F108*0.7</f>
        <v>31211185.8178614</v>
      </c>
      <c r="H108" s="67"/>
      <c r="I108" s="67"/>
      <c r="J108" s="67" t="n">
        <f aca="false">G108*3.8235866717</f>
        <v>119338674.101127</v>
      </c>
      <c r="K108" s="9"/>
      <c r="L108" s="67"/>
      <c r="M108" s="67" t="n">
        <f aca="false">F108*2.511711692</f>
        <v>350050.388194962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low_SIPA_income!B102</f>
        <v>27522368.7980362</v>
      </c>
      <c r="F109" s="156" t="n">
        <f aca="false">low_SIPA_income!I102</f>
        <v>139894.613277727</v>
      </c>
      <c r="G109" s="8" t="n">
        <f aca="false">E109-F109*0.7</f>
        <v>27424442.5687418</v>
      </c>
      <c r="H109" s="8"/>
      <c r="I109" s="8"/>
      <c r="J109" s="8" t="n">
        <f aca="false">G109*3.8235866717</f>
        <v>104859733.084643</v>
      </c>
      <c r="K109" s="6"/>
      <c r="L109" s="8"/>
      <c r="M109" s="8" t="n">
        <f aca="false">F109*2.511711692</f>
        <v>351374.935817485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low_SIPA_income!B103</f>
        <v>31531922.7832201</v>
      </c>
      <c r="F110" s="158" t="n">
        <f aca="false">low_SIPA_income!I103</f>
        <v>137553.364616643</v>
      </c>
      <c r="G110" s="67" t="n">
        <f aca="false">E110-F110*0.7</f>
        <v>31435635.4279884</v>
      </c>
      <c r="H110" s="67"/>
      <c r="I110" s="67"/>
      <c r="J110" s="67" t="n">
        <f aca="false">G110*3.8235866717</f>
        <v>120196876.638877</v>
      </c>
      <c r="K110" s="9"/>
      <c r="L110" s="67"/>
      <c r="M110" s="67" t="n">
        <f aca="false">F110*2.511711692</f>
        <v>345494.394181562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low_SIPA_income!B104</f>
        <v>27698211.253453</v>
      </c>
      <c r="F111" s="158" t="n">
        <f aca="false">low_SIPA_income!I104</f>
        <v>139844.148736325</v>
      </c>
      <c r="G111" s="67" t="n">
        <f aca="false">E111-F111*0.7</f>
        <v>27600320.3493376</v>
      </c>
      <c r="H111" s="67"/>
      <c r="I111" s="67"/>
      <c r="J111" s="67" t="n">
        <f aca="false">G111*3.8235866717</f>
        <v>105532217.022378</v>
      </c>
      <c r="K111" s="9"/>
      <c r="L111" s="67"/>
      <c r="M111" s="67" t="n">
        <f aca="false">F111*2.511711692</f>
        <v>351248.183438815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low_SIPA_income!B105</f>
        <v>31465644.657495</v>
      </c>
      <c r="F112" s="158" t="n">
        <f aca="false">low_SIPA_income!I105</f>
        <v>141692.559170083</v>
      </c>
      <c r="G112" s="67" t="n">
        <f aca="false">E112-F112*0.7</f>
        <v>31366459.866076</v>
      </c>
      <c r="H112" s="67"/>
      <c r="I112" s="67"/>
      <c r="J112" s="67" t="n">
        <f aca="false">G112*3.8235866717</f>
        <v>119932377.882341</v>
      </c>
      <c r="K112" s="9"/>
      <c r="L112" s="67"/>
      <c r="M112" s="67" t="n">
        <f aca="false">F112*2.511711692</f>
        <v>355890.8575369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09375" defaultRowHeight="12.8" zeroHeight="false" outlineLevelRow="0" outlineLevelCol="0"/>
  <cols>
    <col collapsed="false" customWidth="true" hidden="false" outlineLevel="0" max="5" min="5" style="135" width="19.62"/>
    <col collapsed="false" customWidth="true" hidden="false" outlineLevel="0" max="6" min="6" style="135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206</v>
      </c>
      <c r="F1" s="163" t="s">
        <v>207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</row>
    <row r="2" customFormat="false" ht="50.25" hidden="false" customHeight="true" outlineLevel="0" collapsed="false">
      <c r="A2" s="143" t="s">
        <v>208</v>
      </c>
      <c r="B2" s="143" t="s">
        <v>178</v>
      </c>
      <c r="C2" s="143" t="s">
        <v>179</v>
      </c>
      <c r="D2" s="143" t="s">
        <v>209</v>
      </c>
      <c r="E2" s="145" t="s">
        <v>210</v>
      </c>
      <c r="F2" s="145" t="s">
        <v>211</v>
      </c>
      <c r="G2" s="143" t="s">
        <v>212</v>
      </c>
      <c r="H2" s="143" t="s">
        <v>213</v>
      </c>
      <c r="I2" s="143" t="s">
        <v>214</v>
      </c>
      <c r="J2" s="143" t="s">
        <v>215</v>
      </c>
      <c r="K2" s="143" t="s">
        <v>216</v>
      </c>
      <c r="L2" s="143" t="s">
        <v>217</v>
      </c>
      <c r="M2" s="146" t="s">
        <v>218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219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4"/>
      <c r="B9" s="154" t="n">
        <v>2015</v>
      </c>
      <c r="C9" s="5" t="n">
        <v>1</v>
      </c>
      <c r="D9" s="154" t="n">
        <v>161</v>
      </c>
      <c r="E9" s="156" t="n">
        <f aca="false">high_SIPA_income!B2</f>
        <v>18000510.6188669</v>
      </c>
      <c r="F9" s="156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8" t="n">
        <f aca="false">high_SIPA_income!B3</f>
        <v>22157499.2341788</v>
      </c>
      <c r="F10" s="158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9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8" t="n">
        <f aca="false">high_SIPA_income!B4</f>
        <v>20233959.3615849</v>
      </c>
      <c r="F11" s="158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8" t="n">
        <f aca="false">high_SIPA_income!B5</f>
        <v>23711099.340712</v>
      </c>
      <c r="F12" s="158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4" t="s">
        <v>221</v>
      </c>
      <c r="B13" s="154" t="n">
        <v>2016</v>
      </c>
      <c r="C13" s="5" t="n">
        <v>1</v>
      </c>
      <c r="D13" s="154" t="n">
        <v>165</v>
      </c>
      <c r="E13" s="156" t="n">
        <f aca="false">high_SIPA_income!B6</f>
        <v>19318558.8094962</v>
      </c>
      <c r="F13" s="156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high_SIPA_income!B7</f>
        <v>22035975.6793422</v>
      </c>
      <c r="F14" s="158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high_SIPA_income!B8</f>
        <v>19225382.5714869</v>
      </c>
      <c r="F15" s="158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high_SIPA_income!B9</f>
        <v>22564836.9054479</v>
      </c>
      <c r="F16" s="158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high_SIPA_income!B10</f>
        <v>19510720.9348717</v>
      </c>
      <c r="F17" s="156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high_SIPA_income!B11</f>
        <v>23339052.656364</v>
      </c>
      <c r="F18" s="158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high_SIPA_income!B12</f>
        <v>20676340.3358436</v>
      </c>
      <c r="F19" s="158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high_SIPA_income!B13</f>
        <v>24442783.390504</v>
      </c>
      <c r="F20" s="158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high_SIPA_income!B14</f>
        <v>19573117.3944048</v>
      </c>
      <c r="F21" s="156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high_SIPA_income!B15</f>
        <v>22216148.1449952</v>
      </c>
      <c r="F22" s="158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high_SIPA_income!B16</f>
        <v>18296958.6464321</v>
      </c>
      <c r="F23" s="158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high_SIPA_income!B17</f>
        <v>19939496.2171495</v>
      </c>
      <c r="F24" s="158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high_SIPA_income!B18</f>
        <v>15750615.9012498</v>
      </c>
      <c r="F25" s="156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high_SIPA_income!B19</f>
        <v>18663324.9516775</v>
      </c>
      <c r="F26" s="158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high_SIPA_income!B20</f>
        <v>15837691.0752344</v>
      </c>
      <c r="F27" s="158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high_SIPA_income!B21</f>
        <v>17981870.1214457</v>
      </c>
      <c r="F28" s="158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high_SIPA_income!B22</f>
        <v>16555923.1792218</v>
      </c>
      <c r="F29" s="156" t="n">
        <f aca="false">high_SIPA_income!I22</f>
        <v>111198.450878821</v>
      </c>
      <c r="G29" s="8" t="n">
        <f aca="false">E29-F29*0.7</f>
        <v>16478084.2636067</v>
      </c>
      <c r="H29" s="8"/>
      <c r="I29" s="8"/>
      <c r="J29" s="8" t="n">
        <f aca="false">G29*3.8235866717</f>
        <v>63005383.365476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high_SIPA_income!B23</f>
        <v>18955095.496825</v>
      </c>
      <c r="F30" s="158" t="n">
        <f aca="false">high_SIPA_income!I23</f>
        <v>92370.6954956588</v>
      </c>
      <c r="G30" s="67" t="n">
        <f aca="false">E30-F30*0.7</f>
        <v>18890436.0099781</v>
      </c>
      <c r="H30" s="67"/>
      <c r="I30" s="67"/>
      <c r="J30" s="67" t="n">
        <f aca="false">G30*3.8235866717</f>
        <v>72229219.3503539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high_SIPA_income!B24</f>
        <v>16661967.9268874</v>
      </c>
      <c r="F31" s="158" t="n">
        <f aca="false">high_SIPA_income!I24</f>
        <v>93265.9264350655</v>
      </c>
      <c r="G31" s="67" t="n">
        <f aca="false">E31-F31*0.7</f>
        <v>16596681.7783829</v>
      </c>
      <c r="H31" s="67"/>
      <c r="I31" s="67"/>
      <c r="J31" s="67" t="n">
        <f aca="false">G31*3.8235866717</f>
        <v>63458851.2422709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high_SIPA_income!B25</f>
        <v>19715792.3188269</v>
      </c>
      <c r="F32" s="158" t="n">
        <f aca="false">high_SIPA_income!I25</f>
        <v>97961.1548704848</v>
      </c>
      <c r="G32" s="67" t="n">
        <f aca="false">E32-F32*0.7</f>
        <v>19647219.5104176</v>
      </c>
      <c r="H32" s="67"/>
      <c r="I32" s="67"/>
      <c r="J32" s="67" t="n">
        <f aca="false">G32*3.8235866717</f>
        <v>75122846.6559969</v>
      </c>
      <c r="K32" s="9"/>
      <c r="L32" s="67"/>
      <c r="M32" s="67" t="n">
        <f aca="false">F32*2.511711692</f>
        <v>246050.178050019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high_SIPA_income!B26</f>
        <v>17764815.4011268</v>
      </c>
      <c r="F33" s="156" t="n">
        <f aca="false">high_SIPA_income!I26</f>
        <v>100731.753574452</v>
      </c>
      <c r="G33" s="8" t="n">
        <f aca="false">E33-F33*0.7</f>
        <v>17694303.1736246</v>
      </c>
      <c r="H33" s="8"/>
      <c r="I33" s="8"/>
      <c r="J33" s="8" t="n">
        <f aca="false">G33*3.8235866717</f>
        <v>67655701.7796902</v>
      </c>
      <c r="K33" s="6"/>
      <c r="L33" s="8"/>
      <c r="M33" s="8" t="n">
        <f aca="false">F33*2.511711692</f>
        <v>253009.123208614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high_SIPA_income!B27</f>
        <v>21086212.5198437</v>
      </c>
      <c r="F34" s="158" t="n">
        <f aca="false">high_SIPA_income!I27</f>
        <v>104442.245236657</v>
      </c>
      <c r="G34" s="67" t="n">
        <f aca="false">E34-F34*0.7</f>
        <v>21013102.9481781</v>
      </c>
      <c r="H34" s="67"/>
      <c r="I34" s="67"/>
      <c r="J34" s="67" t="n">
        <f aca="false">G34*3.8235866717</f>
        <v>80345420.3637137</v>
      </c>
      <c r="K34" s="9"/>
      <c r="L34" s="67"/>
      <c r="M34" s="67" t="n">
        <f aca="false">F34*2.511711692</f>
        <v>262328.808499642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high_SIPA_income!B28</f>
        <v>18873247.0135921</v>
      </c>
      <c r="F35" s="158" t="n">
        <f aca="false">high_SIPA_income!I28</f>
        <v>112440.812846659</v>
      </c>
      <c r="G35" s="67" t="n">
        <f aca="false">E35-F35*0.7</f>
        <v>18794538.4445994</v>
      </c>
      <c r="H35" s="67"/>
      <c r="I35" s="67"/>
      <c r="J35" s="67" t="n">
        <f aca="false">G35*3.8235866717</f>
        <v>71862546.6975237</v>
      </c>
      <c r="K35" s="9"/>
      <c r="L35" s="67"/>
      <c r="M35" s="67" t="n">
        <f aca="false">F35*2.511711692</f>
        <v>282418.904284938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high_SIPA_income!B29</f>
        <v>22619242.9253858</v>
      </c>
      <c r="F36" s="158" t="n">
        <f aca="false">high_SIPA_income!I29</f>
        <v>113854.746826568</v>
      </c>
      <c r="G36" s="67" t="n">
        <f aca="false">E36-F36*0.7</f>
        <v>22539544.6026072</v>
      </c>
      <c r="H36" s="67"/>
      <c r="I36" s="67"/>
      <c r="J36" s="67" t="n">
        <f aca="false">G36*3.8235866717</f>
        <v>86181902.3287165</v>
      </c>
      <c r="K36" s="9"/>
      <c r="L36" s="67"/>
      <c r="M36" s="67" t="n">
        <f aca="false">F36*2.511711692</f>
        <v>285970.29879399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high_SIPA_income!B30</f>
        <v>20061517.4206922</v>
      </c>
      <c r="F37" s="156" t="n">
        <f aca="false">high_SIPA_income!I30</f>
        <v>120133.995271837</v>
      </c>
      <c r="G37" s="8" t="n">
        <f aca="false">E37-F37*0.7</f>
        <v>19977423.6240019</v>
      </c>
      <c r="H37" s="8"/>
      <c r="I37" s="8"/>
      <c r="J37" s="8" t="n">
        <f aca="false">G37*3.8235866717</f>
        <v>76385410.7036385</v>
      </c>
      <c r="K37" s="6"/>
      <c r="L37" s="8"/>
      <c r="M37" s="8" t="n">
        <f aca="false">F37*2.511711692</f>
        <v>301741.960530947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high_SIPA_income!B31</f>
        <v>23778694.0247183</v>
      </c>
      <c r="F38" s="158" t="n">
        <f aca="false">high_SIPA_income!I31</f>
        <v>113629.157389138</v>
      </c>
      <c r="G38" s="67" t="n">
        <f aca="false">E38-F38*0.7</f>
        <v>23699153.6145459</v>
      </c>
      <c r="H38" s="67"/>
      <c r="I38" s="67"/>
      <c r="J38" s="67" t="n">
        <f aca="false">G38*3.8235866717</f>
        <v>90615767.8911484</v>
      </c>
      <c r="K38" s="9"/>
      <c r="L38" s="67"/>
      <c r="M38" s="67" t="n">
        <f aca="false">F38*2.511711692</f>
        <v>285403.683166407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high_SIPA_income!B32</f>
        <v>21117438.0467786</v>
      </c>
      <c r="F39" s="158" t="n">
        <f aca="false">high_SIPA_income!I32</f>
        <v>122649.525489966</v>
      </c>
      <c r="G39" s="67" t="n">
        <f aca="false">E39-F39*0.7</f>
        <v>21031583.3789356</v>
      </c>
      <c r="H39" s="67"/>
      <c r="I39" s="67"/>
      <c r="J39" s="67" t="n">
        <f aca="false">G39*3.8235866717</f>
        <v>80416081.8924454</v>
      </c>
      <c r="K39" s="9"/>
      <c r="L39" s="67"/>
      <c r="M39" s="67" t="n">
        <f aca="false">F39*2.511711692</f>
        <v>308060.247191399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high_SIPA_income!B33</f>
        <v>25093039.5304664</v>
      </c>
      <c r="F40" s="158" t="n">
        <f aca="false">high_SIPA_income!I33</f>
        <v>116584.943472031</v>
      </c>
      <c r="G40" s="67" t="n">
        <f aca="false">E40-F40*0.7</f>
        <v>25011430.070036</v>
      </c>
      <c r="H40" s="67"/>
      <c r="I40" s="67"/>
      <c r="J40" s="67" t="n">
        <f aca="false">G40*3.8235866717</f>
        <v>95633370.6559461</v>
      </c>
      <c r="K40" s="9"/>
      <c r="L40" s="67"/>
      <c r="M40" s="67" t="n">
        <f aca="false">F40*2.511711692</f>
        <v>292827.765629859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high_SIPA_income!B34</f>
        <v>22037743.8586397</v>
      </c>
      <c r="F41" s="156" t="n">
        <f aca="false">high_SIPA_income!I34</f>
        <v>126979.411261475</v>
      </c>
      <c r="G41" s="8" t="n">
        <f aca="false">E41-F41*0.7</f>
        <v>21948858.2707567</v>
      </c>
      <c r="H41" s="8"/>
      <c r="I41" s="8"/>
      <c r="J41" s="8" t="n">
        <f aca="false">G41*3.8235866717</f>
        <v>83923361.9430976</v>
      </c>
      <c r="K41" s="6"/>
      <c r="L41" s="8"/>
      <c r="M41" s="8" t="n">
        <f aca="false">F41*2.511711692</f>
        <v>318935.671908724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high_SIPA_income!B35</f>
        <v>25704417.3422332</v>
      </c>
      <c r="F42" s="158" t="n">
        <f aca="false">high_SIPA_income!I35</f>
        <v>117900.339872653</v>
      </c>
      <c r="G42" s="67" t="n">
        <f aca="false">E42-F42*0.7</f>
        <v>25621887.1043224</v>
      </c>
      <c r="H42" s="67"/>
      <c r="I42" s="67"/>
      <c r="J42" s="67" t="n">
        <f aca="false">G42*3.8235866717</f>
        <v>97967506.0358891</v>
      </c>
      <c r="K42" s="9"/>
      <c r="L42" s="67"/>
      <c r="M42" s="67" t="n">
        <f aca="false">F42*2.511711692</f>
        <v>296131.662148916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high_SIPA_income!B36</f>
        <v>22642500.6540412</v>
      </c>
      <c r="F43" s="158" t="n">
        <f aca="false">high_SIPA_income!I36</f>
        <v>119178.160468459</v>
      </c>
      <c r="G43" s="67" t="n">
        <f aca="false">E43-F43*0.7</f>
        <v>22559075.9417133</v>
      </c>
      <c r="H43" s="67"/>
      <c r="I43" s="67"/>
      <c r="J43" s="67" t="n">
        <f aca="false">G43*3.8235866717</f>
        <v>86256582.0966032</v>
      </c>
      <c r="K43" s="9"/>
      <c r="L43" s="67"/>
      <c r="M43" s="67" t="n">
        <f aca="false">F43*2.511711692</f>
        <v>299341.17907968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high_SIPA_income!B37</f>
        <v>26428913.0010836</v>
      </c>
      <c r="F44" s="158" t="n">
        <f aca="false">high_SIPA_income!I37</f>
        <v>112171.572510673</v>
      </c>
      <c r="G44" s="67" t="n">
        <f aca="false">E44-F44*0.7</f>
        <v>26350392.9003262</v>
      </c>
      <c r="H44" s="67"/>
      <c r="I44" s="67"/>
      <c r="J44" s="67" t="n">
        <f aca="false">G44*3.8235866717</f>
        <v>100753011.087745</v>
      </c>
      <c r="K44" s="9"/>
      <c r="L44" s="67"/>
      <c r="M44" s="67" t="n">
        <f aca="false">F44*2.511711692</f>
        <v>281742.650185082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high_SIPA_income!B38</f>
        <v>23185247.1556391</v>
      </c>
      <c r="F45" s="156" t="n">
        <f aca="false">high_SIPA_income!I38</f>
        <v>118489.76506607</v>
      </c>
      <c r="G45" s="8" t="n">
        <f aca="false">E45-F45*0.7</f>
        <v>23102304.3200929</v>
      </c>
      <c r="H45" s="8"/>
      <c r="I45" s="8"/>
      <c r="J45" s="8" t="n">
        <f aca="false">G45*3.8235866717</f>
        <v>88333662.8838645</v>
      </c>
      <c r="K45" s="6"/>
      <c r="L45" s="8"/>
      <c r="M45" s="8" t="n">
        <f aca="false">F45*2.511711692</f>
        <v>297612.128298782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high_SIPA_income!B39</f>
        <v>26906648.427071</v>
      </c>
      <c r="F46" s="158" t="n">
        <f aca="false">high_SIPA_income!I39</f>
        <v>117805.383148023</v>
      </c>
      <c r="G46" s="67" t="n">
        <f aca="false">E46-F46*0.7</f>
        <v>26824184.6588674</v>
      </c>
      <c r="H46" s="67"/>
      <c r="I46" s="67"/>
      <c r="J46" s="67" t="n">
        <f aca="false">G46*3.8235866717</f>
        <v>102564594.940865</v>
      </c>
      <c r="K46" s="9"/>
      <c r="L46" s="67"/>
      <c r="M46" s="67" t="n">
        <f aca="false">F46*2.511711692</f>
        <v>295893.158233428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high_SIPA_income!B40</f>
        <v>23947995.2877292</v>
      </c>
      <c r="F47" s="158" t="n">
        <f aca="false">high_SIPA_income!I40</f>
        <v>118395.659972794</v>
      </c>
      <c r="G47" s="67" t="n">
        <f aca="false">E47-F47*0.7</f>
        <v>23865118.3257483</v>
      </c>
      <c r="H47" s="67"/>
      <c r="I47" s="67"/>
      <c r="J47" s="67" t="n">
        <f aca="false">G47*3.8235866717</f>
        <v>91250348.3488745</v>
      </c>
      <c r="K47" s="9"/>
      <c r="L47" s="67"/>
      <c r="M47" s="67" t="n">
        <f aca="false">F47*2.511711692</f>
        <v>297375.763435723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high_SIPA_income!B41</f>
        <v>27930434.0469483</v>
      </c>
      <c r="F48" s="158" t="n">
        <f aca="false">high_SIPA_income!I41</f>
        <v>117449.266407332</v>
      </c>
      <c r="G48" s="67" t="n">
        <f aca="false">E48-F48*0.7</f>
        <v>27848219.5604632</v>
      </c>
      <c r="H48" s="67"/>
      <c r="I48" s="67"/>
      <c r="J48" s="67" t="n">
        <f aca="false">G48*3.8235866717</f>
        <v>106480081.141962</v>
      </c>
      <c r="K48" s="9"/>
      <c r="L48" s="67"/>
      <c r="M48" s="67" t="n">
        <f aca="false">F48*2.511711692</f>
        <v>294998.69565212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high_SIPA_income!B42</f>
        <v>24606806.8996576</v>
      </c>
      <c r="F49" s="156" t="n">
        <f aca="false">high_SIPA_income!I42</f>
        <v>115460.4768843</v>
      </c>
      <c r="G49" s="8" t="n">
        <f aca="false">E49-F49*0.7</f>
        <v>24525984.5658386</v>
      </c>
      <c r="H49" s="8"/>
      <c r="I49" s="8"/>
      <c r="J49" s="8" t="n">
        <f aca="false">G49*3.8235866717</f>
        <v>93777227.6962603</v>
      </c>
      <c r="K49" s="6"/>
      <c r="L49" s="8"/>
      <c r="M49" s="8" t="n">
        <f aca="false">F49*2.511711692</f>
        <v>290003.429754192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high_SIPA_income!B43</f>
        <v>28499710.2039563</v>
      </c>
      <c r="F50" s="158" t="n">
        <f aca="false">high_SIPA_income!I43</f>
        <v>124445.901691835</v>
      </c>
      <c r="G50" s="67" t="n">
        <f aca="false">E50-F50*0.7</f>
        <v>28412598.072772</v>
      </c>
      <c r="H50" s="67"/>
      <c r="I50" s="67"/>
      <c r="J50" s="67" t="n">
        <f aca="false">G50*3.8235866717</f>
        <v>108638031.29942</v>
      </c>
      <c r="K50" s="9"/>
      <c r="L50" s="67"/>
      <c r="M50" s="67" t="n">
        <f aca="false">F50*2.511711692</f>
        <v>312572.226300864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high_SIPA_income!B44</f>
        <v>25151435.9084553</v>
      </c>
      <c r="F51" s="158" t="n">
        <f aca="false">high_SIPA_income!I44</f>
        <v>124956.374230353</v>
      </c>
      <c r="G51" s="67" t="n">
        <f aca="false">E51-F51*0.7</f>
        <v>25063966.4464941</v>
      </c>
      <c r="H51" s="67"/>
      <c r="I51" s="67"/>
      <c r="J51" s="67" t="n">
        <f aca="false">G51*3.8235866717</f>
        <v>95834248.0447508</v>
      </c>
      <c r="K51" s="9"/>
      <c r="L51" s="67"/>
      <c r="M51" s="67" t="n">
        <f aca="false">F51*2.511711692</f>
        <v>313854.386144304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high_SIPA_income!B45</f>
        <v>29078282.8835258</v>
      </c>
      <c r="F52" s="158" t="n">
        <f aca="false">high_SIPA_income!I45</f>
        <v>122116.225695289</v>
      </c>
      <c r="G52" s="67" t="n">
        <f aca="false">E52-F52*0.7</f>
        <v>28992801.5255391</v>
      </c>
      <c r="H52" s="67"/>
      <c r="I52" s="67"/>
      <c r="J52" s="67" t="n">
        <f aca="false">G52*3.8235866717</f>
        <v>110856489.488295</v>
      </c>
      <c r="K52" s="9"/>
      <c r="L52" s="67"/>
      <c r="M52" s="67" t="n">
        <f aca="false">F52*2.511711692</f>
        <v>306720.751861769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high_SIPA_income!B46</f>
        <v>25700934.7883127</v>
      </c>
      <c r="F53" s="156" t="n">
        <f aca="false">high_SIPA_income!I46</f>
        <v>120426.087824799</v>
      </c>
      <c r="G53" s="8" t="n">
        <f aca="false">E53-F53*0.7</f>
        <v>25616636.5268353</v>
      </c>
      <c r="H53" s="8"/>
      <c r="I53" s="8"/>
      <c r="J53" s="8" t="n">
        <f aca="false">G53*3.8235866717</f>
        <v>97947429.9977908</v>
      </c>
      <c r="K53" s="6"/>
      <c r="L53" s="8"/>
      <c r="M53" s="8" t="n">
        <f aca="false">F53*2.511711692</f>
        <v>302475.612811366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high_SIPA_income!B47</f>
        <v>29999916.6495503</v>
      </c>
      <c r="F54" s="158" t="n">
        <f aca="false">high_SIPA_income!I47</f>
        <v>118323.220856467</v>
      </c>
      <c r="G54" s="67" t="n">
        <f aca="false">E54-F54*0.7</f>
        <v>29917090.3949508</v>
      </c>
      <c r="H54" s="67"/>
      <c r="I54" s="67"/>
      <c r="J54" s="67" t="n">
        <f aca="false">G54*3.8235866717</f>
        <v>114390588.090178</v>
      </c>
      <c r="K54" s="9"/>
      <c r="L54" s="67"/>
      <c r="M54" s="67" t="n">
        <f aca="false">F54*2.511711692</f>
        <v>297193.817260287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high_SIPA_income!B48</f>
        <v>26312054.3748818</v>
      </c>
      <c r="F55" s="158" t="n">
        <f aca="false">high_SIPA_income!I48</f>
        <v>124545.186197802</v>
      </c>
      <c r="G55" s="67" t="n">
        <f aca="false">E55-F55*0.7</f>
        <v>26224872.7445434</v>
      </c>
      <c r="H55" s="67"/>
      <c r="I55" s="67"/>
      <c r="J55" s="67" t="n">
        <f aca="false">G55*3.8235866717</f>
        <v>100273073.893065</v>
      </c>
      <c r="K55" s="9"/>
      <c r="L55" s="67"/>
      <c r="M55" s="67" t="n">
        <f aca="false">F55*2.511711692</f>
        <v>312821.600355336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high_SIPA_income!B49</f>
        <v>30596180.7711428</v>
      </c>
      <c r="F56" s="158" t="n">
        <f aca="false">high_SIPA_income!I49</f>
        <v>121580.516044336</v>
      </c>
      <c r="G56" s="67" t="n">
        <f aca="false">E56-F56*0.7</f>
        <v>30511074.4099118</v>
      </c>
      <c r="H56" s="67"/>
      <c r="I56" s="67"/>
      <c r="J56" s="67" t="n">
        <f aca="false">G56*3.8235866717</f>
        <v>116661737.452986</v>
      </c>
      <c r="K56" s="9"/>
      <c r="L56" s="67"/>
      <c r="M56" s="67" t="n">
        <f aca="false">F56*2.511711692</f>
        <v>305375.203667953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high_SIPA_income!B50</f>
        <v>27018488.2722648</v>
      </c>
      <c r="F57" s="156" t="n">
        <f aca="false">high_SIPA_income!I50</f>
        <v>127650.540899132</v>
      </c>
      <c r="G57" s="8" t="n">
        <f aca="false">E57-F57*0.7</f>
        <v>26929132.8936354</v>
      </c>
      <c r="H57" s="8"/>
      <c r="I57" s="8"/>
      <c r="J57" s="8" t="n">
        <f aca="false">G57*3.8235866717</f>
        <v>102965873.612542</v>
      </c>
      <c r="K57" s="6"/>
      <c r="L57" s="8"/>
      <c r="M57" s="8" t="n">
        <f aca="false">F57*2.511711692</f>
        <v>320621.356066474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high_SIPA_income!B51</f>
        <v>31047678.370192</v>
      </c>
      <c r="F58" s="158" t="n">
        <f aca="false">high_SIPA_income!I51</f>
        <v>124986.975421063</v>
      </c>
      <c r="G58" s="67" t="n">
        <f aca="false">E58-F58*0.7</f>
        <v>30960187.4873973</v>
      </c>
      <c r="H58" s="67"/>
      <c r="I58" s="67"/>
      <c r="J58" s="67" t="n">
        <f aca="false">G58*3.8235866717</f>
        <v>118378960.230145</v>
      </c>
      <c r="K58" s="9"/>
      <c r="L58" s="67"/>
      <c r="M58" s="67" t="n">
        <f aca="false">F58*2.511711692</f>
        <v>313931.247512799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high_SIPA_income!B52</f>
        <v>27533999.7669665</v>
      </c>
      <c r="F59" s="158" t="n">
        <f aca="false">high_SIPA_income!I52</f>
        <v>128306.017658616</v>
      </c>
      <c r="G59" s="67" t="n">
        <f aca="false">E59-F59*0.7</f>
        <v>27444185.5546055</v>
      </c>
      <c r="H59" s="67"/>
      <c r="I59" s="67"/>
      <c r="J59" s="67" t="n">
        <f aca="false">G59*3.8235866717</f>
        <v>104935222.102251</v>
      </c>
      <c r="K59" s="9"/>
      <c r="L59" s="67"/>
      <c r="M59" s="67" t="n">
        <f aca="false">F59*2.511711692</f>
        <v>322267.724707104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high_SIPA_income!B53</f>
        <v>31873802.0252328</v>
      </c>
      <c r="F60" s="158" t="n">
        <f aca="false">high_SIPA_income!I53</f>
        <v>129698.265178991</v>
      </c>
      <c r="G60" s="67" t="n">
        <f aca="false">E60-F60*0.7</f>
        <v>31783013.2396075</v>
      </c>
      <c r="H60" s="67"/>
      <c r="I60" s="67"/>
      <c r="J60" s="67" t="n">
        <f aca="false">G60*3.8235866717</f>
        <v>121525105.809428</v>
      </c>
      <c r="K60" s="9"/>
      <c r="L60" s="67"/>
      <c r="M60" s="67" t="n">
        <f aca="false">F60*2.511711692</f>
        <v>325764.649082188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high_SIPA_income!B54</f>
        <v>28129813.1203633</v>
      </c>
      <c r="F61" s="156" t="n">
        <f aca="false">high_SIPA_income!I54</f>
        <v>133063.300267543</v>
      </c>
      <c r="G61" s="8" t="n">
        <f aca="false">E61-F61*0.7</f>
        <v>28036668.810176</v>
      </c>
      <c r="H61" s="8"/>
      <c r="I61" s="8"/>
      <c r="J61" s="8" t="n">
        <f aca="false">G61*3.8235866717</f>
        <v>107200633.181456</v>
      </c>
      <c r="K61" s="6"/>
      <c r="L61" s="8"/>
      <c r="M61" s="8" t="n">
        <f aca="false">F61*2.511711692</f>
        <v>334216.647058094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high_SIPA_income!B55</f>
        <v>32460435.9356369</v>
      </c>
      <c r="F62" s="158" t="n">
        <f aca="false">high_SIPA_income!I55</f>
        <v>136659.860173138</v>
      </c>
      <c r="G62" s="67" t="n">
        <f aca="false">E62-F62*0.7</f>
        <v>32364774.0335157</v>
      </c>
      <c r="H62" s="67"/>
      <c r="I62" s="67"/>
      <c r="J62" s="67" t="n">
        <f aca="false">G62*3.8235866717</f>
        <v>123749518.627133</v>
      </c>
      <c r="K62" s="9"/>
      <c r="L62" s="67"/>
      <c r="M62" s="67" t="n">
        <f aca="false">F62*2.511711692</f>
        <v>343250.168623955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high_SIPA_income!B56</f>
        <v>28529200.5946213</v>
      </c>
      <c r="F63" s="158" t="n">
        <f aca="false">high_SIPA_income!I56</f>
        <v>130511.477455468</v>
      </c>
      <c r="G63" s="67" t="n">
        <f aca="false">E63-F63*0.7</f>
        <v>28437842.5604024</v>
      </c>
      <c r="H63" s="67"/>
      <c r="I63" s="67"/>
      <c r="J63" s="67" t="n">
        <f aca="false">G63*3.8235866717</f>
        <v>108734555.785858</v>
      </c>
      <c r="K63" s="9"/>
      <c r="L63" s="67"/>
      <c r="M63" s="67" t="n">
        <f aca="false">F63*2.511711692</f>
        <v>327807.203865093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high_SIPA_income!B57</f>
        <v>33059688.1306756</v>
      </c>
      <c r="F64" s="158" t="n">
        <f aca="false">high_SIPA_income!I57</f>
        <v>130009.458315607</v>
      </c>
      <c r="G64" s="67" t="n">
        <f aca="false">E64-F64*0.7</f>
        <v>32968681.5098546</v>
      </c>
      <c r="H64" s="67"/>
      <c r="I64" s="67"/>
      <c r="J64" s="67" t="n">
        <f aca="false">G64*3.8235866717</f>
        <v>126058611.204602</v>
      </c>
      <c r="K64" s="9"/>
      <c r="L64" s="67"/>
      <c r="M64" s="67" t="n">
        <f aca="false">F64*2.511711692</f>
        <v>326546.276521896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high_SIPA_income!B58</f>
        <v>29373529.0469382</v>
      </c>
      <c r="F65" s="156" t="n">
        <f aca="false">high_SIPA_income!I58</f>
        <v>130498.438639253</v>
      </c>
      <c r="G65" s="8" t="n">
        <f aca="false">E65-F65*0.7</f>
        <v>29282180.1398907</v>
      </c>
      <c r="H65" s="8"/>
      <c r="I65" s="8"/>
      <c r="J65" s="8" t="n">
        <f aca="false">G65*3.8235866717</f>
        <v>111962953.701205</v>
      </c>
      <c r="K65" s="6"/>
      <c r="L65" s="8"/>
      <c r="M65" s="8" t="n">
        <f aca="false">F65*2.511711692</f>
        <v>327774.454117956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high_SIPA_income!B59</f>
        <v>34219472.1414576</v>
      </c>
      <c r="F66" s="158" t="n">
        <f aca="false">high_SIPA_income!I59</f>
        <v>130578.342831708</v>
      </c>
      <c r="G66" s="67" t="n">
        <f aca="false">E66-F66*0.7</f>
        <v>34128067.3014754</v>
      </c>
      <c r="H66" s="67"/>
      <c r="I66" s="67"/>
      <c r="J66" s="67" t="n">
        <f aca="false">G66*3.8235866717</f>
        <v>130491623.264802</v>
      </c>
      <c r="K66" s="9"/>
      <c r="L66" s="67"/>
      <c r="M66" s="67" t="n">
        <f aca="false">F66*2.511711692</f>
        <v>327975.150412385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high_SIPA_income!B60</f>
        <v>30263397.1364</v>
      </c>
      <c r="F67" s="158" t="n">
        <f aca="false">high_SIPA_income!I60</f>
        <v>131317.503188278</v>
      </c>
      <c r="G67" s="67" t="n">
        <f aca="false">E67-F67*0.7</f>
        <v>30171474.8841682</v>
      </c>
      <c r="H67" s="67"/>
      <c r="I67" s="67"/>
      <c r="J67" s="67" t="n">
        <f aca="false">G67*3.8235866717</f>
        <v>115363249.232637</v>
      </c>
      <c r="K67" s="9"/>
      <c r="L67" s="67"/>
      <c r="M67" s="67" t="n">
        <f aca="false">F67*2.511711692</f>
        <v>329831.708122245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high_SIPA_income!B61</f>
        <v>35116686.420711</v>
      </c>
      <c r="F68" s="158" t="n">
        <f aca="false">high_SIPA_income!I61</f>
        <v>128354.136161411</v>
      </c>
      <c r="G68" s="67" t="n">
        <f aca="false">E68-F68*0.7</f>
        <v>35026838.525398</v>
      </c>
      <c r="H68" s="67"/>
      <c r="I68" s="67"/>
      <c r="J68" s="67" t="n">
        <f aca="false">G68*3.8235866717</f>
        <v>133928152.9375</v>
      </c>
      <c r="K68" s="9"/>
      <c r="L68" s="67"/>
      <c r="M68" s="67" t="n">
        <f aca="false">F68*2.511711692</f>
        <v>322388.584513176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high_SIPA_income!B62</f>
        <v>30697948.5919447</v>
      </c>
      <c r="F69" s="156" t="n">
        <f aca="false">high_SIPA_income!I62</f>
        <v>126549.904375426</v>
      </c>
      <c r="G69" s="8" t="n">
        <f aca="false">E69-F69*0.7</f>
        <v>30609363.6588819</v>
      </c>
      <c r="H69" s="8"/>
      <c r="I69" s="8"/>
      <c r="J69" s="8" t="n">
        <f aca="false">G69*3.8235866717</f>
        <v>117037554.915319</v>
      </c>
      <c r="K69" s="6"/>
      <c r="L69" s="8"/>
      <c r="M69" s="8" t="n">
        <f aca="false">F69*2.511711692</f>
        <v>317856.874441239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high_SIPA_income!B63</f>
        <v>35563322.8007028</v>
      </c>
      <c r="F70" s="158" t="n">
        <f aca="false">high_SIPA_income!I63</f>
        <v>126222.705031415</v>
      </c>
      <c r="G70" s="67" t="n">
        <f aca="false">E70-F70*0.7</f>
        <v>35474966.9071808</v>
      </c>
      <c r="H70" s="67"/>
      <c r="I70" s="67"/>
      <c r="J70" s="67" t="n">
        <f aca="false">G70*3.8235866717</f>
        <v>135641610.645295</v>
      </c>
      <c r="K70" s="9"/>
      <c r="L70" s="67"/>
      <c r="M70" s="67" t="n">
        <f aca="false">F70*2.511711692</f>
        <v>317035.044023273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high_SIPA_income!B64</f>
        <v>31399137.3319506</v>
      </c>
      <c r="F71" s="158" t="n">
        <f aca="false">high_SIPA_income!I64</f>
        <v>126080.74509592</v>
      </c>
      <c r="G71" s="67" t="n">
        <f aca="false">E71-F71*0.7</f>
        <v>31310880.8103834</v>
      </c>
      <c r="H71" s="67"/>
      <c r="I71" s="67"/>
      <c r="J71" s="67" t="n">
        <f aca="false">G71*3.8235866717</f>
        <v>119719866.545769</v>
      </c>
      <c r="K71" s="9"/>
      <c r="L71" s="67"/>
      <c r="M71" s="67" t="n">
        <f aca="false">F71*2.511711692</f>
        <v>316678.481593493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high_SIPA_income!B65</f>
        <v>36476415.3525718</v>
      </c>
      <c r="F72" s="158" t="n">
        <f aca="false">high_SIPA_income!I65</f>
        <v>128994.581016288</v>
      </c>
      <c r="G72" s="67" t="n">
        <f aca="false">E72-F72*0.7</f>
        <v>36386119.1458604</v>
      </c>
      <c r="H72" s="67"/>
      <c r="I72" s="67"/>
      <c r="J72" s="67" t="n">
        <f aca="false">G72*3.8235866717</f>
        <v>139125480.201</v>
      </c>
      <c r="K72" s="9"/>
      <c r="L72" s="67"/>
      <c r="M72" s="67" t="n">
        <f aca="false">F72*2.511711692</f>
        <v>323997.197343251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high_SIPA_income!B66</f>
        <v>32156277.9334384</v>
      </c>
      <c r="F73" s="156" t="n">
        <f aca="false">high_SIPA_income!I66</f>
        <v>129078.651912228</v>
      </c>
      <c r="G73" s="8" t="n">
        <f aca="false">E73-F73*0.7</f>
        <v>32065922.8770998</v>
      </c>
      <c r="H73" s="8"/>
      <c r="I73" s="8"/>
      <c r="J73" s="8" t="n">
        <f aca="false">G73*3.8235866717</f>
        <v>122606835.328639</v>
      </c>
      <c r="K73" s="6"/>
      <c r="L73" s="8"/>
      <c r="M73" s="8" t="n">
        <f aca="false">F73*2.511711692</f>
        <v>324208.359195542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high_SIPA_income!B67</f>
        <v>37343872.9315232</v>
      </c>
      <c r="F74" s="158" t="n">
        <f aca="false">high_SIPA_income!I67</f>
        <v>129760.909084341</v>
      </c>
      <c r="G74" s="67" t="n">
        <f aca="false">E74-F74*0.7</f>
        <v>37253040.2951642</v>
      </c>
      <c r="H74" s="67"/>
      <c r="I74" s="67"/>
      <c r="J74" s="67" t="n">
        <f aca="false">G74*3.8235866717</f>
        <v>142440228.352893</v>
      </c>
      <c r="K74" s="9"/>
      <c r="L74" s="67"/>
      <c r="M74" s="67" t="n">
        <f aca="false">F74*2.511711692</f>
        <v>325921.992511689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high_SIPA_income!B68</f>
        <v>32846847.195382</v>
      </c>
      <c r="F75" s="158" t="n">
        <f aca="false">high_SIPA_income!I68</f>
        <v>130381.888528059</v>
      </c>
      <c r="G75" s="67" t="n">
        <f aca="false">E75-F75*0.7</f>
        <v>32755579.8734124</v>
      </c>
      <c r="H75" s="67"/>
      <c r="I75" s="67"/>
      <c r="J75" s="67" t="n">
        <f aca="false">G75*3.8235866717</f>
        <v>125243798.627784</v>
      </c>
      <c r="K75" s="9"/>
      <c r="L75" s="67"/>
      <c r="M75" s="67" t="n">
        <f aca="false">F75*2.511711692</f>
        <v>327481.713840967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high_SIPA_income!B69</f>
        <v>37992641.163716</v>
      </c>
      <c r="F76" s="158" t="n">
        <f aca="false">high_SIPA_income!I69</f>
        <v>129100.584633812</v>
      </c>
      <c r="G76" s="67" t="n">
        <f aca="false">E76-F76*0.7</f>
        <v>37902270.7544723</v>
      </c>
      <c r="H76" s="67"/>
      <c r="I76" s="67"/>
      <c r="J76" s="67" t="n">
        <f aca="false">G76*3.8235866717</f>
        <v>144922617.283965</v>
      </c>
      <c r="K76" s="9"/>
      <c r="L76" s="67"/>
      <c r="M76" s="67" t="n">
        <f aca="false">F76*2.511711692</f>
        <v>324263.447868781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high_SIPA_income!B70</f>
        <v>33173681.8620575</v>
      </c>
      <c r="F77" s="156" t="n">
        <f aca="false">high_SIPA_income!I70</f>
        <v>133109.522275286</v>
      </c>
      <c r="G77" s="8" t="n">
        <f aca="false">E77-F77*0.7</f>
        <v>33080505.1964648</v>
      </c>
      <c r="H77" s="8"/>
      <c r="I77" s="8"/>
      <c r="J77" s="8" t="n">
        <f aca="false">G77*3.8235866717</f>
        <v>126486178.762305</v>
      </c>
      <c r="K77" s="6"/>
      <c r="L77" s="8"/>
      <c r="M77" s="8" t="n">
        <f aca="false">F77*2.511711692</f>
        <v>334332.743415371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high_SIPA_income!B71</f>
        <v>38201821.0449872</v>
      </c>
      <c r="F78" s="158" t="n">
        <f aca="false">high_SIPA_income!I71</f>
        <v>133686.301297823</v>
      </c>
      <c r="G78" s="67" t="n">
        <f aca="false">E78-F78*0.7</f>
        <v>38108240.6340787</v>
      </c>
      <c r="H78" s="67"/>
      <c r="I78" s="67"/>
      <c r="J78" s="67" t="n">
        <f aca="false">G78*3.8235866717</f>
        <v>145710160.9704</v>
      </c>
      <c r="K78" s="9"/>
      <c r="L78" s="67"/>
      <c r="M78" s="67" t="n">
        <f aca="false">F78*2.511711692</f>
        <v>335781.446029976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high_SIPA_income!B72</f>
        <v>33636775.4985569</v>
      </c>
      <c r="F79" s="158" t="n">
        <f aca="false">high_SIPA_income!I72</f>
        <v>132282.724464212</v>
      </c>
      <c r="G79" s="67" t="n">
        <f aca="false">E79-F79*0.7</f>
        <v>33544177.5914319</v>
      </c>
      <c r="H79" s="67"/>
      <c r="I79" s="67"/>
      <c r="J79" s="67" t="n">
        <f aca="false">G79*3.8235866717</f>
        <v>128259070.351737</v>
      </c>
      <c r="K79" s="9"/>
      <c r="L79" s="67"/>
      <c r="M79" s="67" t="n">
        <f aca="false">F79*2.511711692</f>
        <v>332256.065686375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high_SIPA_income!B73</f>
        <v>38794846.0339838</v>
      </c>
      <c r="F80" s="158" t="n">
        <f aca="false">high_SIPA_income!I73</f>
        <v>133592.458105625</v>
      </c>
      <c r="G80" s="67" t="n">
        <f aca="false">E80-F80*0.7</f>
        <v>38701331.3133099</v>
      </c>
      <c r="H80" s="67"/>
      <c r="I80" s="67"/>
      <c r="J80" s="67" t="n">
        <f aca="false">G80*3.8235866717</f>
        <v>147977894.586618</v>
      </c>
      <c r="K80" s="9"/>
      <c r="L80" s="67"/>
      <c r="M80" s="67" t="n">
        <f aca="false">F80*2.511711692</f>
        <v>335545.738986919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high_SIPA_income!B74</f>
        <v>34205841.4059338</v>
      </c>
      <c r="F81" s="156" t="n">
        <f aca="false">high_SIPA_income!I74</f>
        <v>133375.111694132</v>
      </c>
      <c r="G81" s="8" t="n">
        <f aca="false">E81-F81*0.7</f>
        <v>34112478.8277479</v>
      </c>
      <c r="H81" s="8"/>
      <c r="I81" s="8"/>
      <c r="J81" s="8" t="n">
        <f aca="false">G81*3.8235866717</f>
        <v>130432019.384426</v>
      </c>
      <c r="K81" s="6"/>
      <c r="L81" s="8"/>
      <c r="M81" s="8" t="n">
        <f aca="false">F81*2.511711692</f>
        <v>334999.827463956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high_SIPA_income!B75</f>
        <v>39431255.9587836</v>
      </c>
      <c r="F82" s="158" t="n">
        <f aca="false">high_SIPA_income!I75</f>
        <v>133184.891327029</v>
      </c>
      <c r="G82" s="67" t="n">
        <f aca="false">E82-F82*0.7</f>
        <v>39338026.5348546</v>
      </c>
      <c r="H82" s="67"/>
      <c r="I82" s="67"/>
      <c r="J82" s="67" t="n">
        <f aca="false">G82*3.8235866717</f>
        <v>150412353.949651</v>
      </c>
      <c r="K82" s="9"/>
      <c r="L82" s="67"/>
      <c r="M82" s="67" t="n">
        <f aca="false">F82*2.511711692</f>
        <v>334522.048743849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high_SIPA_income!B76</f>
        <v>34570060.4402648</v>
      </c>
      <c r="F83" s="158" t="n">
        <f aca="false">high_SIPA_income!I76</f>
        <v>139127.053784352</v>
      </c>
      <c r="G83" s="67" t="n">
        <f aca="false">E83-F83*0.7</f>
        <v>34472671.5026158</v>
      </c>
      <c r="H83" s="67"/>
      <c r="I83" s="67"/>
      <c r="J83" s="67" t="n">
        <f aca="false">G83*3.8235866717</f>
        <v>131809247.295294</v>
      </c>
      <c r="K83" s="9"/>
      <c r="L83" s="67"/>
      <c r="M83" s="67" t="n">
        <f aca="false">F83*2.511711692</f>
        <v>349447.04766367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high_SIPA_income!B77</f>
        <v>39899125.608608</v>
      </c>
      <c r="F84" s="158" t="n">
        <f aca="false">high_SIPA_income!I77</f>
        <v>138670.31613704</v>
      </c>
      <c r="G84" s="67" t="n">
        <f aca="false">E84-F84*0.7</f>
        <v>39802056.3873121</v>
      </c>
      <c r="H84" s="67"/>
      <c r="I84" s="67"/>
      <c r="J84" s="67" t="n">
        <f aca="false">G84*3.8235866717</f>
        <v>152186612.308778</v>
      </c>
      <c r="K84" s="9"/>
      <c r="L84" s="67"/>
      <c r="M84" s="67" t="n">
        <f aca="false">F84*2.511711692</f>
        <v>348299.85437474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high_SIPA_income!B78</f>
        <v>35146883.2906784</v>
      </c>
      <c r="F85" s="156" t="n">
        <f aca="false">high_SIPA_income!I78</f>
        <v>139956.194829713</v>
      </c>
      <c r="G85" s="8" t="n">
        <f aca="false">E85-F85*0.7</f>
        <v>35048913.9542976</v>
      </c>
      <c r="H85" s="8"/>
      <c r="I85" s="8"/>
      <c r="J85" s="8" t="n">
        <f aca="false">G85*3.8235866717</f>
        <v>134012560.253213</v>
      </c>
      <c r="K85" s="6"/>
      <c r="L85" s="8"/>
      <c r="M85" s="8" t="n">
        <f aca="false">F85*2.511711692</f>
        <v>351529.610921621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high_SIPA_income!B79</f>
        <v>40677246.0869594</v>
      </c>
      <c r="F86" s="158" t="n">
        <f aca="false">high_SIPA_income!I79</f>
        <v>139651.317601197</v>
      </c>
      <c r="G86" s="67" t="n">
        <f aca="false">E86-F86*0.7</f>
        <v>40579490.1646386</v>
      </c>
      <c r="H86" s="67"/>
      <c r="I86" s="67"/>
      <c r="J86" s="67" t="n">
        <f aca="false">G86*3.8235866717</f>
        <v>155159197.737893</v>
      </c>
      <c r="K86" s="9"/>
      <c r="L86" s="67"/>
      <c r="M86" s="67" t="n">
        <f aca="false">F86*2.511711692</f>
        <v>350763.847222132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high_SIPA_income!B80</f>
        <v>35919643.6986697</v>
      </c>
      <c r="F87" s="158" t="n">
        <f aca="false">high_SIPA_income!I80</f>
        <v>135598.311249868</v>
      </c>
      <c r="G87" s="67" t="n">
        <f aca="false">E87-F87*0.7</f>
        <v>35824724.8807948</v>
      </c>
      <c r="H87" s="67"/>
      <c r="I87" s="67"/>
      <c r="J87" s="67" t="n">
        <f aca="false">G87*3.8235866717</f>
        <v>136978940.571526</v>
      </c>
      <c r="K87" s="9"/>
      <c r="L87" s="67"/>
      <c r="M87" s="67" t="n">
        <f aca="false">F87*2.511711692</f>
        <v>340583.86378175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high_SIPA_income!B81</f>
        <v>41361611.8581016</v>
      </c>
      <c r="F88" s="158" t="n">
        <f aca="false">high_SIPA_income!I81</f>
        <v>139403.527854486</v>
      </c>
      <c r="G88" s="67" t="n">
        <f aca="false">E88-F88*0.7</f>
        <v>41264029.3886034</v>
      </c>
      <c r="H88" s="67"/>
      <c r="I88" s="67"/>
      <c r="J88" s="67" t="n">
        <f aca="false">G88*3.8235866717</f>
        <v>157776592.790901</v>
      </c>
      <c r="K88" s="9"/>
      <c r="L88" s="67"/>
      <c r="M88" s="67" t="n">
        <f aca="false">F88*2.511711692</f>
        <v>350141.47081816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high_SIPA_income!B82</f>
        <v>36367808.8543886</v>
      </c>
      <c r="F89" s="156" t="n">
        <f aca="false">high_SIPA_income!I82</f>
        <v>138863.994030364</v>
      </c>
      <c r="G89" s="8" t="n">
        <f aca="false">E89-F89*0.7</f>
        <v>36270604.0585674</v>
      </c>
      <c r="H89" s="8"/>
      <c r="I89" s="8"/>
      <c r="J89" s="8" t="n">
        <f aca="false">G89*3.8235866717</f>
        <v>138683798.252846</v>
      </c>
      <c r="K89" s="6"/>
      <c r="L89" s="8"/>
      <c r="M89" s="8" t="n">
        <f aca="false">F89*2.511711692</f>
        <v>348786.317403884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high_SIPA_income!B83</f>
        <v>42056297.8474769</v>
      </c>
      <c r="F90" s="158" t="n">
        <f aca="false">high_SIPA_income!I83</f>
        <v>137829.912978032</v>
      </c>
      <c r="G90" s="67" t="n">
        <f aca="false">E90-F90*0.7</f>
        <v>41959816.9083923</v>
      </c>
      <c r="H90" s="67"/>
      <c r="I90" s="67"/>
      <c r="J90" s="67" t="n">
        <f aca="false">G90*3.8235866717</f>
        <v>160436996.677901</v>
      </c>
      <c r="K90" s="9"/>
      <c r="L90" s="67"/>
      <c r="M90" s="67" t="n">
        <f aca="false">F90*2.511711692</f>
        <v>346189.003934267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high_SIPA_income!B84</f>
        <v>37064023.9342033</v>
      </c>
      <c r="F91" s="158" t="n">
        <f aca="false">high_SIPA_income!I84</f>
        <v>139665.950599176</v>
      </c>
      <c r="G91" s="67" t="n">
        <f aca="false">E91-F91*0.7</f>
        <v>36966257.7687839</v>
      </c>
      <c r="H91" s="67"/>
      <c r="I91" s="67"/>
      <c r="J91" s="67" t="n">
        <f aca="false">G91*3.8235866717</f>
        <v>141343690.507349</v>
      </c>
      <c r="K91" s="9"/>
      <c r="L91" s="67"/>
      <c r="M91" s="67" t="n">
        <f aca="false">F91*2.511711692</f>
        <v>350800.601094245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high_SIPA_income!B85</f>
        <v>43024094.9243912</v>
      </c>
      <c r="F92" s="158" t="n">
        <f aca="false">high_SIPA_income!I85</f>
        <v>137618.000183327</v>
      </c>
      <c r="G92" s="67" t="n">
        <f aca="false">E92-F92*0.7</f>
        <v>42927762.3242629</v>
      </c>
      <c r="H92" s="67"/>
      <c r="I92" s="67"/>
      <c r="J92" s="67" t="n">
        <f aca="false">G92*3.8235866717</f>
        <v>164138019.868957</v>
      </c>
      <c r="K92" s="9"/>
      <c r="L92" s="67"/>
      <c r="M92" s="67" t="n">
        <f aca="false">F92*2.511711692</f>
        <v>345656.740090121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high_SIPA_income!B86</f>
        <v>37845416.0903139</v>
      </c>
      <c r="F93" s="156" t="n">
        <f aca="false">high_SIPA_income!I86</f>
        <v>138168.744434085</v>
      </c>
      <c r="G93" s="8" t="n">
        <f aca="false">E93-F93*0.7</f>
        <v>37748697.9692101</v>
      </c>
      <c r="H93" s="8"/>
      <c r="I93" s="8"/>
      <c r="J93" s="8" t="n">
        <f aca="false">G93*3.8235866717</f>
        <v>144335418.429101</v>
      </c>
      <c r="K93" s="6"/>
      <c r="L93" s="8"/>
      <c r="M93" s="8" t="n">
        <f aca="false">F93*2.511711692</f>
        <v>347040.050864051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high_SIPA_income!B87</f>
        <v>43642867.5237271</v>
      </c>
      <c r="F94" s="158" t="n">
        <f aca="false">high_SIPA_income!I87</f>
        <v>137960.350347051</v>
      </c>
      <c r="G94" s="67" t="n">
        <f aca="false">E94-F94*0.7</f>
        <v>43546295.2784842</v>
      </c>
      <c r="H94" s="67"/>
      <c r="I94" s="67"/>
      <c r="J94" s="67" t="n">
        <f aca="false">G94*3.8235866717</f>
        <v>166503034.228725</v>
      </c>
      <c r="K94" s="9"/>
      <c r="L94" s="67"/>
      <c r="M94" s="67" t="n">
        <f aca="false">F94*2.511711692</f>
        <v>346516.624999105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high_SIPA_income!B88</f>
        <v>38414810.9377019</v>
      </c>
      <c r="F95" s="158" t="n">
        <f aca="false">high_SIPA_income!I88</f>
        <v>138100.622796221</v>
      </c>
      <c r="G95" s="67" t="n">
        <f aca="false">E95-F95*0.7</f>
        <v>38318140.5017446</v>
      </c>
      <c r="H95" s="67"/>
      <c r="I95" s="67"/>
      <c r="J95" s="67" t="n">
        <f aca="false">G95*3.8235866717</f>
        <v>146512731.306798</v>
      </c>
      <c r="K95" s="9"/>
      <c r="L95" s="67"/>
      <c r="M95" s="67" t="n">
        <f aca="false">F95*2.511711692</f>
        <v>346868.948949749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high_SIPA_income!B89</f>
        <v>44238597.6770036</v>
      </c>
      <c r="F96" s="158" t="n">
        <f aca="false">high_SIPA_income!I89</f>
        <v>138338.374976317</v>
      </c>
      <c r="G96" s="67" t="n">
        <f aca="false">E96-F96*0.7</f>
        <v>44141760.8145202</v>
      </c>
      <c r="H96" s="67"/>
      <c r="I96" s="67"/>
      <c r="J96" s="67" t="n">
        <f aca="false">G96*3.8235866717</f>
        <v>168779848.315769</v>
      </c>
      <c r="K96" s="9"/>
      <c r="L96" s="67"/>
      <c r="M96" s="67" t="n">
        <f aca="false">F96*2.511711692</f>
        <v>347466.113880296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high_SIPA_income!B90</f>
        <v>38996786.3927139</v>
      </c>
      <c r="F97" s="156" t="n">
        <f aca="false">high_SIPA_income!I90</f>
        <v>138403.460269457</v>
      </c>
      <c r="G97" s="8" t="n">
        <f aca="false">E97-F97*0.7</f>
        <v>38899903.9705253</v>
      </c>
      <c r="H97" s="8"/>
      <c r="I97" s="8"/>
      <c r="J97" s="8" t="n">
        <f aca="false">G97*3.8235866717</f>
        <v>148737154.35211</v>
      </c>
      <c r="K97" s="6"/>
      <c r="L97" s="8"/>
      <c r="M97" s="8" t="n">
        <f aca="false">F97*2.511711692</f>
        <v>347629.589372052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high_SIPA_income!B91</f>
        <v>44886565.3935777</v>
      </c>
      <c r="F98" s="158" t="n">
        <f aca="false">high_SIPA_income!I91</f>
        <v>140257.422106982</v>
      </c>
      <c r="G98" s="67" t="n">
        <f aca="false">E98-F98*0.7</f>
        <v>44788385.1981028</v>
      </c>
      <c r="H98" s="67"/>
      <c r="I98" s="67"/>
      <c r="J98" s="67" t="n">
        <f aca="false">G98*3.8235866717</f>
        <v>171252272.690431</v>
      </c>
      <c r="K98" s="9"/>
      <c r="L98" s="67"/>
      <c r="M98" s="67" t="n">
        <f aca="false">F98*2.511711692</f>
        <v>352286.206995887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high_SIPA_income!B92</f>
        <v>39555204.9890255</v>
      </c>
      <c r="F99" s="158" t="n">
        <f aca="false">high_SIPA_income!I92</f>
        <v>139601.102585099</v>
      </c>
      <c r="G99" s="67" t="n">
        <f aca="false">E99-F99*0.7</f>
        <v>39457484.217216</v>
      </c>
      <c r="H99" s="67"/>
      <c r="I99" s="67"/>
      <c r="J99" s="67" t="n">
        <f aca="false">G99*3.8235866717</f>
        <v>150869110.75176</v>
      </c>
      <c r="K99" s="9"/>
      <c r="L99" s="67"/>
      <c r="M99" s="67" t="n">
        <f aca="false">F99*2.511711692</f>
        <v>350637.721579083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high_SIPA_income!B93</f>
        <v>45696249.4341877</v>
      </c>
      <c r="F100" s="158" t="n">
        <f aca="false">high_SIPA_income!I93</f>
        <v>140543.741177728</v>
      </c>
      <c r="G100" s="67" t="n">
        <f aca="false">E100-F100*0.7</f>
        <v>45597868.8153633</v>
      </c>
      <c r="H100" s="67"/>
      <c r="I100" s="67"/>
      <c r="J100" s="67" t="n">
        <f aca="false">G100*3.8235866717</f>
        <v>174347403.460348</v>
      </c>
      <c r="K100" s="9"/>
      <c r="L100" s="67"/>
      <c r="M100" s="67" t="n">
        <f aca="false">F100*2.511711692</f>
        <v>353005.357953521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high_SIPA_income!B94</f>
        <v>40323667.5522199</v>
      </c>
      <c r="F101" s="156" t="n">
        <f aca="false">high_SIPA_income!I94</f>
        <v>141920.462098245</v>
      </c>
      <c r="G101" s="8" t="n">
        <f aca="false">E101-F101*0.7</f>
        <v>40224323.2287512</v>
      </c>
      <c r="H101" s="8"/>
      <c r="I101" s="8"/>
      <c r="J101" s="8" t="n">
        <f aca="false">G101*3.8235866717</f>
        <v>153801186.175606</v>
      </c>
      <c r="K101" s="6"/>
      <c r="L101" s="8"/>
      <c r="M101" s="8" t="n">
        <f aca="false">F101*2.511711692</f>
        <v>356463.283986204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high_SIPA_income!B95</f>
        <v>46712317.2864887</v>
      </c>
      <c r="F102" s="158" t="n">
        <f aca="false">high_SIPA_income!I95</f>
        <v>139915.472443873</v>
      </c>
      <c r="G102" s="67" t="n">
        <f aca="false">E102-F102*0.7</f>
        <v>46614376.455778</v>
      </c>
      <c r="H102" s="67"/>
      <c r="I102" s="67"/>
      <c r="J102" s="67" t="n">
        <f aca="false">G102*3.8235866717</f>
        <v>178234108.525919</v>
      </c>
      <c r="K102" s="9"/>
      <c r="L102" s="67"/>
      <c r="M102" s="67" t="n">
        <f aca="false">F102*2.511711692</f>
        <v>351427.328028979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high_SIPA_income!B96</f>
        <v>40949528.8720907</v>
      </c>
      <c r="F103" s="158" t="n">
        <f aca="false">high_SIPA_income!I96</f>
        <v>137862.496991648</v>
      </c>
      <c r="G103" s="67" t="n">
        <f aca="false">E103-F103*0.7</f>
        <v>40853025.1241965</v>
      </c>
      <c r="H103" s="67"/>
      <c r="I103" s="67"/>
      <c r="J103" s="67" t="n">
        <f aca="false">G103*3.8235866717</f>
        <v>156205082.363503</v>
      </c>
      <c r="K103" s="9"/>
      <c r="L103" s="67"/>
      <c r="M103" s="67" t="n">
        <f aca="false">F103*2.511711692</f>
        <v>346270.845582236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high_SIPA_income!B97</f>
        <v>47473347.7153275</v>
      </c>
      <c r="F104" s="158" t="n">
        <f aca="false">high_SIPA_income!I97</f>
        <v>141556.176484307</v>
      </c>
      <c r="G104" s="67" t="n">
        <f aca="false">E104-F104*0.7</f>
        <v>47374258.3917885</v>
      </c>
      <c r="H104" s="67"/>
      <c r="I104" s="67"/>
      <c r="J104" s="67" t="n">
        <f aca="false">G104*3.8235866717</f>
        <v>181139582.968514</v>
      </c>
      <c r="K104" s="9"/>
      <c r="L104" s="67"/>
      <c r="M104" s="67" t="n">
        <f aca="false">F104*2.511711692</f>
        <v>355548.303550449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high_SIPA_income!B98</f>
        <v>41876801.9649558</v>
      </c>
      <c r="F105" s="156" t="n">
        <f aca="false">high_SIPA_income!I98</f>
        <v>136986.410821482</v>
      </c>
      <c r="G105" s="8" t="n">
        <f aca="false">E105-F105*0.7</f>
        <v>41780911.4773807</v>
      </c>
      <c r="H105" s="8"/>
      <c r="I105" s="8"/>
      <c r="J105" s="8" t="n">
        <f aca="false">G105*3.8235866717</f>
        <v>159752936.256391</v>
      </c>
      <c r="K105" s="6"/>
      <c r="L105" s="8"/>
      <c r="M105" s="8" t="n">
        <f aca="false">F105*2.511711692</f>
        <v>344070.369705431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high_SIPA_income!B99</f>
        <v>48396934.0535374</v>
      </c>
      <c r="F106" s="158" t="n">
        <f aca="false">high_SIPA_income!I99</f>
        <v>135870.087425</v>
      </c>
      <c r="G106" s="67" t="n">
        <f aca="false">E106-F106*0.7</f>
        <v>48301824.9923399</v>
      </c>
      <c r="H106" s="67"/>
      <c r="I106" s="67"/>
      <c r="J106" s="67" t="n">
        <f aca="false">G106*3.8235866717</f>
        <v>184686214.259497</v>
      </c>
      <c r="K106" s="9"/>
      <c r="L106" s="67"/>
      <c r="M106" s="67" t="n">
        <f aca="false">F106*2.511711692</f>
        <v>341266.487178433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high_SIPA_income!B100</f>
        <v>42645233.5643018</v>
      </c>
      <c r="F107" s="158" t="n">
        <f aca="false">high_SIPA_income!I100</f>
        <v>135678.322222122</v>
      </c>
      <c r="G107" s="67" t="n">
        <f aca="false">E107-F107*0.7</f>
        <v>42550258.7387464</v>
      </c>
      <c r="H107" s="67"/>
      <c r="I107" s="67"/>
      <c r="J107" s="67" t="n">
        <f aca="false">G107*3.8235866717</f>
        <v>162694602.190857</v>
      </c>
      <c r="K107" s="9"/>
      <c r="L107" s="67"/>
      <c r="M107" s="67" t="n">
        <f aca="false">F107*2.511711692</f>
        <v>340784.828276246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high_SIPA_income!B101</f>
        <v>49212438.5737357</v>
      </c>
      <c r="F108" s="158" t="n">
        <f aca="false">high_SIPA_income!I101</f>
        <v>136650.806932039</v>
      </c>
      <c r="G108" s="67" t="n">
        <f aca="false">E108-F108*0.7</f>
        <v>49116783.0088833</v>
      </c>
      <c r="H108" s="67"/>
      <c r="I108" s="67"/>
      <c r="J108" s="67" t="n">
        <f aca="false">G108*3.8235866717</f>
        <v>187802276.869547</v>
      </c>
      <c r="K108" s="9"/>
      <c r="L108" s="67"/>
      <c r="M108" s="67" t="n">
        <f aca="false">F108*2.511711692</f>
        <v>343227.429492437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high_SIPA_income!B102</f>
        <v>43389002.4202832</v>
      </c>
      <c r="F109" s="156" t="n">
        <f aca="false">high_SIPA_income!I102</f>
        <v>135986.275193503</v>
      </c>
      <c r="G109" s="8" t="n">
        <f aca="false">E109-F109*0.7</f>
        <v>43293812.0276478</v>
      </c>
      <c r="H109" s="8"/>
      <c r="I109" s="8"/>
      <c r="J109" s="8" t="n">
        <f aca="false">G109*3.8235866717</f>
        <v>165537642.635999</v>
      </c>
      <c r="K109" s="6"/>
      <c r="L109" s="8"/>
      <c r="M109" s="8" t="n">
        <f aca="false">F109*2.511711692</f>
        <v>341558.317355052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high_SIPA_income!B103</f>
        <v>50151033.0069861</v>
      </c>
      <c r="F110" s="158" t="n">
        <f aca="false">high_SIPA_income!I103</f>
        <v>139971.354417149</v>
      </c>
      <c r="G110" s="67" t="n">
        <f aca="false">E110-F110*0.7</f>
        <v>50053053.0588941</v>
      </c>
      <c r="H110" s="67"/>
      <c r="I110" s="67"/>
      <c r="J110" s="67" t="n">
        <f aca="false">G110*3.8235866717</f>
        <v>191382186.55388</v>
      </c>
      <c r="K110" s="9"/>
      <c r="L110" s="67"/>
      <c r="M110" s="67" t="n">
        <f aca="false">F110*2.511711692</f>
        <v>351567.687434628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high_SIPA_income!B104</f>
        <v>44132377.0028209</v>
      </c>
      <c r="F111" s="158" t="n">
        <f aca="false">high_SIPA_income!I104</f>
        <v>139011.981266487</v>
      </c>
      <c r="G111" s="67" t="n">
        <f aca="false">E111-F111*0.7</f>
        <v>44035068.6159343</v>
      </c>
      <c r="H111" s="67"/>
      <c r="I111" s="67"/>
      <c r="J111" s="67" t="n">
        <f aca="false">G111*3.8235866717</f>
        <v>168371901.447282</v>
      </c>
      <c r="K111" s="9"/>
      <c r="L111" s="67"/>
      <c r="M111" s="67" t="n">
        <f aca="false">F111*2.511711692</f>
        <v>349158.018675121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high_SIPA_income!B105</f>
        <v>50776631.1811584</v>
      </c>
      <c r="F112" s="158" t="n">
        <f aca="false">high_SIPA_income!I105</f>
        <v>141080.337807137</v>
      </c>
      <c r="G112" s="67" t="n">
        <f aca="false">E112-F112*0.7</f>
        <v>50677874.9446935</v>
      </c>
      <c r="H112" s="67"/>
      <c r="I112" s="67"/>
      <c r="J112" s="67" t="n">
        <f aca="false">G112*3.8235866717</f>
        <v>193771247.188609</v>
      </c>
      <c r="K112" s="9"/>
      <c r="L112" s="67"/>
      <c r="M112" s="67" t="n">
        <f aca="false">F112*2.511711692</f>
        <v>354353.133981495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6340.16578858494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6344.90263550302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6293.04353253368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6274.70412123547</v>
      </c>
      <c r="C26" s="0" t="n">
        <v>10733830</v>
      </c>
    </row>
    <row r="27" customFormat="false" ht="12.8" hidden="false" customHeight="false" outlineLevel="0" collapsed="false">
      <c r="A27" s="0" t="n">
        <v>74</v>
      </c>
      <c r="B27" s="0" t="n">
        <v>6292.5254634416</v>
      </c>
      <c r="C27" s="0" t="n">
        <v>11021248</v>
      </c>
    </row>
    <row r="28" customFormat="false" ht="12.8" hidden="false" customHeight="false" outlineLevel="0" collapsed="false">
      <c r="A28" s="0" t="n">
        <v>75</v>
      </c>
      <c r="B28" s="0" t="n">
        <v>6316.17746408829</v>
      </c>
      <c r="C28" s="0" t="n">
        <v>11345148</v>
      </c>
    </row>
    <row r="29" customFormat="false" ht="12.8" hidden="false" customHeight="false" outlineLevel="0" collapsed="false">
      <c r="A29" s="0" t="n">
        <v>76</v>
      </c>
      <c r="B29" s="0" t="n">
        <v>6427.81680199497</v>
      </c>
      <c r="C29" s="0" t="n">
        <v>11396911</v>
      </c>
    </row>
    <row r="30" customFormat="false" ht="12.8" hidden="false" customHeight="false" outlineLevel="0" collapsed="false">
      <c r="A30" s="0" t="n">
        <v>77</v>
      </c>
      <c r="B30" s="0" t="n">
        <v>6493.61571351213</v>
      </c>
      <c r="C30" s="0" t="n">
        <v>11402643</v>
      </c>
    </row>
    <row r="31" customFormat="false" ht="12.8" hidden="false" customHeight="false" outlineLevel="0" collapsed="false">
      <c r="A31" s="0" t="n">
        <v>78</v>
      </c>
      <c r="B31" s="0" t="n">
        <v>6546.61709282131</v>
      </c>
      <c r="C31" s="0" t="n">
        <v>11480359</v>
      </c>
    </row>
    <row r="32" customFormat="false" ht="12.8" hidden="false" customHeight="false" outlineLevel="0" collapsed="false">
      <c r="A32" s="0" t="n">
        <v>79</v>
      </c>
      <c r="B32" s="0" t="n">
        <v>6598.47190936173</v>
      </c>
      <c r="C32" s="0" t="n">
        <v>11534938</v>
      </c>
    </row>
    <row r="33" customFormat="false" ht="12.8" hidden="false" customHeight="false" outlineLevel="0" collapsed="false">
      <c r="A33" s="0" t="n">
        <v>80</v>
      </c>
      <c r="B33" s="0" t="n">
        <v>6687.10385526868</v>
      </c>
      <c r="C33" s="0" t="n">
        <v>11564527</v>
      </c>
    </row>
    <row r="34" customFormat="false" ht="12.8" hidden="false" customHeight="false" outlineLevel="0" collapsed="false">
      <c r="A34" s="0" t="n">
        <v>81</v>
      </c>
      <c r="B34" s="0" t="n">
        <v>6734.27719213296</v>
      </c>
      <c r="C34" s="0" t="n">
        <v>11633474</v>
      </c>
    </row>
    <row r="35" customFormat="false" ht="12.8" hidden="false" customHeight="false" outlineLevel="0" collapsed="false">
      <c r="A35" s="0" t="n">
        <v>82</v>
      </c>
      <c r="B35" s="0" t="n">
        <v>6767.28856706008</v>
      </c>
      <c r="C35" s="0" t="n">
        <v>11641319</v>
      </c>
    </row>
    <row r="36" customFormat="false" ht="12.8" hidden="false" customHeight="false" outlineLevel="0" collapsed="false">
      <c r="A36" s="0" t="n">
        <v>83</v>
      </c>
      <c r="B36" s="0" t="n">
        <v>6791.92457217836</v>
      </c>
      <c r="C36" s="0" t="n">
        <v>11733237</v>
      </c>
    </row>
    <row r="37" customFormat="false" ht="12.8" hidden="false" customHeight="false" outlineLevel="0" collapsed="false">
      <c r="A37" s="0" t="n">
        <v>84</v>
      </c>
      <c r="B37" s="0" t="n">
        <v>6843.24984112317</v>
      </c>
      <c r="C37" s="0" t="n">
        <v>11772572</v>
      </c>
    </row>
    <row r="38" customFormat="false" ht="12.8" hidden="false" customHeight="false" outlineLevel="0" collapsed="false">
      <c r="A38" s="0" t="n">
        <v>85</v>
      </c>
      <c r="B38" s="0" t="n">
        <v>6846.34548815669</v>
      </c>
      <c r="C38" s="0" t="n">
        <v>11848062</v>
      </c>
    </row>
    <row r="39" customFormat="false" ht="12.8" hidden="false" customHeight="false" outlineLevel="0" collapsed="false">
      <c r="A39" s="0" t="n">
        <v>86</v>
      </c>
      <c r="B39" s="0" t="n">
        <v>6862.10528051008</v>
      </c>
      <c r="C39" s="0" t="n">
        <v>11864882</v>
      </c>
    </row>
    <row r="40" customFormat="false" ht="12.8" hidden="false" customHeight="false" outlineLevel="0" collapsed="false">
      <c r="A40" s="0" t="n">
        <v>87</v>
      </c>
      <c r="B40" s="0" t="n">
        <v>6936.40346398484</v>
      </c>
      <c r="C40" s="0" t="n">
        <v>11910723</v>
      </c>
    </row>
    <row r="41" customFormat="false" ht="12.8" hidden="false" customHeight="false" outlineLevel="0" collapsed="false">
      <c r="A41" s="0" t="n">
        <v>88</v>
      </c>
      <c r="B41" s="0" t="n">
        <v>6958.29483594557</v>
      </c>
      <c r="C41" s="0" t="n">
        <v>11928313</v>
      </c>
    </row>
    <row r="42" customFormat="false" ht="12.8" hidden="false" customHeight="false" outlineLevel="0" collapsed="false">
      <c r="A42" s="0" t="n">
        <v>89</v>
      </c>
      <c r="B42" s="0" t="n">
        <v>6949.77489446886</v>
      </c>
      <c r="C42" s="0" t="n">
        <v>11961694</v>
      </c>
    </row>
    <row r="43" customFormat="false" ht="12.8" hidden="false" customHeight="false" outlineLevel="0" collapsed="false">
      <c r="A43" s="0" t="n">
        <v>90</v>
      </c>
      <c r="B43" s="0" t="n">
        <v>6984.75722600855</v>
      </c>
      <c r="C43" s="0" t="n">
        <v>12040479</v>
      </c>
    </row>
    <row r="44" customFormat="false" ht="12.8" hidden="false" customHeight="false" outlineLevel="0" collapsed="false">
      <c r="A44" s="0" t="n">
        <v>91</v>
      </c>
      <c r="B44" s="0" t="n">
        <v>7018.26397468851</v>
      </c>
      <c r="C44" s="0" t="n">
        <v>12082042</v>
      </c>
    </row>
    <row r="45" customFormat="false" ht="12.8" hidden="false" customHeight="false" outlineLevel="0" collapsed="false">
      <c r="A45" s="0" t="n">
        <v>92</v>
      </c>
      <c r="B45" s="0" t="n">
        <v>7046.43097589372</v>
      </c>
      <c r="C45" s="0" t="n">
        <v>12183863</v>
      </c>
    </row>
    <row r="46" customFormat="false" ht="12.8" hidden="false" customHeight="false" outlineLevel="0" collapsed="false">
      <c r="A46" s="0" t="n">
        <v>93</v>
      </c>
      <c r="B46" s="0" t="n">
        <v>7095.81936913885</v>
      </c>
      <c r="C46" s="0" t="n">
        <v>12254279</v>
      </c>
    </row>
    <row r="47" customFormat="false" ht="12.8" hidden="false" customHeight="false" outlineLevel="0" collapsed="false">
      <c r="A47" s="0" t="n">
        <v>94</v>
      </c>
      <c r="B47" s="0" t="n">
        <v>7088.49486097594</v>
      </c>
      <c r="C47" s="0" t="n">
        <v>12311510</v>
      </c>
    </row>
    <row r="48" customFormat="false" ht="12.8" hidden="false" customHeight="false" outlineLevel="0" collapsed="false">
      <c r="A48" s="0" t="n">
        <v>95</v>
      </c>
      <c r="B48" s="0" t="n">
        <v>7107.50518099612</v>
      </c>
      <c r="C48" s="0" t="n">
        <v>12330026</v>
      </c>
    </row>
    <row r="49" customFormat="false" ht="12.8" hidden="false" customHeight="false" outlineLevel="0" collapsed="false">
      <c r="A49" s="0" t="n">
        <v>96</v>
      </c>
      <c r="B49" s="0" t="n">
        <v>7140.27910700911</v>
      </c>
      <c r="C49" s="0" t="n">
        <v>12292358</v>
      </c>
    </row>
    <row r="50" customFormat="false" ht="12.8" hidden="false" customHeight="false" outlineLevel="0" collapsed="false">
      <c r="A50" s="0" t="n">
        <v>97</v>
      </c>
      <c r="B50" s="0" t="n">
        <v>7154.95464311351</v>
      </c>
      <c r="C50" s="0" t="n">
        <v>12347498</v>
      </c>
    </row>
    <row r="51" customFormat="false" ht="12.8" hidden="false" customHeight="false" outlineLevel="0" collapsed="false">
      <c r="A51" s="0" t="n">
        <v>98</v>
      </c>
      <c r="B51" s="0" t="n">
        <v>7210.23548378161</v>
      </c>
      <c r="C51" s="0" t="n">
        <v>12369572</v>
      </c>
    </row>
    <row r="52" customFormat="false" ht="12.8" hidden="false" customHeight="false" outlineLevel="0" collapsed="false">
      <c r="A52" s="0" t="n">
        <v>99</v>
      </c>
      <c r="B52" s="0" t="n">
        <v>7217.287224191</v>
      </c>
      <c r="C52" s="0" t="n">
        <v>12466553</v>
      </c>
    </row>
    <row r="53" customFormat="false" ht="12.8" hidden="false" customHeight="false" outlineLevel="0" collapsed="false">
      <c r="A53" s="0" t="n">
        <v>100</v>
      </c>
      <c r="B53" s="0" t="n">
        <v>7272.12051207012</v>
      </c>
      <c r="C53" s="0" t="n">
        <v>12553807</v>
      </c>
    </row>
    <row r="54" customFormat="false" ht="12.8" hidden="false" customHeight="false" outlineLevel="0" collapsed="false">
      <c r="A54" s="0" t="n">
        <v>101</v>
      </c>
      <c r="B54" s="0" t="n">
        <v>7235.11920889322</v>
      </c>
      <c r="C54" s="0" t="n">
        <v>12604997</v>
      </c>
    </row>
    <row r="55" customFormat="false" ht="12.8" hidden="false" customHeight="false" outlineLevel="0" collapsed="false">
      <c r="A55" s="0" t="n">
        <v>102</v>
      </c>
      <c r="B55" s="0" t="n">
        <v>7311.60072409856</v>
      </c>
      <c r="C55" s="0" t="n">
        <v>12620755</v>
      </c>
    </row>
    <row r="56" customFormat="false" ht="12.8" hidden="false" customHeight="false" outlineLevel="0" collapsed="false">
      <c r="A56" s="0" t="n">
        <v>103</v>
      </c>
      <c r="B56" s="0" t="n">
        <v>7344.74614931531</v>
      </c>
      <c r="C56" s="0" t="n">
        <v>12692256</v>
      </c>
    </row>
    <row r="57" customFormat="false" ht="12.8" hidden="false" customHeight="false" outlineLevel="0" collapsed="false">
      <c r="A57" s="0" t="n">
        <v>104</v>
      </c>
      <c r="B57" s="0" t="n">
        <v>7375.77254175223</v>
      </c>
      <c r="C57" s="0" t="n">
        <v>12786079</v>
      </c>
    </row>
    <row r="58" customFormat="false" ht="12.8" hidden="false" customHeight="false" outlineLevel="0" collapsed="false">
      <c r="A58" s="0" t="n">
        <v>105</v>
      </c>
      <c r="B58" s="0" t="n">
        <v>7382.86418363738</v>
      </c>
      <c r="C58" s="0" t="n">
        <v>12842760</v>
      </c>
    </row>
    <row r="59" customFormat="false" ht="12.8" hidden="false" customHeight="false" outlineLevel="0" collapsed="false">
      <c r="A59" s="0" t="n">
        <v>106</v>
      </c>
      <c r="B59" s="0" t="n">
        <v>7405.88144375479</v>
      </c>
      <c r="C59" s="0" t="n">
        <v>12875313</v>
      </c>
    </row>
    <row r="60" customFormat="false" ht="12.8" hidden="false" customHeight="false" outlineLevel="0" collapsed="false">
      <c r="A60" s="0" t="n">
        <v>107</v>
      </c>
      <c r="B60" s="0" t="n">
        <v>7446.07488663536</v>
      </c>
      <c r="C60" s="0" t="n">
        <v>12872441</v>
      </c>
    </row>
    <row r="61" customFormat="false" ht="12.8" hidden="false" customHeight="false" outlineLevel="0" collapsed="false">
      <c r="A61" s="0" t="n">
        <v>108</v>
      </c>
      <c r="B61" s="0" t="n">
        <v>7485.22254235024</v>
      </c>
      <c r="C61" s="0" t="n">
        <v>12910488</v>
      </c>
    </row>
    <row r="62" customFormat="false" ht="12.8" hidden="false" customHeight="false" outlineLevel="0" collapsed="false">
      <c r="A62" s="0" t="n">
        <v>109</v>
      </c>
      <c r="B62" s="0" t="n">
        <v>7512.86029366957</v>
      </c>
      <c r="C62" s="0" t="n">
        <v>12930567</v>
      </c>
    </row>
    <row r="63" customFormat="false" ht="12.8" hidden="false" customHeight="false" outlineLevel="0" collapsed="false">
      <c r="A63" s="0" t="n">
        <v>110</v>
      </c>
      <c r="B63" s="0" t="n">
        <v>7534.02123399548</v>
      </c>
      <c r="C63" s="0" t="n">
        <v>12965985</v>
      </c>
    </row>
    <row r="64" customFormat="false" ht="12.8" hidden="false" customHeight="false" outlineLevel="0" collapsed="false">
      <c r="A64" s="0" t="n">
        <v>111</v>
      </c>
      <c r="B64" s="0" t="n">
        <v>7573.84818211094</v>
      </c>
      <c r="C64" s="0" t="n">
        <v>12976833</v>
      </c>
    </row>
    <row r="65" customFormat="false" ht="12.8" hidden="false" customHeight="false" outlineLevel="0" collapsed="false">
      <c r="A65" s="0" t="n">
        <v>112</v>
      </c>
      <c r="B65" s="0" t="n">
        <v>7614.99613110865</v>
      </c>
      <c r="C65" s="0" t="n">
        <v>13066250</v>
      </c>
    </row>
    <row r="66" customFormat="false" ht="12.8" hidden="false" customHeight="false" outlineLevel="0" collapsed="false">
      <c r="A66" s="0" t="n">
        <v>113</v>
      </c>
      <c r="B66" s="0" t="n">
        <v>7629.37595202695</v>
      </c>
      <c r="C66" s="0" t="n">
        <v>13140354</v>
      </c>
    </row>
    <row r="67" customFormat="false" ht="12.8" hidden="false" customHeight="false" outlineLevel="0" collapsed="false">
      <c r="A67" s="0" t="n">
        <v>114</v>
      </c>
      <c r="B67" s="0" t="n">
        <v>7667.2575450172</v>
      </c>
      <c r="C67" s="0" t="n">
        <v>13213293</v>
      </c>
    </row>
    <row r="68" customFormat="false" ht="12.8" hidden="false" customHeight="false" outlineLevel="0" collapsed="false">
      <c r="A68" s="0" t="n">
        <v>115</v>
      </c>
      <c r="B68" s="0" t="n">
        <v>7695.95795629545</v>
      </c>
      <c r="C68" s="0" t="n">
        <v>13247057</v>
      </c>
    </row>
    <row r="69" customFormat="false" ht="12.8" hidden="false" customHeight="false" outlineLevel="0" collapsed="false">
      <c r="A69" s="0" t="n">
        <v>116</v>
      </c>
      <c r="B69" s="0" t="n">
        <v>7752.94658161421</v>
      </c>
      <c r="C69" s="0" t="n">
        <v>13258270</v>
      </c>
    </row>
    <row r="70" customFormat="false" ht="12.8" hidden="false" customHeight="false" outlineLevel="0" collapsed="false">
      <c r="A70" s="0" t="n">
        <v>117</v>
      </c>
      <c r="B70" s="0" t="n">
        <v>7750.16768230398</v>
      </c>
      <c r="C70" s="0" t="n">
        <v>13246482</v>
      </c>
    </row>
    <row r="71" customFormat="false" ht="12.8" hidden="false" customHeight="false" outlineLevel="0" collapsed="false">
      <c r="A71" s="0" t="n">
        <v>118</v>
      </c>
      <c r="B71" s="0" t="n">
        <v>7783.44415858938</v>
      </c>
      <c r="C71" s="0" t="n">
        <v>13305615</v>
      </c>
    </row>
    <row r="72" customFormat="false" ht="12.8" hidden="false" customHeight="false" outlineLevel="0" collapsed="false">
      <c r="A72" s="0" t="n">
        <v>119</v>
      </c>
      <c r="B72" s="0" t="n">
        <v>7776.66282440447</v>
      </c>
      <c r="C72" s="0" t="n">
        <v>13347030</v>
      </c>
    </row>
    <row r="73" customFormat="false" ht="12.8" hidden="false" customHeight="false" outlineLevel="0" collapsed="false">
      <c r="A73" s="0" t="n">
        <v>120</v>
      </c>
      <c r="B73" s="0" t="n">
        <v>7808.69880975998</v>
      </c>
      <c r="C73" s="0" t="n">
        <v>13370282</v>
      </c>
    </row>
    <row r="74" customFormat="false" ht="12.8" hidden="false" customHeight="false" outlineLevel="0" collapsed="false">
      <c r="A74" s="0" t="n">
        <v>121</v>
      </c>
      <c r="B74" s="0" t="n">
        <v>7847.75447660577</v>
      </c>
      <c r="C74" s="0" t="n">
        <v>13421404</v>
      </c>
    </row>
    <row r="75" customFormat="false" ht="12.8" hidden="false" customHeight="false" outlineLevel="0" collapsed="false">
      <c r="A75" s="0" t="n">
        <v>122</v>
      </c>
      <c r="B75" s="0" t="n">
        <v>7908.1696162703</v>
      </c>
      <c r="C75" s="0" t="n">
        <v>13347138</v>
      </c>
    </row>
    <row r="76" customFormat="false" ht="12.8" hidden="false" customHeight="false" outlineLevel="0" collapsed="false">
      <c r="A76" s="0" t="n">
        <v>123</v>
      </c>
      <c r="B76" s="0" t="n">
        <v>7898.27164952678</v>
      </c>
      <c r="C76" s="0" t="n">
        <v>13391990</v>
      </c>
    </row>
    <row r="77" customFormat="false" ht="12.8" hidden="false" customHeight="false" outlineLevel="0" collapsed="false">
      <c r="A77" s="0" t="n">
        <v>124</v>
      </c>
      <c r="B77" s="0" t="n">
        <v>7936.05262109807</v>
      </c>
      <c r="C77" s="0" t="n">
        <v>13489672</v>
      </c>
    </row>
    <row r="78" customFormat="false" ht="12.8" hidden="false" customHeight="false" outlineLevel="0" collapsed="false">
      <c r="A78" s="0" t="n">
        <v>125</v>
      </c>
      <c r="B78" s="0" t="n">
        <v>7959.84141048681</v>
      </c>
      <c r="C78" s="0" t="n">
        <v>13484165</v>
      </c>
    </row>
    <row r="79" customFormat="false" ht="12.8" hidden="false" customHeight="false" outlineLevel="0" collapsed="false">
      <c r="A79" s="0" t="n">
        <v>126</v>
      </c>
      <c r="B79" s="0" t="n">
        <v>7988.05514223036</v>
      </c>
      <c r="C79" s="0" t="n">
        <v>13468309</v>
      </c>
    </row>
    <row r="80" customFormat="false" ht="12.8" hidden="false" customHeight="false" outlineLevel="0" collapsed="false">
      <c r="A80" s="0" t="n">
        <v>127</v>
      </c>
      <c r="B80" s="0" t="n">
        <v>7990.29977931295</v>
      </c>
      <c r="C80" s="0" t="n">
        <v>13474874</v>
      </c>
    </row>
    <row r="81" customFormat="false" ht="12.8" hidden="false" customHeight="false" outlineLevel="0" collapsed="false">
      <c r="A81" s="0" t="n">
        <v>128</v>
      </c>
      <c r="B81" s="0" t="n">
        <v>8018.68455861154</v>
      </c>
      <c r="C81" s="0" t="n">
        <v>13546435</v>
      </c>
    </row>
    <row r="82" customFormat="false" ht="12.8" hidden="false" customHeight="false" outlineLevel="0" collapsed="false">
      <c r="A82" s="0" t="n">
        <v>129</v>
      </c>
      <c r="B82" s="0" t="n">
        <v>8065.67907458784</v>
      </c>
      <c r="C82" s="0" t="n">
        <v>13492119</v>
      </c>
    </row>
    <row r="83" customFormat="false" ht="12.8" hidden="false" customHeight="false" outlineLevel="0" collapsed="false">
      <c r="A83" s="0" t="n">
        <v>130</v>
      </c>
      <c r="B83" s="0" t="n">
        <v>8082.20305194526</v>
      </c>
      <c r="C83" s="0" t="n">
        <v>13560902</v>
      </c>
    </row>
    <row r="84" customFormat="false" ht="12.8" hidden="false" customHeight="false" outlineLevel="0" collapsed="false">
      <c r="A84" s="0" t="n">
        <v>131</v>
      </c>
      <c r="B84" s="0" t="n">
        <v>8126.68980497277</v>
      </c>
      <c r="C84" s="0" t="n">
        <v>13567504</v>
      </c>
    </row>
    <row r="85" customFormat="false" ht="12.8" hidden="false" customHeight="false" outlineLevel="0" collapsed="false">
      <c r="A85" s="0" t="n">
        <v>132</v>
      </c>
      <c r="B85" s="0" t="n">
        <v>8161.26866493597</v>
      </c>
      <c r="C85" s="0" t="n">
        <v>13619865</v>
      </c>
    </row>
    <row r="86" customFormat="false" ht="12.8" hidden="false" customHeight="false" outlineLevel="0" collapsed="false">
      <c r="A86" s="0" t="n">
        <v>133</v>
      </c>
      <c r="B86" s="0" t="n">
        <v>8143.44349178634</v>
      </c>
      <c r="C86" s="0" t="n">
        <v>13675826</v>
      </c>
    </row>
    <row r="87" customFormat="false" ht="12.8" hidden="false" customHeight="false" outlineLevel="0" collapsed="false">
      <c r="A87" s="0" t="n">
        <v>134</v>
      </c>
      <c r="B87" s="0" t="n">
        <v>8198.2403115933</v>
      </c>
      <c r="C87" s="0" t="n">
        <v>13665598</v>
      </c>
    </row>
    <row r="88" customFormat="false" ht="12.8" hidden="false" customHeight="false" outlineLevel="0" collapsed="false">
      <c r="A88" s="0" t="n">
        <v>135</v>
      </c>
      <c r="B88" s="0" t="n">
        <v>8234.30372785552</v>
      </c>
      <c r="C88" s="0" t="n">
        <v>13675686</v>
      </c>
    </row>
    <row r="89" customFormat="false" ht="12.8" hidden="false" customHeight="false" outlineLevel="0" collapsed="false">
      <c r="A89" s="0" t="n">
        <v>136</v>
      </c>
      <c r="B89" s="0" t="n">
        <v>8245.92227910869</v>
      </c>
      <c r="C89" s="0" t="n">
        <v>13724644</v>
      </c>
    </row>
    <row r="90" customFormat="false" ht="12.8" hidden="false" customHeight="false" outlineLevel="0" collapsed="false">
      <c r="A90" s="0" t="n">
        <v>137</v>
      </c>
      <c r="B90" s="0" t="n">
        <v>8247.20892887162</v>
      </c>
      <c r="C90" s="0" t="n">
        <v>13757690</v>
      </c>
    </row>
    <row r="91" customFormat="false" ht="12.8" hidden="false" customHeight="false" outlineLevel="0" collapsed="false">
      <c r="A91" s="0" t="n">
        <v>138</v>
      </c>
      <c r="B91" s="0" t="n">
        <v>8219.00064576167</v>
      </c>
      <c r="C91" s="0" t="n">
        <v>13834292</v>
      </c>
    </row>
    <row r="92" customFormat="false" ht="12.8" hidden="false" customHeight="false" outlineLevel="0" collapsed="false">
      <c r="A92" s="0" t="n">
        <v>139</v>
      </c>
      <c r="B92" s="0" t="n">
        <v>8248.34867767084</v>
      </c>
      <c r="C92" s="0" t="n">
        <v>13901583</v>
      </c>
    </row>
    <row r="93" customFormat="false" ht="12.8" hidden="false" customHeight="false" outlineLevel="0" collapsed="false">
      <c r="A93" s="0" t="n">
        <v>140</v>
      </c>
      <c r="B93" s="0" t="n">
        <v>8256.46417053352</v>
      </c>
      <c r="C93" s="0" t="n">
        <v>13951775</v>
      </c>
    </row>
    <row r="94" customFormat="false" ht="12.8" hidden="false" customHeight="false" outlineLevel="0" collapsed="false">
      <c r="A94" s="0" t="n">
        <v>141</v>
      </c>
      <c r="B94" s="0" t="n">
        <v>8300.04795754711</v>
      </c>
      <c r="C94" s="0" t="n">
        <v>13945052</v>
      </c>
    </row>
    <row r="95" customFormat="false" ht="12.8" hidden="false" customHeight="false" outlineLevel="0" collapsed="false">
      <c r="A95" s="0" t="n">
        <v>142</v>
      </c>
      <c r="B95" s="0" t="n">
        <v>8334.79608952227</v>
      </c>
      <c r="C95" s="0" t="n">
        <v>13955573</v>
      </c>
    </row>
    <row r="96" customFormat="false" ht="12.8" hidden="false" customHeight="false" outlineLevel="0" collapsed="false">
      <c r="A96" s="0" t="n">
        <v>143</v>
      </c>
      <c r="B96" s="0" t="n">
        <v>8348.56751698471</v>
      </c>
      <c r="C96" s="0" t="n">
        <v>14041752</v>
      </c>
    </row>
    <row r="97" customFormat="false" ht="12.8" hidden="false" customHeight="false" outlineLevel="0" collapsed="false">
      <c r="A97" s="0" t="n">
        <v>144</v>
      </c>
      <c r="B97" s="0" t="n">
        <v>8387.75785033958</v>
      </c>
      <c r="C97" s="0" t="n">
        <v>14020964</v>
      </c>
    </row>
    <row r="98" customFormat="false" ht="12.8" hidden="false" customHeight="false" outlineLevel="0" collapsed="false">
      <c r="A98" s="0" t="n">
        <v>145</v>
      </c>
      <c r="B98" s="0" t="n">
        <v>8413.74055235401</v>
      </c>
      <c r="C98" s="0" t="n">
        <v>14021994</v>
      </c>
    </row>
    <row r="99" customFormat="false" ht="12.8" hidden="false" customHeight="false" outlineLevel="0" collapsed="false">
      <c r="A99" s="0" t="n">
        <v>146</v>
      </c>
      <c r="B99" s="0" t="n">
        <v>8478.60500171342</v>
      </c>
      <c r="C99" s="0" t="n">
        <v>14017465</v>
      </c>
    </row>
    <row r="100" customFormat="false" ht="12.8" hidden="false" customHeight="false" outlineLevel="0" collapsed="false">
      <c r="A100" s="0" t="n">
        <v>147</v>
      </c>
      <c r="B100" s="0" t="n">
        <v>8497.17397175277</v>
      </c>
      <c r="C100" s="0" t="n">
        <v>14012010</v>
      </c>
    </row>
    <row r="101" customFormat="false" ht="12.8" hidden="false" customHeight="false" outlineLevel="0" collapsed="false">
      <c r="A101" s="0" t="n">
        <v>148</v>
      </c>
      <c r="B101" s="0" t="n">
        <v>8535.17836712559</v>
      </c>
      <c r="C101" s="0" t="n">
        <v>14050441</v>
      </c>
    </row>
    <row r="102" customFormat="false" ht="12.8" hidden="false" customHeight="false" outlineLevel="0" collapsed="false">
      <c r="A102" s="0" t="n">
        <v>149</v>
      </c>
      <c r="B102" s="0" t="n">
        <v>8564.11858937882</v>
      </c>
      <c r="C102" s="0" t="n">
        <v>14099724</v>
      </c>
    </row>
    <row r="103" customFormat="false" ht="12.8" hidden="false" customHeight="false" outlineLevel="0" collapsed="false">
      <c r="A103" s="0" t="n">
        <v>150</v>
      </c>
      <c r="B103" s="0" t="n">
        <v>8535.98189093892</v>
      </c>
      <c r="C103" s="0" t="n">
        <v>14197126</v>
      </c>
    </row>
    <row r="104" customFormat="false" ht="12.8" hidden="false" customHeight="false" outlineLevel="0" collapsed="false">
      <c r="A104" s="0" t="n">
        <v>151</v>
      </c>
      <c r="B104" s="0" t="n">
        <v>8580.80926621546</v>
      </c>
      <c r="C104" s="0" t="n">
        <v>14221157</v>
      </c>
    </row>
    <row r="105" customFormat="false" ht="12.8" hidden="false" customHeight="false" outlineLevel="0" collapsed="false">
      <c r="A105" s="0" t="n">
        <v>152</v>
      </c>
      <c r="B105" s="0" t="n">
        <v>8587.17910514898</v>
      </c>
      <c r="C105" s="0" t="n">
        <v>14269083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6329.6485470738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6355.70189096059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6420.12269975139</v>
      </c>
      <c r="C27" s="0" t="n">
        <v>11023406</v>
      </c>
    </row>
    <row r="28" customFormat="false" ht="12.8" hidden="false" customHeight="false" outlineLevel="0" collapsed="false">
      <c r="A28" s="0" t="n">
        <v>75</v>
      </c>
      <c r="B28" s="0" t="n">
        <v>6486.18824881291</v>
      </c>
      <c r="C28" s="0" t="n">
        <v>11353109</v>
      </c>
    </row>
    <row r="29" customFormat="false" ht="12.8" hidden="false" customHeight="false" outlineLevel="0" collapsed="false">
      <c r="A29" s="0" t="n">
        <v>76</v>
      </c>
      <c r="B29" s="0" t="n">
        <v>6657.04469803551</v>
      </c>
      <c r="C29" s="0" t="n">
        <v>11413452</v>
      </c>
    </row>
    <row r="30" customFormat="false" ht="12.8" hidden="false" customHeight="false" outlineLevel="0" collapsed="false">
      <c r="A30" s="0" t="n">
        <v>77</v>
      </c>
      <c r="B30" s="0" t="n">
        <v>6777.81102904316</v>
      </c>
      <c r="C30" s="0" t="n">
        <v>11426215</v>
      </c>
    </row>
    <row r="31" customFormat="false" ht="12.8" hidden="false" customHeight="false" outlineLevel="0" collapsed="false">
      <c r="A31" s="0" t="n">
        <v>78</v>
      </c>
      <c r="B31" s="0" t="n">
        <v>6886.11009648407</v>
      </c>
      <c r="C31" s="0" t="n">
        <v>11485592</v>
      </c>
    </row>
    <row r="32" customFormat="false" ht="12.8" hidden="false" customHeight="false" outlineLevel="0" collapsed="false">
      <c r="A32" s="0" t="n">
        <v>79</v>
      </c>
      <c r="B32" s="0" t="n">
        <v>6969.92524262453</v>
      </c>
      <c r="C32" s="0" t="n">
        <v>11555401</v>
      </c>
    </row>
    <row r="33" customFormat="false" ht="12.8" hidden="false" customHeight="false" outlineLevel="0" collapsed="false">
      <c r="A33" s="0" t="n">
        <v>80</v>
      </c>
      <c r="B33" s="0" t="n">
        <v>7072.6730266602</v>
      </c>
      <c r="C33" s="0" t="n">
        <v>11621865</v>
      </c>
    </row>
    <row r="34" customFormat="false" ht="12.8" hidden="false" customHeight="false" outlineLevel="0" collapsed="false">
      <c r="A34" s="0" t="n">
        <v>81</v>
      </c>
      <c r="B34" s="0" t="n">
        <v>7104.32526509693</v>
      </c>
      <c r="C34" s="0" t="n">
        <v>11728526</v>
      </c>
    </row>
    <row r="35" customFormat="false" ht="12.8" hidden="false" customHeight="false" outlineLevel="0" collapsed="false">
      <c r="A35" s="0" t="n">
        <v>82</v>
      </c>
      <c r="B35" s="0" t="n">
        <v>7123.01711824269</v>
      </c>
      <c r="C35" s="0" t="n">
        <v>11768408</v>
      </c>
    </row>
    <row r="36" customFormat="false" ht="12.8" hidden="false" customHeight="false" outlineLevel="0" collapsed="false">
      <c r="A36" s="0" t="n">
        <v>83</v>
      </c>
      <c r="B36" s="0" t="n">
        <v>7174.78979158477</v>
      </c>
      <c r="C36" s="0" t="n">
        <v>11793133</v>
      </c>
    </row>
    <row r="37" customFormat="false" ht="12.8" hidden="false" customHeight="false" outlineLevel="0" collapsed="false">
      <c r="A37" s="0" t="n">
        <v>84</v>
      </c>
      <c r="B37" s="0" t="n">
        <v>7225.01225549103</v>
      </c>
      <c r="C37" s="0" t="n">
        <v>11773619</v>
      </c>
    </row>
    <row r="38" customFormat="false" ht="12.8" hidden="false" customHeight="false" outlineLevel="0" collapsed="false">
      <c r="A38" s="0" t="n">
        <v>85</v>
      </c>
      <c r="B38" s="0" t="n">
        <v>7244.8214806851</v>
      </c>
      <c r="C38" s="0" t="n">
        <v>11854821</v>
      </c>
    </row>
    <row r="39" customFormat="false" ht="12.8" hidden="false" customHeight="false" outlineLevel="0" collapsed="false">
      <c r="A39" s="0" t="n">
        <v>86</v>
      </c>
      <c r="B39" s="0" t="n">
        <v>7256.16267737873</v>
      </c>
      <c r="C39" s="0" t="n">
        <v>11940394</v>
      </c>
    </row>
    <row r="40" customFormat="false" ht="12.8" hidden="false" customHeight="false" outlineLevel="0" collapsed="false">
      <c r="A40" s="0" t="n">
        <v>87</v>
      </c>
      <c r="B40" s="0" t="n">
        <v>7336.08722943183</v>
      </c>
      <c r="C40" s="0" t="n">
        <v>11971857</v>
      </c>
    </row>
    <row r="41" customFormat="false" ht="12.8" hidden="false" customHeight="false" outlineLevel="0" collapsed="false">
      <c r="A41" s="0" t="n">
        <v>88</v>
      </c>
      <c r="B41" s="0" t="n">
        <v>7385.15830884556</v>
      </c>
      <c r="C41" s="0" t="n">
        <v>12022134</v>
      </c>
    </row>
    <row r="42" customFormat="false" ht="12.8" hidden="false" customHeight="false" outlineLevel="0" collapsed="false">
      <c r="A42" s="0" t="n">
        <v>89</v>
      </c>
      <c r="B42" s="0" t="n">
        <v>7406.01001433138</v>
      </c>
      <c r="C42" s="0" t="n">
        <v>12087392</v>
      </c>
    </row>
    <row r="43" customFormat="false" ht="12.8" hidden="false" customHeight="false" outlineLevel="0" collapsed="false">
      <c r="A43" s="0" t="n">
        <v>90</v>
      </c>
      <c r="B43" s="0" t="n">
        <v>7425.05149240955</v>
      </c>
      <c r="C43" s="0" t="n">
        <v>12184981</v>
      </c>
    </row>
    <row r="44" customFormat="false" ht="12.8" hidden="false" customHeight="false" outlineLevel="0" collapsed="false">
      <c r="A44" s="0" t="n">
        <v>91</v>
      </c>
      <c r="B44" s="0" t="n">
        <v>7453.92856148422</v>
      </c>
      <c r="C44" s="0" t="n">
        <v>12277256</v>
      </c>
    </row>
    <row r="45" customFormat="false" ht="12.8" hidden="false" customHeight="false" outlineLevel="0" collapsed="false">
      <c r="A45" s="0" t="n">
        <v>92</v>
      </c>
      <c r="B45" s="0" t="n">
        <v>7468.95622530237</v>
      </c>
      <c r="C45" s="0" t="n">
        <v>12329718</v>
      </c>
    </row>
    <row r="46" customFormat="false" ht="12.8" hidden="false" customHeight="false" outlineLevel="0" collapsed="false">
      <c r="A46" s="0" t="n">
        <v>93</v>
      </c>
      <c r="B46" s="0" t="n">
        <v>7495.84396603359</v>
      </c>
      <c r="C46" s="0" t="n">
        <v>12407839</v>
      </c>
    </row>
    <row r="47" customFormat="false" ht="12.8" hidden="false" customHeight="false" outlineLevel="0" collapsed="false">
      <c r="A47" s="0" t="n">
        <v>94</v>
      </c>
      <c r="B47" s="0" t="n">
        <v>7534.43561218892</v>
      </c>
      <c r="C47" s="0" t="n">
        <v>12509319</v>
      </c>
    </row>
    <row r="48" customFormat="false" ht="12.8" hidden="false" customHeight="false" outlineLevel="0" collapsed="false">
      <c r="A48" s="0" t="n">
        <v>95</v>
      </c>
      <c r="B48" s="0" t="n">
        <v>7572.3390982295</v>
      </c>
      <c r="C48" s="0" t="n">
        <v>12545097</v>
      </c>
    </row>
    <row r="49" customFormat="false" ht="12.8" hidden="false" customHeight="false" outlineLevel="0" collapsed="false">
      <c r="A49" s="0" t="n">
        <v>96</v>
      </c>
      <c r="B49" s="0" t="n">
        <v>7629.96663350374</v>
      </c>
      <c r="C49" s="0" t="n">
        <v>12589786</v>
      </c>
    </row>
    <row r="50" customFormat="false" ht="12.8" hidden="false" customHeight="false" outlineLevel="0" collapsed="false">
      <c r="A50" s="0" t="n">
        <v>97</v>
      </c>
      <c r="B50" s="0" t="n">
        <v>7665.18688215642</v>
      </c>
      <c r="C50" s="0" t="n">
        <v>12652738</v>
      </c>
    </row>
    <row r="51" customFormat="false" ht="12.8" hidden="false" customHeight="false" outlineLevel="0" collapsed="false">
      <c r="A51" s="0" t="n">
        <v>98</v>
      </c>
      <c r="B51" s="0" t="n">
        <v>7683.18099080537</v>
      </c>
      <c r="C51" s="0" t="n">
        <v>12676461</v>
      </c>
    </row>
    <row r="52" customFormat="false" ht="12.8" hidden="false" customHeight="false" outlineLevel="0" collapsed="false">
      <c r="A52" s="0" t="n">
        <v>99</v>
      </c>
      <c r="B52" s="0" t="n">
        <v>7706.54707486849</v>
      </c>
      <c r="C52" s="0" t="n">
        <v>12829984</v>
      </c>
    </row>
    <row r="53" customFormat="false" ht="12.8" hidden="false" customHeight="false" outlineLevel="0" collapsed="false">
      <c r="A53" s="0" t="n">
        <v>100</v>
      </c>
      <c r="B53" s="0" t="n">
        <v>7756.91853185351</v>
      </c>
      <c r="C53" s="0" t="n">
        <v>12837465</v>
      </c>
    </row>
    <row r="54" customFormat="false" ht="12.8" hidden="false" customHeight="false" outlineLevel="0" collapsed="false">
      <c r="A54" s="0" t="n">
        <v>101</v>
      </c>
      <c r="B54" s="0" t="n">
        <v>7783.30237126214</v>
      </c>
      <c r="C54" s="0" t="n">
        <v>12920341</v>
      </c>
    </row>
    <row r="55" customFormat="false" ht="12.8" hidden="false" customHeight="false" outlineLevel="0" collapsed="false">
      <c r="A55" s="0" t="n">
        <v>102</v>
      </c>
      <c r="B55" s="0" t="n">
        <v>7818.73543929826</v>
      </c>
      <c r="C55" s="0" t="n">
        <v>12961887</v>
      </c>
    </row>
    <row r="56" customFormat="false" ht="12.8" hidden="false" customHeight="false" outlineLevel="0" collapsed="false">
      <c r="A56" s="0" t="n">
        <v>103</v>
      </c>
      <c r="B56" s="0" t="n">
        <v>7848.09217754989</v>
      </c>
      <c r="C56" s="0" t="n">
        <v>12962637</v>
      </c>
    </row>
    <row r="57" customFormat="false" ht="12.8" hidden="false" customHeight="false" outlineLevel="0" collapsed="false">
      <c r="A57" s="0" t="n">
        <v>104</v>
      </c>
      <c r="B57" s="0" t="n">
        <v>7847.64466796692</v>
      </c>
      <c r="C57" s="0" t="n">
        <v>13074786</v>
      </c>
    </row>
    <row r="58" customFormat="false" ht="12.8" hidden="false" customHeight="false" outlineLevel="0" collapsed="false">
      <c r="A58" s="0" t="n">
        <v>105</v>
      </c>
      <c r="B58" s="0" t="n">
        <v>7895.07316786828</v>
      </c>
      <c r="C58" s="0" t="n">
        <v>13184813</v>
      </c>
    </row>
    <row r="59" customFormat="false" ht="12.8" hidden="false" customHeight="false" outlineLevel="0" collapsed="false">
      <c r="A59" s="0" t="n">
        <v>106</v>
      </c>
      <c r="B59" s="0" t="n">
        <v>7952.36740600678</v>
      </c>
      <c r="C59" s="0" t="n">
        <v>13251893</v>
      </c>
    </row>
    <row r="60" customFormat="false" ht="12.8" hidden="false" customHeight="false" outlineLevel="0" collapsed="false">
      <c r="A60" s="0" t="n">
        <v>107</v>
      </c>
      <c r="B60" s="0" t="n">
        <v>7988.49569262728</v>
      </c>
      <c r="C60" s="0" t="n">
        <v>13327808</v>
      </c>
    </row>
    <row r="61" customFormat="false" ht="12.8" hidden="false" customHeight="false" outlineLevel="0" collapsed="false">
      <c r="A61" s="0" t="n">
        <v>108</v>
      </c>
      <c r="B61" s="0" t="n">
        <v>8071.19869464109</v>
      </c>
      <c r="C61" s="0" t="n">
        <v>13287611</v>
      </c>
    </row>
    <row r="62" customFormat="false" ht="12.8" hidden="false" customHeight="false" outlineLevel="0" collapsed="false">
      <c r="A62" s="0" t="n">
        <v>109</v>
      </c>
      <c r="B62" s="0" t="n">
        <v>8087.57843613362</v>
      </c>
      <c r="C62" s="0" t="n">
        <v>13300491</v>
      </c>
    </row>
    <row r="63" customFormat="false" ht="12.8" hidden="false" customHeight="false" outlineLevel="0" collapsed="false">
      <c r="A63" s="0" t="n">
        <v>110</v>
      </c>
      <c r="B63" s="0" t="n">
        <v>8138.20567526805</v>
      </c>
      <c r="C63" s="0" t="n">
        <v>13340125</v>
      </c>
    </row>
    <row r="64" customFormat="false" ht="12.8" hidden="false" customHeight="false" outlineLevel="0" collapsed="false">
      <c r="A64" s="0" t="n">
        <v>111</v>
      </c>
      <c r="B64" s="0" t="n">
        <v>8201.44511799904</v>
      </c>
      <c r="C64" s="0" t="n">
        <v>13363139</v>
      </c>
    </row>
    <row r="65" customFormat="false" ht="12.8" hidden="false" customHeight="false" outlineLevel="0" collapsed="false">
      <c r="A65" s="0" t="n">
        <v>112</v>
      </c>
      <c r="B65" s="0" t="n">
        <v>8222.05948150477</v>
      </c>
      <c r="C65" s="0" t="n">
        <v>13459650</v>
      </c>
    </row>
    <row r="66" customFormat="false" ht="12.8" hidden="false" customHeight="false" outlineLevel="0" collapsed="false">
      <c r="A66" s="0" t="n">
        <v>113</v>
      </c>
      <c r="B66" s="0" t="n">
        <v>8230.73830179488</v>
      </c>
      <c r="C66" s="0" t="n">
        <v>13551334</v>
      </c>
    </row>
    <row r="67" customFormat="false" ht="12.8" hidden="false" customHeight="false" outlineLevel="0" collapsed="false">
      <c r="A67" s="0" t="n">
        <v>114</v>
      </c>
      <c r="B67" s="0" t="n">
        <v>8291.85425049223</v>
      </c>
      <c r="C67" s="0" t="n">
        <v>13621827</v>
      </c>
    </row>
    <row r="68" customFormat="false" ht="12.8" hidden="false" customHeight="false" outlineLevel="0" collapsed="false">
      <c r="A68" s="0" t="n">
        <v>115</v>
      </c>
      <c r="B68" s="0" t="n">
        <v>8330.33986147584</v>
      </c>
      <c r="C68" s="0" t="n">
        <v>13630077</v>
      </c>
    </row>
    <row r="69" customFormat="false" ht="12.8" hidden="false" customHeight="false" outlineLevel="0" collapsed="false">
      <c r="A69" s="0" t="n">
        <v>116</v>
      </c>
      <c r="B69" s="0" t="n">
        <v>8375.17792361924</v>
      </c>
      <c r="C69" s="0" t="n">
        <v>13674858</v>
      </c>
    </row>
    <row r="70" customFormat="false" ht="12.8" hidden="false" customHeight="false" outlineLevel="0" collapsed="false">
      <c r="A70" s="0" t="n">
        <v>117</v>
      </c>
      <c r="B70" s="0" t="n">
        <v>8377.89821297625</v>
      </c>
      <c r="C70" s="0" t="n">
        <v>13698458</v>
      </c>
    </row>
    <row r="71" customFormat="false" ht="12.8" hidden="false" customHeight="false" outlineLevel="0" collapsed="false">
      <c r="A71" s="0" t="n">
        <v>118</v>
      </c>
      <c r="B71" s="0" t="n">
        <v>8409.71193422817</v>
      </c>
      <c r="C71" s="0" t="n">
        <v>13679680</v>
      </c>
    </row>
    <row r="72" customFormat="false" ht="12.8" hidden="false" customHeight="false" outlineLevel="0" collapsed="false">
      <c r="A72" s="0" t="n">
        <v>119</v>
      </c>
      <c r="B72" s="0" t="n">
        <v>8447.17444323192</v>
      </c>
      <c r="C72" s="0" t="n">
        <v>13725672</v>
      </c>
    </row>
    <row r="73" customFormat="false" ht="12.8" hidden="false" customHeight="false" outlineLevel="0" collapsed="false">
      <c r="A73" s="0" t="n">
        <v>120</v>
      </c>
      <c r="B73" s="0" t="n">
        <v>8469.31689278289</v>
      </c>
      <c r="C73" s="0" t="n">
        <v>13823937</v>
      </c>
    </row>
    <row r="74" customFormat="false" ht="12.8" hidden="false" customHeight="false" outlineLevel="0" collapsed="false">
      <c r="A74" s="0" t="n">
        <v>121</v>
      </c>
      <c r="B74" s="0" t="n">
        <v>8510.78290762904</v>
      </c>
      <c r="C74" s="0" t="n">
        <v>13832998</v>
      </c>
    </row>
    <row r="75" customFormat="false" ht="12.8" hidden="false" customHeight="false" outlineLevel="0" collapsed="false">
      <c r="A75" s="0" t="n">
        <v>122</v>
      </c>
      <c r="B75" s="0" t="n">
        <v>8533.23806396008</v>
      </c>
      <c r="C75" s="0" t="n">
        <v>13882459</v>
      </c>
    </row>
    <row r="76" customFormat="false" ht="12.8" hidden="false" customHeight="false" outlineLevel="0" collapsed="false">
      <c r="A76" s="0" t="n">
        <v>123</v>
      </c>
      <c r="B76" s="0" t="n">
        <v>8551.83183009093</v>
      </c>
      <c r="C76" s="0" t="n">
        <v>13930616</v>
      </c>
    </row>
    <row r="77" customFormat="false" ht="12.8" hidden="false" customHeight="false" outlineLevel="0" collapsed="false">
      <c r="A77" s="0" t="n">
        <v>124</v>
      </c>
      <c r="B77" s="0" t="n">
        <v>8567.82239291489</v>
      </c>
      <c r="C77" s="0" t="n">
        <v>13990260</v>
      </c>
    </row>
    <row r="78" customFormat="false" ht="12.8" hidden="false" customHeight="false" outlineLevel="0" collapsed="false">
      <c r="A78" s="0" t="n">
        <v>125</v>
      </c>
      <c r="B78" s="0" t="n">
        <v>8618.63564274219</v>
      </c>
      <c r="C78" s="0" t="n">
        <v>14028272</v>
      </c>
    </row>
    <row r="79" customFormat="false" ht="12.8" hidden="false" customHeight="false" outlineLevel="0" collapsed="false">
      <c r="A79" s="0" t="n">
        <v>126</v>
      </c>
      <c r="B79" s="0" t="n">
        <v>8653.93087940475</v>
      </c>
      <c r="C79" s="0" t="n">
        <v>14074528</v>
      </c>
    </row>
    <row r="80" customFormat="false" ht="12.8" hidden="false" customHeight="false" outlineLevel="0" collapsed="false">
      <c r="A80" s="0" t="n">
        <v>127</v>
      </c>
      <c r="B80" s="0" t="n">
        <v>8684.63393802949</v>
      </c>
      <c r="C80" s="0" t="n">
        <v>14115722</v>
      </c>
    </row>
    <row r="81" customFormat="false" ht="12.8" hidden="false" customHeight="false" outlineLevel="0" collapsed="false">
      <c r="A81" s="0" t="n">
        <v>128</v>
      </c>
      <c r="B81" s="0" t="n">
        <v>8740.32464840538</v>
      </c>
      <c r="C81" s="0" t="n">
        <v>14137795</v>
      </c>
    </row>
    <row r="82" customFormat="false" ht="12.8" hidden="false" customHeight="false" outlineLevel="0" collapsed="false">
      <c r="A82" s="0" t="n">
        <v>129</v>
      </c>
      <c r="B82" s="0" t="n">
        <v>8759.50705978718</v>
      </c>
      <c r="C82" s="0" t="n">
        <v>14170419</v>
      </c>
    </row>
    <row r="83" customFormat="false" ht="12.8" hidden="false" customHeight="false" outlineLevel="0" collapsed="false">
      <c r="A83" s="0" t="n">
        <v>130</v>
      </c>
      <c r="B83" s="0" t="n">
        <v>8806.35268133837</v>
      </c>
      <c r="C83" s="0" t="n">
        <v>14207147</v>
      </c>
    </row>
    <row r="84" customFormat="false" ht="12.8" hidden="false" customHeight="false" outlineLevel="0" collapsed="false">
      <c r="A84" s="0" t="n">
        <v>131</v>
      </c>
      <c r="B84" s="0" t="n">
        <v>8855.12990406653</v>
      </c>
      <c r="C84" s="0" t="n">
        <v>14233462</v>
      </c>
    </row>
    <row r="85" customFormat="false" ht="12.8" hidden="false" customHeight="false" outlineLevel="0" collapsed="false">
      <c r="A85" s="0" t="n">
        <v>132</v>
      </c>
      <c r="B85" s="0" t="n">
        <v>8907.04969642865</v>
      </c>
      <c r="C85" s="0" t="n">
        <v>14303335</v>
      </c>
    </row>
    <row r="86" customFormat="false" ht="12.8" hidden="false" customHeight="false" outlineLevel="0" collapsed="false">
      <c r="A86" s="0" t="n">
        <v>133</v>
      </c>
      <c r="B86" s="0" t="n">
        <v>8943.93691077689</v>
      </c>
      <c r="C86" s="0" t="n">
        <v>14333714</v>
      </c>
    </row>
    <row r="87" customFormat="false" ht="12.8" hidden="false" customHeight="false" outlineLevel="0" collapsed="false">
      <c r="A87" s="0" t="n">
        <v>134</v>
      </c>
      <c r="B87" s="0" t="n">
        <v>8975.84357398439</v>
      </c>
      <c r="C87" s="0" t="n">
        <v>14375116</v>
      </c>
    </row>
    <row r="88" customFormat="false" ht="12.8" hidden="false" customHeight="false" outlineLevel="0" collapsed="false">
      <c r="A88" s="0" t="n">
        <v>135</v>
      </c>
      <c r="B88" s="0" t="n">
        <v>9003.92866189256</v>
      </c>
      <c r="C88" s="0" t="n">
        <v>14443770</v>
      </c>
    </row>
    <row r="89" customFormat="false" ht="12.8" hidden="false" customHeight="false" outlineLevel="0" collapsed="false">
      <c r="A89" s="0" t="n">
        <v>136</v>
      </c>
      <c r="B89" s="0" t="n">
        <v>9033.68868095969</v>
      </c>
      <c r="C89" s="0" t="n">
        <v>14452068</v>
      </c>
    </row>
    <row r="90" customFormat="false" ht="12.8" hidden="false" customHeight="false" outlineLevel="0" collapsed="false">
      <c r="A90" s="0" t="n">
        <v>137</v>
      </c>
      <c r="B90" s="0" t="n">
        <v>9056.59095929014</v>
      </c>
      <c r="C90" s="0" t="n">
        <v>14517860</v>
      </c>
    </row>
    <row r="91" customFormat="false" ht="12.8" hidden="false" customHeight="false" outlineLevel="0" collapsed="false">
      <c r="A91" s="0" t="n">
        <v>138</v>
      </c>
      <c r="B91" s="0" t="n">
        <v>9077.38257422718</v>
      </c>
      <c r="C91" s="0" t="n">
        <v>14557552</v>
      </c>
    </row>
    <row r="92" customFormat="false" ht="12.8" hidden="false" customHeight="false" outlineLevel="0" collapsed="false">
      <c r="A92" s="0" t="n">
        <v>139</v>
      </c>
      <c r="B92" s="0" t="n">
        <v>9112.61359601839</v>
      </c>
      <c r="C92" s="0" t="n">
        <v>14614797</v>
      </c>
    </row>
    <row r="93" customFormat="false" ht="12.8" hidden="false" customHeight="false" outlineLevel="0" collapsed="false">
      <c r="A93" s="0" t="n">
        <v>140</v>
      </c>
      <c r="B93" s="0" t="n">
        <v>9169.87598783414</v>
      </c>
      <c r="C93" s="0" t="n">
        <v>14663795</v>
      </c>
    </row>
    <row r="94" customFormat="false" ht="12.8" hidden="false" customHeight="false" outlineLevel="0" collapsed="false">
      <c r="A94" s="0" t="n">
        <v>141</v>
      </c>
      <c r="B94" s="0" t="n">
        <v>9190.78390404422</v>
      </c>
      <c r="C94" s="0" t="n">
        <v>14747122</v>
      </c>
    </row>
    <row r="95" customFormat="false" ht="12.8" hidden="false" customHeight="false" outlineLevel="0" collapsed="false">
      <c r="A95" s="0" t="n">
        <v>142</v>
      </c>
      <c r="B95" s="0" t="n">
        <v>9254.07211594673</v>
      </c>
      <c r="C95" s="0" t="n">
        <v>14797192</v>
      </c>
    </row>
    <row r="96" customFormat="false" ht="12.8" hidden="false" customHeight="false" outlineLevel="0" collapsed="false">
      <c r="A96" s="0" t="n">
        <v>143</v>
      </c>
      <c r="B96" s="0" t="n">
        <v>9270.80345424148</v>
      </c>
      <c r="C96" s="0" t="n">
        <v>14780591</v>
      </c>
    </row>
    <row r="97" customFormat="false" ht="12.8" hidden="false" customHeight="false" outlineLevel="0" collapsed="false">
      <c r="A97" s="0" t="n">
        <v>144</v>
      </c>
      <c r="B97" s="0" t="n">
        <v>9314.07255297718</v>
      </c>
      <c r="C97" s="0" t="n">
        <v>14871852</v>
      </c>
    </row>
    <row r="98" customFormat="false" ht="12.8" hidden="false" customHeight="false" outlineLevel="0" collapsed="false">
      <c r="A98" s="0" t="n">
        <v>145</v>
      </c>
      <c r="B98" s="0" t="n">
        <v>9363.58803035457</v>
      </c>
      <c r="C98" s="0" t="n">
        <v>14920945</v>
      </c>
    </row>
    <row r="99" customFormat="false" ht="12.8" hidden="false" customHeight="false" outlineLevel="0" collapsed="false">
      <c r="A99" s="0" t="n">
        <v>146</v>
      </c>
      <c r="B99" s="0" t="n">
        <v>9417.57688570278</v>
      </c>
      <c r="C99" s="0" t="n">
        <v>14916047</v>
      </c>
    </row>
    <row r="100" customFormat="false" ht="12.8" hidden="false" customHeight="false" outlineLevel="0" collapsed="false">
      <c r="A100" s="0" t="n">
        <v>147</v>
      </c>
      <c r="B100" s="0" t="n">
        <v>9479.9950075382</v>
      </c>
      <c r="C100" s="0" t="n">
        <v>14925690</v>
      </c>
    </row>
    <row r="101" customFormat="false" ht="12.8" hidden="false" customHeight="false" outlineLevel="0" collapsed="false">
      <c r="A101" s="0" t="n">
        <v>148</v>
      </c>
      <c r="B101" s="0" t="n">
        <v>9510.09250414755</v>
      </c>
      <c r="C101" s="0" t="n">
        <v>14991277</v>
      </c>
    </row>
    <row r="102" customFormat="false" ht="12.8" hidden="false" customHeight="false" outlineLevel="0" collapsed="false">
      <c r="A102" s="0" t="n">
        <v>149</v>
      </c>
      <c r="B102" s="0" t="n">
        <v>9543.36860508932</v>
      </c>
      <c r="C102" s="0" t="n">
        <v>15066586</v>
      </c>
    </row>
    <row r="103" customFormat="false" ht="12.8" hidden="false" customHeight="false" outlineLevel="0" collapsed="false">
      <c r="A103" s="0" t="n">
        <v>150</v>
      </c>
      <c r="B103" s="0" t="n">
        <v>9578.58862846201</v>
      </c>
      <c r="C103" s="0" t="n">
        <v>15133056</v>
      </c>
    </row>
    <row r="104" customFormat="false" ht="12.8" hidden="false" customHeight="false" outlineLevel="0" collapsed="false">
      <c r="A104" s="0" t="n">
        <v>151</v>
      </c>
      <c r="B104" s="0" t="n">
        <v>9618.52974398091</v>
      </c>
      <c r="C104" s="0" t="n">
        <v>15146568</v>
      </c>
    </row>
    <row r="105" customFormat="false" ht="12.8" hidden="false" customHeight="false" outlineLevel="0" collapsed="false">
      <c r="A105" s="0" t="n">
        <v>152</v>
      </c>
      <c r="B105" s="0" t="n">
        <v>9649.438377591</v>
      </c>
      <c r="C105" s="0" t="n">
        <v>15185461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5" activeCellId="0" sqref="F2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6266.77167680108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6200.91942449486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6168.78076497807</v>
      </c>
      <c r="C27" s="0" t="n">
        <v>11020168</v>
      </c>
    </row>
    <row r="28" customFormat="false" ht="12.8" hidden="false" customHeight="false" outlineLevel="0" collapsed="false">
      <c r="A28" s="0" t="n">
        <v>75</v>
      </c>
      <c r="B28" s="0" t="n">
        <v>6141.05860843427</v>
      </c>
      <c r="C28" s="0" t="n">
        <v>11348090</v>
      </c>
    </row>
    <row r="29" customFormat="false" ht="12.8" hidden="false" customHeight="false" outlineLevel="0" collapsed="false">
      <c r="A29" s="0" t="n">
        <v>76</v>
      </c>
      <c r="B29" s="0" t="n">
        <v>6197.32179338726</v>
      </c>
      <c r="C29" s="0" t="n">
        <v>11392399</v>
      </c>
    </row>
    <row r="30" customFormat="false" ht="12.8" hidden="false" customHeight="false" outlineLevel="0" collapsed="false">
      <c r="A30" s="0" t="n">
        <v>77</v>
      </c>
      <c r="B30" s="0" t="n">
        <v>6223.56610055194</v>
      </c>
      <c r="C30" s="0" t="n">
        <v>11386041</v>
      </c>
    </row>
    <row r="31" customFormat="false" ht="12.8" hidden="false" customHeight="false" outlineLevel="0" collapsed="false">
      <c r="A31" s="0" t="n">
        <v>78</v>
      </c>
      <c r="B31" s="0" t="n">
        <v>6242.22412595193</v>
      </c>
      <c r="C31" s="0" t="n">
        <v>11452438</v>
      </c>
    </row>
    <row r="32" customFormat="false" ht="12.8" hidden="false" customHeight="false" outlineLevel="0" collapsed="false">
      <c r="A32" s="0" t="n">
        <v>79</v>
      </c>
      <c r="B32" s="0" t="n">
        <v>6266.08555222621</v>
      </c>
      <c r="C32" s="0" t="n">
        <v>11490607</v>
      </c>
    </row>
    <row r="33" customFormat="false" ht="12.8" hidden="false" customHeight="false" outlineLevel="0" collapsed="false">
      <c r="A33" s="0" t="n">
        <v>80</v>
      </c>
      <c r="B33" s="0" t="n">
        <v>6315.86379189218</v>
      </c>
      <c r="C33" s="0" t="n">
        <v>11523815</v>
      </c>
    </row>
    <row r="34" customFormat="false" ht="12.8" hidden="false" customHeight="false" outlineLevel="0" collapsed="false">
      <c r="A34" s="0" t="n">
        <v>81</v>
      </c>
      <c r="B34" s="0" t="n">
        <v>6349.60490116465</v>
      </c>
      <c r="C34" s="0" t="n">
        <v>11577193</v>
      </c>
    </row>
    <row r="35" customFormat="false" ht="12.8" hidden="false" customHeight="false" outlineLevel="0" collapsed="false">
      <c r="A35" s="0" t="n">
        <v>82</v>
      </c>
      <c r="B35" s="0" t="n">
        <v>6368.78597927152</v>
      </c>
      <c r="C35" s="0" t="n">
        <v>11575570</v>
      </c>
    </row>
    <row r="36" customFormat="false" ht="12.8" hidden="false" customHeight="false" outlineLevel="0" collapsed="false">
      <c r="A36" s="0" t="n">
        <v>83</v>
      </c>
      <c r="B36" s="0" t="n">
        <v>6409.93003587371</v>
      </c>
      <c r="C36" s="0" t="n">
        <v>11600495</v>
      </c>
    </row>
    <row r="37" customFormat="false" ht="12.8" hidden="false" customHeight="false" outlineLevel="0" collapsed="false">
      <c r="A37" s="0" t="n">
        <v>84</v>
      </c>
      <c r="B37" s="0" t="n">
        <v>6444.75173883825</v>
      </c>
      <c r="C37" s="0" t="n">
        <v>11596162</v>
      </c>
    </row>
    <row r="38" customFormat="false" ht="12.8" hidden="false" customHeight="false" outlineLevel="0" collapsed="false">
      <c r="A38" s="0" t="n">
        <v>85</v>
      </c>
      <c r="B38" s="0" t="n">
        <v>6494.17664746347</v>
      </c>
      <c r="C38" s="0" t="n">
        <v>11655258</v>
      </c>
    </row>
    <row r="39" customFormat="false" ht="12.8" hidden="false" customHeight="false" outlineLevel="0" collapsed="false">
      <c r="A39" s="0" t="n">
        <v>86</v>
      </c>
      <c r="B39" s="0" t="n">
        <v>6522.44617715425</v>
      </c>
      <c r="C39" s="0" t="n">
        <v>11674482</v>
      </c>
    </row>
    <row r="40" customFormat="false" ht="12.8" hidden="false" customHeight="false" outlineLevel="0" collapsed="false">
      <c r="A40" s="0" t="n">
        <v>87</v>
      </c>
      <c r="B40" s="0" t="n">
        <v>6546.69456507936</v>
      </c>
      <c r="C40" s="0" t="n">
        <v>11757861</v>
      </c>
    </row>
    <row r="41" customFormat="false" ht="12.8" hidden="false" customHeight="false" outlineLevel="0" collapsed="false">
      <c r="A41" s="0" t="n">
        <v>88</v>
      </c>
      <c r="B41" s="0" t="n">
        <v>6551.88497818732</v>
      </c>
      <c r="C41" s="0" t="n">
        <v>11803821</v>
      </c>
    </row>
    <row r="42" customFormat="false" ht="12.8" hidden="false" customHeight="false" outlineLevel="0" collapsed="false">
      <c r="A42" s="0" t="n">
        <v>89</v>
      </c>
      <c r="B42" s="0" t="n">
        <v>6614.10946883162</v>
      </c>
      <c r="C42" s="0" t="n">
        <v>11828732</v>
      </c>
    </row>
    <row r="43" customFormat="false" ht="12.8" hidden="false" customHeight="false" outlineLevel="0" collapsed="false">
      <c r="A43" s="0" t="n">
        <v>90</v>
      </c>
      <c r="B43" s="0" t="n">
        <v>6627.2760760592</v>
      </c>
      <c r="C43" s="0" t="n">
        <v>11875484</v>
      </c>
    </row>
    <row r="44" customFormat="false" ht="12.8" hidden="false" customHeight="false" outlineLevel="0" collapsed="false">
      <c r="A44" s="0" t="n">
        <v>91</v>
      </c>
      <c r="B44" s="0" t="n">
        <v>6659.75463212861</v>
      </c>
      <c r="C44" s="0" t="n">
        <v>11926940</v>
      </c>
    </row>
    <row r="45" customFormat="false" ht="12.8" hidden="false" customHeight="false" outlineLevel="0" collapsed="false">
      <c r="A45" s="0" t="n">
        <v>92</v>
      </c>
      <c r="B45" s="0" t="n">
        <v>6696.365048049</v>
      </c>
      <c r="C45" s="0" t="n">
        <v>11984685</v>
      </c>
    </row>
    <row r="46" customFormat="false" ht="12.8" hidden="false" customHeight="false" outlineLevel="0" collapsed="false">
      <c r="A46" s="0" t="n">
        <v>93</v>
      </c>
      <c r="B46" s="0" t="n">
        <v>6713.4849841102</v>
      </c>
      <c r="C46" s="0" t="n">
        <v>12019016</v>
      </c>
    </row>
    <row r="47" customFormat="false" ht="12.8" hidden="false" customHeight="false" outlineLevel="0" collapsed="false">
      <c r="A47" s="0" t="n">
        <v>94</v>
      </c>
      <c r="B47" s="0" t="n">
        <v>6784.24768562271</v>
      </c>
      <c r="C47" s="0" t="n">
        <v>11998834</v>
      </c>
    </row>
    <row r="48" customFormat="false" ht="12.8" hidden="false" customHeight="false" outlineLevel="0" collapsed="false">
      <c r="A48" s="0" t="n">
        <v>95</v>
      </c>
      <c r="B48" s="0" t="n">
        <v>6783.41311367579</v>
      </c>
      <c r="C48" s="0" t="n">
        <v>12072729</v>
      </c>
    </row>
    <row r="49" customFormat="false" ht="12.8" hidden="false" customHeight="false" outlineLevel="0" collapsed="false">
      <c r="A49" s="0" t="n">
        <v>96</v>
      </c>
      <c r="B49" s="0" t="n">
        <v>6802.3667274526</v>
      </c>
      <c r="C49" s="0" t="n">
        <v>12105795</v>
      </c>
    </row>
    <row r="50" customFormat="false" ht="12.8" hidden="false" customHeight="false" outlineLevel="0" collapsed="false">
      <c r="A50" s="0" t="n">
        <v>97</v>
      </c>
      <c r="B50" s="0" t="n">
        <v>6841.76973347913</v>
      </c>
      <c r="C50" s="0" t="n">
        <v>12178023</v>
      </c>
    </row>
    <row r="51" customFormat="false" ht="12.8" hidden="false" customHeight="false" outlineLevel="0" collapsed="false">
      <c r="A51" s="0" t="n">
        <v>98</v>
      </c>
      <c r="B51" s="0" t="n">
        <v>6859.93257485944</v>
      </c>
      <c r="C51" s="0" t="n">
        <v>12186787</v>
      </c>
    </row>
    <row r="52" customFormat="false" ht="12.8" hidden="false" customHeight="false" outlineLevel="0" collapsed="false">
      <c r="A52" s="0" t="n">
        <v>99</v>
      </c>
      <c r="B52" s="0" t="n">
        <v>6880.7736424082</v>
      </c>
      <c r="C52" s="0" t="n">
        <v>12249190</v>
      </c>
    </row>
    <row r="53" customFormat="false" ht="12.8" hidden="false" customHeight="false" outlineLevel="0" collapsed="false">
      <c r="A53" s="0" t="n">
        <v>100</v>
      </c>
      <c r="B53" s="0" t="n">
        <v>6918.98268092598</v>
      </c>
      <c r="C53" s="0" t="n">
        <v>12264947</v>
      </c>
    </row>
    <row r="54" customFormat="false" ht="12.8" hidden="false" customHeight="false" outlineLevel="0" collapsed="false">
      <c r="A54" s="0" t="n">
        <v>101</v>
      </c>
      <c r="B54" s="0" t="n">
        <v>6937.37946215902</v>
      </c>
      <c r="C54" s="0" t="n">
        <v>12281487</v>
      </c>
    </row>
    <row r="55" customFormat="false" ht="12.8" hidden="false" customHeight="false" outlineLevel="0" collapsed="false">
      <c r="A55" s="0" t="n">
        <v>102</v>
      </c>
      <c r="B55" s="0" t="n">
        <v>6975.6688983148</v>
      </c>
      <c r="C55" s="0" t="n">
        <v>12313437</v>
      </c>
    </row>
    <row r="56" customFormat="false" ht="12.8" hidden="false" customHeight="false" outlineLevel="0" collapsed="false">
      <c r="A56" s="0" t="n">
        <v>103</v>
      </c>
      <c r="B56" s="0" t="n">
        <v>6991.30924047273</v>
      </c>
      <c r="C56" s="0" t="n">
        <v>12357194</v>
      </c>
    </row>
    <row r="57" customFormat="false" ht="12.8" hidden="false" customHeight="false" outlineLevel="0" collapsed="false">
      <c r="A57" s="0" t="n">
        <v>104</v>
      </c>
      <c r="B57" s="0" t="n">
        <v>6981.4228915874</v>
      </c>
      <c r="C57" s="0" t="n">
        <v>12392068</v>
      </c>
    </row>
    <row r="58" customFormat="false" ht="12.8" hidden="false" customHeight="false" outlineLevel="0" collapsed="false">
      <c r="A58" s="0" t="n">
        <v>105</v>
      </c>
      <c r="B58" s="0" t="n">
        <v>7005.63422391351</v>
      </c>
      <c r="C58" s="0" t="n">
        <v>12398503</v>
      </c>
    </row>
    <row r="59" customFormat="false" ht="12.8" hidden="false" customHeight="false" outlineLevel="0" collapsed="false">
      <c r="A59" s="0" t="n">
        <v>106</v>
      </c>
      <c r="B59" s="0" t="n">
        <v>7046.63221400154</v>
      </c>
      <c r="C59" s="0" t="n">
        <v>12390023</v>
      </c>
    </row>
    <row r="60" customFormat="false" ht="12.8" hidden="false" customHeight="false" outlineLevel="0" collapsed="false">
      <c r="A60" s="0" t="n">
        <v>107</v>
      </c>
      <c r="B60" s="0" t="n">
        <v>7009.13214227908</v>
      </c>
      <c r="C60" s="0" t="n">
        <v>12438340</v>
      </c>
    </row>
    <row r="61" customFormat="false" ht="12.8" hidden="false" customHeight="false" outlineLevel="0" collapsed="false">
      <c r="A61" s="0" t="n">
        <v>108</v>
      </c>
      <c r="B61" s="0" t="n">
        <v>7036.65596968325</v>
      </c>
      <c r="C61" s="0" t="n">
        <v>12411487</v>
      </c>
    </row>
    <row r="62" customFormat="false" ht="12.8" hidden="false" customHeight="false" outlineLevel="0" collapsed="false">
      <c r="A62" s="0" t="n">
        <v>109</v>
      </c>
      <c r="B62" s="0" t="n">
        <v>7061.24952896877</v>
      </c>
      <c r="C62" s="0" t="n">
        <v>12427107</v>
      </c>
    </row>
    <row r="63" customFormat="false" ht="12.8" hidden="false" customHeight="false" outlineLevel="0" collapsed="false">
      <c r="A63" s="0" t="n">
        <v>110</v>
      </c>
      <c r="B63" s="0" t="n">
        <v>7089.47037338045</v>
      </c>
      <c r="C63" s="0" t="n">
        <v>12441128</v>
      </c>
    </row>
    <row r="64" customFormat="false" ht="12.8" hidden="false" customHeight="false" outlineLevel="0" collapsed="false">
      <c r="A64" s="0" t="n">
        <v>111</v>
      </c>
      <c r="B64" s="0" t="n">
        <v>7045.83053779978</v>
      </c>
      <c r="C64" s="0" t="n">
        <v>12489861</v>
      </c>
    </row>
    <row r="65" customFormat="false" ht="12.8" hidden="false" customHeight="false" outlineLevel="0" collapsed="false">
      <c r="A65" s="0" t="n">
        <v>112</v>
      </c>
      <c r="B65" s="0" t="n">
        <v>7045.79190736083</v>
      </c>
      <c r="C65" s="0" t="n">
        <v>12530875</v>
      </c>
    </row>
    <row r="66" customFormat="false" ht="12.8" hidden="false" customHeight="false" outlineLevel="0" collapsed="false">
      <c r="A66" s="0" t="n">
        <v>113</v>
      </c>
      <c r="B66" s="0" t="n">
        <v>7078.33564213451</v>
      </c>
      <c r="C66" s="0" t="n">
        <v>12585511</v>
      </c>
    </row>
    <row r="67" customFormat="false" ht="12.8" hidden="false" customHeight="false" outlineLevel="0" collapsed="false">
      <c r="A67" s="0" t="n">
        <v>114</v>
      </c>
      <c r="B67" s="0" t="n">
        <v>7090.81571903245</v>
      </c>
      <c r="C67" s="0" t="n">
        <v>12559548</v>
      </c>
    </row>
    <row r="68" customFormat="false" ht="12.8" hidden="false" customHeight="false" outlineLevel="0" collapsed="false">
      <c r="A68" s="0" t="n">
        <v>115</v>
      </c>
      <c r="B68" s="0" t="n">
        <v>7099.55951467217</v>
      </c>
      <c r="C68" s="0" t="n">
        <v>12556734</v>
      </c>
    </row>
    <row r="69" customFormat="false" ht="12.8" hidden="false" customHeight="false" outlineLevel="0" collapsed="false">
      <c r="A69" s="0" t="n">
        <v>116</v>
      </c>
      <c r="B69" s="0" t="n">
        <v>7077.29544918114</v>
      </c>
      <c r="C69" s="0" t="n">
        <v>12620446</v>
      </c>
    </row>
    <row r="70" customFormat="false" ht="12.8" hidden="false" customHeight="false" outlineLevel="0" collapsed="false">
      <c r="A70" s="0" t="n">
        <v>117</v>
      </c>
      <c r="B70" s="0" t="n">
        <v>7116.16759235434</v>
      </c>
      <c r="C70" s="0" t="n">
        <v>12636138</v>
      </c>
    </row>
    <row r="71" customFormat="false" ht="12.8" hidden="false" customHeight="false" outlineLevel="0" collapsed="false">
      <c r="A71" s="0" t="n">
        <v>118</v>
      </c>
      <c r="B71" s="0" t="n">
        <v>7113.71140249889</v>
      </c>
      <c r="C71" s="0" t="n">
        <v>12691911</v>
      </c>
    </row>
    <row r="72" customFormat="false" ht="12.8" hidden="false" customHeight="false" outlineLevel="0" collapsed="false">
      <c r="A72" s="0" t="n">
        <v>119</v>
      </c>
      <c r="B72" s="0" t="n">
        <v>7144.90975130314</v>
      </c>
      <c r="C72" s="0" t="n">
        <v>12709399</v>
      </c>
    </row>
    <row r="73" customFormat="false" ht="12.8" hidden="false" customHeight="false" outlineLevel="0" collapsed="false">
      <c r="A73" s="0" t="n">
        <v>120</v>
      </c>
      <c r="B73" s="0" t="n">
        <v>7173.48542289252</v>
      </c>
      <c r="C73" s="0" t="n">
        <v>12713622</v>
      </c>
    </row>
    <row r="74" customFormat="false" ht="12.8" hidden="false" customHeight="false" outlineLevel="0" collapsed="false">
      <c r="A74" s="0" t="n">
        <v>121</v>
      </c>
      <c r="B74" s="0" t="n">
        <v>7200.34116159635</v>
      </c>
      <c r="C74" s="0" t="n">
        <v>12750759</v>
      </c>
    </row>
    <row r="75" customFormat="false" ht="12.8" hidden="false" customHeight="false" outlineLevel="0" collapsed="false">
      <c r="A75" s="0" t="n">
        <v>122</v>
      </c>
      <c r="B75" s="0" t="n">
        <v>7197.37116728853</v>
      </c>
      <c r="C75" s="0" t="n">
        <v>12757731</v>
      </c>
    </row>
    <row r="76" customFormat="false" ht="12.8" hidden="false" customHeight="false" outlineLevel="0" collapsed="false">
      <c r="A76" s="0" t="n">
        <v>123</v>
      </c>
      <c r="B76" s="0" t="n">
        <v>7179.53708074276</v>
      </c>
      <c r="C76" s="0" t="n">
        <v>12770300</v>
      </c>
    </row>
    <row r="77" customFormat="false" ht="12.8" hidden="false" customHeight="false" outlineLevel="0" collapsed="false">
      <c r="A77" s="0" t="n">
        <v>124</v>
      </c>
      <c r="B77" s="0" t="n">
        <v>7185.94602712306</v>
      </c>
      <c r="C77" s="0" t="n">
        <v>12757690</v>
      </c>
    </row>
    <row r="78" customFormat="false" ht="12.8" hidden="false" customHeight="false" outlineLevel="0" collapsed="false">
      <c r="A78" s="0" t="n">
        <v>125</v>
      </c>
      <c r="B78" s="0" t="n">
        <v>7215.35946015773</v>
      </c>
      <c r="C78" s="0" t="n">
        <v>12806498</v>
      </c>
    </row>
    <row r="79" customFormat="false" ht="12.8" hidden="false" customHeight="false" outlineLevel="0" collapsed="false">
      <c r="A79" s="0" t="n">
        <v>126</v>
      </c>
      <c r="B79" s="0" t="n">
        <v>7233.2075164489</v>
      </c>
      <c r="C79" s="0" t="n">
        <v>12831683</v>
      </c>
    </row>
    <row r="80" customFormat="false" ht="12.8" hidden="false" customHeight="false" outlineLevel="0" collapsed="false">
      <c r="A80" s="0" t="n">
        <v>127</v>
      </c>
      <c r="B80" s="0" t="n">
        <v>7267.70098433487</v>
      </c>
      <c r="C80" s="0" t="n">
        <v>12811118</v>
      </c>
    </row>
    <row r="81" customFormat="false" ht="12.8" hidden="false" customHeight="false" outlineLevel="0" collapsed="false">
      <c r="A81" s="0" t="n">
        <v>128</v>
      </c>
      <c r="B81" s="0" t="n">
        <v>7258.14640559413</v>
      </c>
      <c r="C81" s="0" t="n">
        <v>12922293</v>
      </c>
    </row>
    <row r="82" customFormat="false" ht="12.8" hidden="false" customHeight="false" outlineLevel="0" collapsed="false">
      <c r="A82" s="0" t="n">
        <v>129</v>
      </c>
      <c r="B82" s="0" t="n">
        <v>7274.18186583985</v>
      </c>
      <c r="C82" s="0" t="n">
        <v>12905245</v>
      </c>
    </row>
    <row r="83" customFormat="false" ht="12.8" hidden="false" customHeight="false" outlineLevel="0" collapsed="false">
      <c r="A83" s="0" t="n">
        <v>130</v>
      </c>
      <c r="B83" s="0" t="n">
        <v>7269.37896253459</v>
      </c>
      <c r="C83" s="0" t="n">
        <v>12937473</v>
      </c>
    </row>
    <row r="84" customFormat="false" ht="12.8" hidden="false" customHeight="false" outlineLevel="0" collapsed="false">
      <c r="A84" s="0" t="n">
        <v>131</v>
      </c>
      <c r="B84" s="0" t="n">
        <v>7299.66590474529</v>
      </c>
      <c r="C84" s="0" t="n">
        <v>12935681</v>
      </c>
    </row>
    <row r="85" customFormat="false" ht="12.8" hidden="false" customHeight="false" outlineLevel="0" collapsed="false">
      <c r="A85" s="0" t="n">
        <v>132</v>
      </c>
      <c r="B85" s="0" t="n">
        <v>7303.39583300048</v>
      </c>
      <c r="C85" s="0" t="n">
        <v>12935034</v>
      </c>
    </row>
    <row r="86" customFormat="false" ht="12.8" hidden="false" customHeight="false" outlineLevel="0" collapsed="false">
      <c r="A86" s="0" t="n">
        <v>133</v>
      </c>
      <c r="B86" s="0" t="n">
        <v>7328.05603738397</v>
      </c>
      <c r="C86" s="0" t="n">
        <v>12910913</v>
      </c>
    </row>
    <row r="87" customFormat="false" ht="12.8" hidden="false" customHeight="false" outlineLevel="0" collapsed="false">
      <c r="A87" s="0" t="n">
        <v>134</v>
      </c>
      <c r="B87" s="0" t="n">
        <v>7377.53012948173</v>
      </c>
      <c r="C87" s="0" t="n">
        <v>12954472</v>
      </c>
    </row>
    <row r="88" customFormat="false" ht="12.8" hidden="false" customHeight="false" outlineLevel="0" collapsed="false">
      <c r="A88" s="0" t="n">
        <v>135</v>
      </c>
      <c r="B88" s="0" t="n">
        <v>7365.14999366774</v>
      </c>
      <c r="C88" s="0" t="n">
        <v>12982000</v>
      </c>
    </row>
    <row r="89" customFormat="false" ht="12.8" hidden="false" customHeight="false" outlineLevel="0" collapsed="false">
      <c r="A89" s="0" t="n">
        <v>136</v>
      </c>
      <c r="B89" s="0" t="n">
        <v>7336.33810972474</v>
      </c>
      <c r="C89" s="0" t="n">
        <v>13042680</v>
      </c>
    </row>
    <row r="90" customFormat="false" ht="12.8" hidden="false" customHeight="false" outlineLevel="0" collapsed="false">
      <c r="A90" s="0" t="n">
        <v>137</v>
      </c>
      <c r="B90" s="0" t="n">
        <v>7354.6504656</v>
      </c>
      <c r="C90" s="0" t="n">
        <v>13071434</v>
      </c>
    </row>
    <row r="91" customFormat="false" ht="12.8" hidden="false" customHeight="false" outlineLevel="0" collapsed="false">
      <c r="A91" s="0" t="n">
        <v>138</v>
      </c>
      <c r="B91" s="0" t="n">
        <v>7358.86456513319</v>
      </c>
      <c r="C91" s="0" t="n">
        <v>13041746</v>
      </c>
    </row>
    <row r="92" customFormat="false" ht="12.8" hidden="false" customHeight="false" outlineLevel="0" collapsed="false">
      <c r="A92" s="0" t="n">
        <v>139</v>
      </c>
      <c r="B92" s="0" t="n">
        <v>7360.01546132408</v>
      </c>
      <c r="C92" s="0" t="n">
        <v>13043054</v>
      </c>
    </row>
    <row r="93" customFormat="false" ht="12.8" hidden="false" customHeight="false" outlineLevel="0" collapsed="false">
      <c r="A93" s="0" t="n">
        <v>140</v>
      </c>
      <c r="B93" s="0" t="n">
        <v>7382.4636800556</v>
      </c>
      <c r="C93" s="0" t="n">
        <v>13033145</v>
      </c>
    </row>
    <row r="94" customFormat="false" ht="12.8" hidden="false" customHeight="false" outlineLevel="0" collapsed="false">
      <c r="A94" s="0" t="n">
        <v>141</v>
      </c>
      <c r="B94" s="0" t="n">
        <v>7371.54123836866</v>
      </c>
      <c r="C94" s="0" t="n">
        <v>13115001</v>
      </c>
    </row>
    <row r="95" customFormat="false" ht="12.8" hidden="false" customHeight="false" outlineLevel="0" collapsed="false">
      <c r="A95" s="0" t="n">
        <v>142</v>
      </c>
      <c r="B95" s="0" t="n">
        <v>7397.7159061989</v>
      </c>
      <c r="C95" s="0" t="n">
        <v>13178583</v>
      </c>
    </row>
    <row r="96" customFormat="false" ht="12.8" hidden="false" customHeight="false" outlineLevel="0" collapsed="false">
      <c r="A96" s="0" t="n">
        <v>143</v>
      </c>
      <c r="B96" s="0" t="n">
        <v>7409.31980991054</v>
      </c>
      <c r="C96" s="0" t="n">
        <v>13127924</v>
      </c>
    </row>
    <row r="97" customFormat="false" ht="12.8" hidden="false" customHeight="false" outlineLevel="0" collapsed="false">
      <c r="A97" s="0" t="n">
        <v>144</v>
      </c>
      <c r="B97" s="0" t="n">
        <v>7397.19341557492</v>
      </c>
      <c r="C97" s="0" t="n">
        <v>13232629</v>
      </c>
    </row>
    <row r="98" customFormat="false" ht="12.8" hidden="false" customHeight="false" outlineLevel="0" collapsed="false">
      <c r="A98" s="0" t="n">
        <v>145</v>
      </c>
      <c r="B98" s="0" t="n">
        <v>7431.08281451191</v>
      </c>
      <c r="C98" s="0" t="n">
        <v>13239475</v>
      </c>
    </row>
    <row r="99" customFormat="false" ht="12.8" hidden="false" customHeight="false" outlineLevel="0" collapsed="false">
      <c r="A99" s="0" t="n">
        <v>146</v>
      </c>
      <c r="B99" s="0" t="n">
        <v>7454.15866599127</v>
      </c>
      <c r="C99" s="0" t="n">
        <v>13205226</v>
      </c>
    </row>
    <row r="100" customFormat="false" ht="12.8" hidden="false" customHeight="false" outlineLevel="0" collapsed="false">
      <c r="A100" s="0" t="n">
        <v>147</v>
      </c>
      <c r="B100" s="0" t="n">
        <v>7415.49675590629</v>
      </c>
      <c r="C100" s="0" t="n">
        <v>13247590</v>
      </c>
    </row>
    <row r="101" customFormat="false" ht="12.8" hidden="false" customHeight="false" outlineLevel="0" collapsed="false">
      <c r="A101" s="0" t="n">
        <v>148</v>
      </c>
      <c r="B101" s="0" t="n">
        <v>7424.18687538352</v>
      </c>
      <c r="C101" s="0" t="n">
        <v>13239566</v>
      </c>
    </row>
    <row r="102" customFormat="false" ht="12.8" hidden="false" customHeight="false" outlineLevel="0" collapsed="false">
      <c r="A102" s="0" t="n">
        <v>149</v>
      </c>
      <c r="B102" s="0" t="n">
        <v>7426.26320974868</v>
      </c>
      <c r="C102" s="0" t="n">
        <v>13288736</v>
      </c>
    </row>
    <row r="103" customFormat="false" ht="12.8" hidden="false" customHeight="false" outlineLevel="0" collapsed="false">
      <c r="A103" s="0" t="n">
        <v>150</v>
      </c>
      <c r="B103" s="0" t="n">
        <v>7440.3972428751</v>
      </c>
      <c r="C103" s="0" t="n">
        <v>13249768</v>
      </c>
    </row>
    <row r="104" customFormat="false" ht="12.8" hidden="false" customHeight="false" outlineLevel="0" collapsed="false">
      <c r="A104" s="0" t="n">
        <v>151</v>
      </c>
      <c r="B104" s="0" t="n">
        <v>7440.91757781049</v>
      </c>
      <c r="C104" s="0" t="n">
        <v>13317150</v>
      </c>
    </row>
    <row r="105" customFormat="false" ht="12.8" hidden="false" customHeight="false" outlineLevel="0" collapsed="false">
      <c r="A105" s="0" t="n">
        <v>152</v>
      </c>
      <c r="B105" s="0" t="n">
        <v>7438.82352554481</v>
      </c>
      <c r="C105" s="0" t="n">
        <v>13275113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18723924.8972442</v>
      </c>
      <c r="C23" s="0" t="n">
        <v>17986784.9204904</v>
      </c>
      <c r="D23" s="0" t="n">
        <v>18750071.5730691</v>
      </c>
      <c r="E23" s="0" t="n">
        <v>18010061.13572</v>
      </c>
      <c r="F23" s="0" t="n">
        <v>14481377.4938123</v>
      </c>
      <c r="G23" s="0" t="n">
        <v>3505407.42667815</v>
      </c>
      <c r="H23" s="0" t="n">
        <v>14552970.5000225</v>
      </c>
      <c r="I23" s="0" t="n">
        <v>3457090.63569742</v>
      </c>
      <c r="J23" s="0" t="n">
        <v>273324.194523427</v>
      </c>
      <c r="K23" s="0" t="n">
        <v>265124.468687724</v>
      </c>
      <c r="L23" s="0" t="n">
        <v>3123810.07939063</v>
      </c>
      <c r="M23" s="0" t="n">
        <v>2948496.30964249</v>
      </c>
      <c r="N23" s="0" t="n">
        <v>3128040.91540929</v>
      </c>
      <c r="O23" s="0" t="n">
        <v>2952350.16046975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18664448.1660324</v>
      </c>
      <c r="C24" s="0" t="n">
        <v>17927055.5101239</v>
      </c>
      <c r="D24" s="0" t="n">
        <v>18693183.2351406</v>
      </c>
      <c r="E24" s="0" t="n">
        <v>17952789.1008673</v>
      </c>
      <c r="F24" s="0" t="n">
        <v>14378315.9376425</v>
      </c>
      <c r="G24" s="0" t="n">
        <v>3548739.57248143</v>
      </c>
      <c r="H24" s="0" t="n">
        <v>14451524.0617851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18366104.7434963</v>
      </c>
      <c r="C25" s="0" t="n">
        <v>17637945.5360459</v>
      </c>
      <c r="D25" s="0" t="n">
        <v>18395486.1467679</v>
      </c>
      <c r="E25" s="0" t="n">
        <v>17664314.6766162</v>
      </c>
      <c r="F25" s="0" t="n">
        <v>14075404.2456542</v>
      </c>
      <c r="G25" s="0" t="n">
        <v>3562541.29039164</v>
      </c>
      <c r="H25" s="0" t="n">
        <v>14148204.6310514</v>
      </c>
      <c r="I25" s="0" t="n">
        <v>3516110.04556475</v>
      </c>
      <c r="J25" s="0" t="n">
        <v>303504.738553717</v>
      </c>
      <c r="K25" s="0" t="n">
        <v>294399.596397105</v>
      </c>
      <c r="L25" s="0" t="n">
        <v>3063454.49877998</v>
      </c>
      <c r="M25" s="0" t="n">
        <v>2890805.36756854</v>
      </c>
      <c r="N25" s="0" t="n">
        <v>3068230.5141493</v>
      </c>
      <c r="O25" s="0" t="n">
        <v>2895177.5763458</v>
      </c>
      <c r="P25" s="0" t="n">
        <v>50584.1230922861</v>
      </c>
      <c r="Q25" s="0" t="n">
        <v>49066.5993995175</v>
      </c>
    </row>
    <row r="26" customFormat="false" ht="12.8" hidden="false" customHeight="false" outlineLevel="0" collapsed="false">
      <c r="A26" s="0" t="n">
        <v>73</v>
      </c>
      <c r="B26" s="0" t="n">
        <v>19102421.9247863</v>
      </c>
      <c r="C26" s="0" t="n">
        <v>18342738.905318</v>
      </c>
      <c r="D26" s="0" t="n">
        <v>19133085.1615309</v>
      </c>
      <c r="E26" s="0" t="n">
        <v>18370273.084907</v>
      </c>
      <c r="F26" s="0" t="n">
        <v>14556907.1831159</v>
      </c>
      <c r="G26" s="0" t="n">
        <v>3785831.7222021</v>
      </c>
      <c r="H26" s="0" t="n">
        <v>14632354.8515781</v>
      </c>
      <c r="I26" s="0" t="n">
        <v>3737918.23332888</v>
      </c>
      <c r="J26" s="0" t="n">
        <v>339769.930053988</v>
      </c>
      <c r="K26" s="0" t="n">
        <v>329576.832152368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19737506.3543508</v>
      </c>
      <c r="C27" s="0" t="n">
        <v>18950822.5256094</v>
      </c>
      <c r="D27" s="0" t="n">
        <v>19771081.6386628</v>
      </c>
      <c r="E27" s="0" t="n">
        <v>18981082.0709208</v>
      </c>
      <c r="F27" s="0" t="n">
        <v>14970358.2220526</v>
      </c>
      <c r="G27" s="0" t="n">
        <v>3980464.30355675</v>
      </c>
      <c r="H27" s="0" t="n">
        <v>15049110.6544612</v>
      </c>
      <c r="I27" s="0" t="n">
        <v>3931971.41645955</v>
      </c>
      <c r="J27" s="0" t="n">
        <v>364160.154311605</v>
      </c>
      <c r="K27" s="0" t="n">
        <v>353235.349682257</v>
      </c>
      <c r="L27" s="0" t="n">
        <v>3291622.84398117</v>
      </c>
      <c r="M27" s="0" t="n">
        <v>3105454.50290127</v>
      </c>
      <c r="N27" s="0" t="n">
        <v>3297095.07397822</v>
      </c>
      <c r="O27" s="0" t="n">
        <v>3110478.47167632</v>
      </c>
      <c r="P27" s="0" t="n">
        <v>60693.3590519342</v>
      </c>
      <c r="Q27" s="0" t="n">
        <v>58872.5582803762</v>
      </c>
    </row>
    <row r="28" customFormat="false" ht="12.8" hidden="false" customHeight="false" outlineLevel="0" collapsed="false">
      <c r="A28" s="0" t="n">
        <v>75</v>
      </c>
      <c r="B28" s="0" t="n">
        <v>18577273.5144809</v>
      </c>
      <c r="C28" s="0" t="n">
        <v>17834245.5579488</v>
      </c>
      <c r="D28" s="0" t="n">
        <v>18613835.1389892</v>
      </c>
      <c r="E28" s="0" t="n">
        <v>17867506.3083612</v>
      </c>
      <c r="F28" s="0" t="n">
        <v>14060268.8857823</v>
      </c>
      <c r="G28" s="0" t="n">
        <v>3773976.67216649</v>
      </c>
      <c r="H28" s="0" t="n">
        <v>14135333.1171497</v>
      </c>
      <c r="I28" s="0" t="n">
        <v>3732173.19121156</v>
      </c>
      <c r="J28" s="0" t="n">
        <v>370120.832010162</v>
      </c>
      <c r="K28" s="0" t="n">
        <v>359017.207049857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20204555.7075267</v>
      </c>
      <c r="C29" s="0" t="n">
        <v>19395885.0383568</v>
      </c>
      <c r="D29" s="0" t="n">
        <v>20246555.2670307</v>
      </c>
      <c r="E29" s="0" t="n">
        <v>19434180.7165992</v>
      </c>
      <c r="F29" s="0" t="n">
        <v>15252397.9210802</v>
      </c>
      <c r="G29" s="0" t="n">
        <v>4143487.11727657</v>
      </c>
      <c r="H29" s="0" t="n">
        <v>15335486.4642713</v>
      </c>
      <c r="I29" s="0" t="n">
        <v>4098694.25232784</v>
      </c>
      <c r="J29" s="0" t="n">
        <v>425294.569577717</v>
      </c>
      <c r="K29" s="0" t="n">
        <v>412535.732490386</v>
      </c>
      <c r="L29" s="0" t="n">
        <v>3369664.93048452</v>
      </c>
      <c r="M29" s="0" t="n">
        <v>3178787.78520454</v>
      </c>
      <c r="N29" s="0" t="n">
        <v>3376563.56041431</v>
      </c>
      <c r="O29" s="0" t="n">
        <v>3185174.53127328</v>
      </c>
      <c r="P29" s="0" t="n">
        <v>70882.4282629528</v>
      </c>
      <c r="Q29" s="0" t="n">
        <v>68755.9554150642</v>
      </c>
    </row>
    <row r="30" customFormat="false" ht="12.8" hidden="false" customHeight="false" outlineLevel="0" collapsed="false">
      <c r="A30" s="0" t="n">
        <v>77</v>
      </c>
      <c r="B30" s="0" t="n">
        <v>19106614.1430465</v>
      </c>
      <c r="C30" s="0" t="n">
        <v>18339514.5223187</v>
      </c>
      <c r="D30" s="0" t="n">
        <v>19149072.6659851</v>
      </c>
      <c r="E30" s="0" t="n">
        <v>18378318.9362532</v>
      </c>
      <c r="F30" s="0" t="n">
        <v>14409394.3671778</v>
      </c>
      <c r="G30" s="0" t="n">
        <v>3930120.15514093</v>
      </c>
      <c r="H30" s="0" t="n">
        <v>14490102.1063498</v>
      </c>
      <c r="I30" s="0" t="n">
        <v>3888216.82990341</v>
      </c>
      <c r="J30" s="0" t="n">
        <v>413215.800971967</v>
      </c>
      <c r="K30" s="0" t="n">
        <v>400819.326942808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21046238.6176992</v>
      </c>
      <c r="C31" s="0" t="n">
        <v>20200468.7012529</v>
      </c>
      <c r="D31" s="0" t="n">
        <v>21100136.3499051</v>
      </c>
      <c r="E31" s="0" t="n">
        <v>20250090.915069</v>
      </c>
      <c r="F31" s="0" t="n">
        <v>15827195.3060612</v>
      </c>
      <c r="G31" s="0" t="n">
        <v>4373273.3951917</v>
      </c>
      <c r="H31" s="0" t="n">
        <v>15917379.2150032</v>
      </c>
      <c r="I31" s="0" t="n">
        <v>4332711.70006583</v>
      </c>
      <c r="J31" s="0" t="n">
        <v>478535.868701795</v>
      </c>
      <c r="K31" s="0" t="n">
        <v>464179.792640741</v>
      </c>
      <c r="L31" s="0" t="n">
        <v>3510140.73682449</v>
      </c>
      <c r="M31" s="0" t="n">
        <v>3310757.77839093</v>
      </c>
      <c r="N31" s="0" t="n">
        <v>3519019.49945486</v>
      </c>
      <c r="O31" s="0" t="n">
        <v>3319003.05021371</v>
      </c>
      <c r="P31" s="0" t="n">
        <v>79755.9781169659</v>
      </c>
      <c r="Q31" s="0" t="n">
        <v>77363.2987734569</v>
      </c>
    </row>
    <row r="32" customFormat="false" ht="12.8" hidden="false" customHeight="false" outlineLevel="0" collapsed="false">
      <c r="A32" s="0" t="n">
        <v>79</v>
      </c>
      <c r="B32" s="0" t="n">
        <v>19988628.5095053</v>
      </c>
      <c r="C32" s="0" t="n">
        <v>19183760.7887999</v>
      </c>
      <c r="D32" s="0" t="n">
        <v>20040290.772069</v>
      </c>
      <c r="E32" s="0" t="n">
        <v>19231339.5321052</v>
      </c>
      <c r="F32" s="0" t="n">
        <v>14996732.832278</v>
      </c>
      <c r="G32" s="0" t="n">
        <v>4187027.95652194</v>
      </c>
      <c r="H32" s="0" t="n">
        <v>15082626.7536314</v>
      </c>
      <c r="I32" s="0" t="n">
        <v>4148712.77847381</v>
      </c>
      <c r="J32" s="0" t="n">
        <v>470107.870592755</v>
      </c>
      <c r="K32" s="0" t="n">
        <v>456004.634474972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21475565.9104785</v>
      </c>
      <c r="C33" s="0" t="n">
        <v>20610328.3703501</v>
      </c>
      <c r="D33" s="0" t="n">
        <v>21533573.577114</v>
      </c>
      <c r="E33" s="0" t="n">
        <v>20663795.1666831</v>
      </c>
      <c r="F33" s="0" t="n">
        <v>16085744.1226174</v>
      </c>
      <c r="G33" s="0" t="n">
        <v>4524584.24773265</v>
      </c>
      <c r="H33" s="0" t="n">
        <v>16180510.4632542</v>
      </c>
      <c r="I33" s="0" t="n">
        <v>4483284.70342888</v>
      </c>
      <c r="J33" s="0" t="n">
        <v>527396.267396955</v>
      </c>
      <c r="K33" s="0" t="n">
        <v>511574.379375046</v>
      </c>
      <c r="L33" s="0" t="n">
        <v>3582080.85359523</v>
      </c>
      <c r="M33" s="0" t="n">
        <v>3378261.58352282</v>
      </c>
      <c r="N33" s="0" t="n">
        <v>3591642.81698001</v>
      </c>
      <c r="O33" s="0" t="n">
        <v>3387147.04222523</v>
      </c>
      <c r="P33" s="0" t="n">
        <v>87899.3778994924</v>
      </c>
      <c r="Q33" s="0" t="n">
        <v>85262.3965625076</v>
      </c>
    </row>
    <row r="34" customFormat="false" ht="12.8" hidden="false" customHeight="false" outlineLevel="0" collapsed="false">
      <c r="A34" s="0" t="n">
        <v>81</v>
      </c>
      <c r="B34" s="0" t="n">
        <v>20456216.1297855</v>
      </c>
      <c r="C34" s="0" t="n">
        <v>19629869.5516178</v>
      </c>
      <c r="D34" s="0" t="n">
        <v>20512417.4268698</v>
      </c>
      <c r="E34" s="0" t="n">
        <v>19681701.9350304</v>
      </c>
      <c r="F34" s="0" t="n">
        <v>15266221.5383831</v>
      </c>
      <c r="G34" s="0" t="n">
        <v>4363648.01323465</v>
      </c>
      <c r="H34" s="0" t="n">
        <v>15356945.32864</v>
      </c>
      <c r="I34" s="0" t="n">
        <v>4324756.6063904</v>
      </c>
      <c r="J34" s="0" t="n">
        <v>505383.902438768</v>
      </c>
      <c r="K34" s="0" t="n">
        <v>490222.385365605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22254099.6394815</v>
      </c>
      <c r="C35" s="0" t="n">
        <v>21354494.2165124</v>
      </c>
      <c r="D35" s="0" t="n">
        <v>22316025.0862963</v>
      </c>
      <c r="E35" s="0" t="n">
        <v>21411625.372099</v>
      </c>
      <c r="F35" s="0" t="n">
        <v>16536909.7172072</v>
      </c>
      <c r="G35" s="0" t="n">
        <v>4817584.49930519</v>
      </c>
      <c r="H35" s="0" t="n">
        <v>16636165.9183324</v>
      </c>
      <c r="I35" s="0" t="n">
        <v>4775459.45376662</v>
      </c>
      <c r="J35" s="0" t="n">
        <v>562077.139146465</v>
      </c>
      <c r="K35" s="0" t="n">
        <v>545214.824972071</v>
      </c>
      <c r="L35" s="0" t="n">
        <v>3711759.98627614</v>
      </c>
      <c r="M35" s="0" t="n">
        <v>3500105.50954255</v>
      </c>
      <c r="N35" s="0" t="n">
        <v>3721974.37320546</v>
      </c>
      <c r="O35" s="0" t="n">
        <v>3509603.72326848</v>
      </c>
      <c r="P35" s="0" t="n">
        <v>93679.5231910775</v>
      </c>
      <c r="Q35" s="0" t="n">
        <v>90869.1374953451</v>
      </c>
    </row>
    <row r="36" customFormat="false" ht="12.8" hidden="false" customHeight="false" outlineLevel="0" collapsed="false">
      <c r="A36" s="0" t="n">
        <v>83</v>
      </c>
      <c r="B36" s="0" t="n">
        <v>21312021.4962016</v>
      </c>
      <c r="C36" s="0" t="n">
        <v>20448177.7513088</v>
      </c>
      <c r="D36" s="0" t="n">
        <v>21375964.7001366</v>
      </c>
      <c r="E36" s="0" t="n">
        <v>20507354.6591584</v>
      </c>
      <c r="F36" s="0" t="n">
        <v>15797220.9111028</v>
      </c>
      <c r="G36" s="0" t="n">
        <v>4650956.84020598</v>
      </c>
      <c r="H36" s="0" t="n">
        <v>15893368.8455285</v>
      </c>
      <c r="I36" s="0" t="n">
        <v>4613985.81362991</v>
      </c>
      <c r="J36" s="0" t="n">
        <v>565973.444024097</v>
      </c>
      <c r="K36" s="0" t="n">
        <v>548994.240703374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22937005.9164534</v>
      </c>
      <c r="C37" s="0" t="n">
        <v>22006899.8574857</v>
      </c>
      <c r="D37" s="0" t="n">
        <v>23005065.4914241</v>
      </c>
      <c r="E37" s="0" t="n">
        <v>22069874.9594775</v>
      </c>
      <c r="F37" s="0" t="n">
        <v>16949026.3834532</v>
      </c>
      <c r="G37" s="0" t="n">
        <v>5057873.47403255</v>
      </c>
      <c r="H37" s="0" t="n">
        <v>17051803.6698916</v>
      </c>
      <c r="I37" s="0" t="n">
        <v>5018071.28958594</v>
      </c>
      <c r="J37" s="0" t="n">
        <v>643043.554244219</v>
      </c>
      <c r="K37" s="0" t="n">
        <v>623752.247616892</v>
      </c>
      <c r="L37" s="0" t="n">
        <v>3825633.1100867</v>
      </c>
      <c r="M37" s="0" t="n">
        <v>3607227.54735399</v>
      </c>
      <c r="N37" s="0" t="n">
        <v>3836885.93659666</v>
      </c>
      <c r="O37" s="0" t="n">
        <v>3617717.49703738</v>
      </c>
      <c r="P37" s="0" t="n">
        <v>107173.92570737</v>
      </c>
      <c r="Q37" s="0" t="n">
        <v>103958.707936149</v>
      </c>
    </row>
    <row r="38" customFormat="false" ht="12.8" hidden="false" customHeight="false" outlineLevel="0" collapsed="false">
      <c r="A38" s="0" t="n">
        <v>85</v>
      </c>
      <c r="B38" s="0" t="n">
        <v>22089447.514582</v>
      </c>
      <c r="C38" s="0" t="n">
        <v>21191465.2975567</v>
      </c>
      <c r="D38" s="0" t="n">
        <v>22155170.3191783</v>
      </c>
      <c r="E38" s="0" t="n">
        <v>21252283.3399446</v>
      </c>
      <c r="F38" s="0" t="n">
        <v>16269672.2074139</v>
      </c>
      <c r="G38" s="0" t="n">
        <v>4921793.09014284</v>
      </c>
      <c r="H38" s="0" t="n">
        <v>16368722.7706364</v>
      </c>
      <c r="I38" s="0" t="n">
        <v>4883560.56930821</v>
      </c>
      <c r="J38" s="0" t="n">
        <v>632833.340609165</v>
      </c>
      <c r="K38" s="0" t="n">
        <v>613848.34039089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23711461.9382052</v>
      </c>
      <c r="C39" s="0" t="n">
        <v>22746571.0057093</v>
      </c>
      <c r="D39" s="0" t="n">
        <v>23786026.0734829</v>
      </c>
      <c r="E39" s="0" t="n">
        <v>22815703.9668796</v>
      </c>
      <c r="F39" s="0" t="n">
        <v>17447032.9751462</v>
      </c>
      <c r="G39" s="0" t="n">
        <v>5299538.03056311</v>
      </c>
      <c r="H39" s="0" t="n">
        <v>17554773.0500086</v>
      </c>
      <c r="I39" s="0" t="n">
        <v>5260930.91687099</v>
      </c>
      <c r="J39" s="0" t="n">
        <v>682366.961267428</v>
      </c>
      <c r="K39" s="0" t="n">
        <v>661895.952429405</v>
      </c>
      <c r="L39" s="0" t="n">
        <v>3953781.98883882</v>
      </c>
      <c r="M39" s="0" t="n">
        <v>3727148.52012744</v>
      </c>
      <c r="N39" s="0" t="n">
        <v>3966129.12191374</v>
      </c>
      <c r="O39" s="0" t="n">
        <v>3738677.01923034</v>
      </c>
      <c r="P39" s="0" t="n">
        <v>113727.826877905</v>
      </c>
      <c r="Q39" s="0" t="n">
        <v>110315.992071568</v>
      </c>
    </row>
    <row r="40" customFormat="false" ht="12.8" hidden="false" customHeight="false" outlineLevel="0" collapsed="false">
      <c r="A40" s="0" t="n">
        <v>87</v>
      </c>
      <c r="B40" s="0" t="n">
        <v>22983796.2874889</v>
      </c>
      <c r="C40" s="0" t="n">
        <v>22046399.1580061</v>
      </c>
      <c r="D40" s="0" t="n">
        <v>23065916.8796786</v>
      </c>
      <c r="E40" s="0" t="n">
        <v>22122857.0750428</v>
      </c>
      <c r="F40" s="0" t="n">
        <v>16870994.811117</v>
      </c>
      <c r="G40" s="0" t="n">
        <v>5175404.34688904</v>
      </c>
      <c r="H40" s="0" t="n">
        <v>16976552.7791281</v>
      </c>
      <c r="I40" s="0" t="n">
        <v>5146304.29591474</v>
      </c>
      <c r="J40" s="0" t="n">
        <v>692218.381908182</v>
      </c>
      <c r="K40" s="0" t="n">
        <v>671451.830450937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24456707.7538942</v>
      </c>
      <c r="C41" s="0" t="n">
        <v>23458248.033843</v>
      </c>
      <c r="D41" s="0" t="n">
        <v>24545261.1537092</v>
      </c>
      <c r="E41" s="0" t="n">
        <v>23540709.0637542</v>
      </c>
      <c r="F41" s="0" t="n">
        <v>17931586.4595195</v>
      </c>
      <c r="G41" s="0" t="n">
        <v>5526661.57432343</v>
      </c>
      <c r="H41" s="0" t="n">
        <v>18044877.7364486</v>
      </c>
      <c r="I41" s="0" t="n">
        <v>5495831.32730561</v>
      </c>
      <c r="J41" s="0" t="n">
        <v>806773.891941944</v>
      </c>
      <c r="K41" s="0" t="n">
        <v>782570.675183686</v>
      </c>
      <c r="L41" s="0" t="n">
        <v>4078686.33924274</v>
      </c>
      <c r="M41" s="0" t="n">
        <v>3845266.21356415</v>
      </c>
      <c r="N41" s="0" t="n">
        <v>4093362.29821545</v>
      </c>
      <c r="O41" s="0" t="n">
        <v>3858981.47292524</v>
      </c>
      <c r="P41" s="0" t="n">
        <v>134462.315323657</v>
      </c>
      <c r="Q41" s="0" t="n">
        <v>130428.445863948</v>
      </c>
    </row>
    <row r="42" customFormat="false" ht="12.8" hidden="false" customHeight="false" outlineLevel="0" collapsed="false">
      <c r="A42" s="0" t="n">
        <v>89</v>
      </c>
      <c r="B42" s="0" t="n">
        <v>23964947.1868365</v>
      </c>
      <c r="C42" s="0" t="n">
        <v>22983428.8878886</v>
      </c>
      <c r="D42" s="0" t="n">
        <v>24053096.6296876</v>
      </c>
      <c r="E42" s="0" t="n">
        <v>23065531.8893195</v>
      </c>
      <c r="F42" s="0" t="n">
        <v>17490596.9583066</v>
      </c>
      <c r="G42" s="0" t="n">
        <v>5492831.92958203</v>
      </c>
      <c r="H42" s="0" t="n">
        <v>17602671.9324448</v>
      </c>
      <c r="I42" s="0" t="n">
        <v>5462859.9568747</v>
      </c>
      <c r="J42" s="0" t="n">
        <v>844635.149661174</v>
      </c>
      <c r="K42" s="0" t="n">
        <v>819296.095171338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25576846.8397515</v>
      </c>
      <c r="C43" s="0" t="n">
        <v>24528199.2102344</v>
      </c>
      <c r="D43" s="0" t="n">
        <v>25670939.1800566</v>
      </c>
      <c r="E43" s="0" t="n">
        <v>24615842.2000959</v>
      </c>
      <c r="F43" s="0" t="n">
        <v>18629985.9737414</v>
      </c>
      <c r="G43" s="0" t="n">
        <v>5898213.23649299</v>
      </c>
      <c r="H43" s="0" t="n">
        <v>18749434.3563186</v>
      </c>
      <c r="I43" s="0" t="n">
        <v>5866407.8437773</v>
      </c>
      <c r="J43" s="0" t="n">
        <v>1009807.92800068</v>
      </c>
      <c r="K43" s="0" t="n">
        <v>979513.690160658</v>
      </c>
      <c r="L43" s="0" t="n">
        <v>4265472.44263466</v>
      </c>
      <c r="M43" s="0" t="n">
        <v>4021736.53233396</v>
      </c>
      <c r="N43" s="0" t="n">
        <v>4281068.93508683</v>
      </c>
      <c r="O43" s="0" t="n">
        <v>4036314.59019615</v>
      </c>
      <c r="P43" s="0" t="n">
        <v>168301.321333446</v>
      </c>
      <c r="Q43" s="0" t="n">
        <v>163252.281693443</v>
      </c>
    </row>
    <row r="44" customFormat="false" ht="12.8" hidden="false" customHeight="false" outlineLevel="0" collapsed="false">
      <c r="A44" s="0" t="n">
        <v>91</v>
      </c>
      <c r="B44" s="0" t="n">
        <v>25024582.3789206</v>
      </c>
      <c r="C44" s="0" t="n">
        <v>23997806.0607094</v>
      </c>
      <c r="D44" s="0" t="n">
        <v>25117468.7416499</v>
      </c>
      <c r="E44" s="0" t="n">
        <v>24084334.7230863</v>
      </c>
      <c r="F44" s="0" t="n">
        <v>18216379.5204639</v>
      </c>
      <c r="G44" s="0" t="n">
        <v>5781426.54024544</v>
      </c>
      <c r="H44" s="0" t="n">
        <v>18333950.2208217</v>
      </c>
      <c r="I44" s="0" t="n">
        <v>5750384.50226458</v>
      </c>
      <c r="J44" s="0" t="n">
        <v>1028842.7080104</v>
      </c>
      <c r="K44" s="0" t="n">
        <v>997977.426770085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26231132.4342021</v>
      </c>
      <c r="C45" s="0" t="n">
        <v>25153896.4670136</v>
      </c>
      <c r="D45" s="0" t="n">
        <v>26326673.0330491</v>
      </c>
      <c r="E45" s="0" t="n">
        <v>25242897.0859515</v>
      </c>
      <c r="F45" s="0" t="n">
        <v>19069433.870949</v>
      </c>
      <c r="G45" s="0" t="n">
        <v>6084462.59606465</v>
      </c>
      <c r="H45" s="0" t="n">
        <v>19190462.5337453</v>
      </c>
      <c r="I45" s="0" t="n">
        <v>6052434.55220612</v>
      </c>
      <c r="J45" s="0" t="n">
        <v>1173671.73916009</v>
      </c>
      <c r="K45" s="0" t="n">
        <v>1138461.58698529</v>
      </c>
      <c r="L45" s="0" t="n">
        <v>4374303.80602031</v>
      </c>
      <c r="M45" s="0" t="n">
        <v>4124751.09417173</v>
      </c>
      <c r="N45" s="0" t="n">
        <v>4390142.01127493</v>
      </c>
      <c r="O45" s="0" t="n">
        <v>4139556.69453139</v>
      </c>
      <c r="P45" s="0" t="n">
        <v>195611.956526682</v>
      </c>
      <c r="Q45" s="0" t="n">
        <v>189743.597830882</v>
      </c>
    </row>
    <row r="46" customFormat="false" ht="12.8" hidden="false" customHeight="false" outlineLevel="0" collapsed="false">
      <c r="A46" s="0" t="n">
        <v>93</v>
      </c>
      <c r="B46" s="0" t="n">
        <v>25914370.6877778</v>
      </c>
      <c r="C46" s="0" t="n">
        <v>24849150.0302598</v>
      </c>
      <c r="D46" s="0" t="n">
        <v>26008980.3763291</v>
      </c>
      <c r="E46" s="0" t="n">
        <v>24937288.5390656</v>
      </c>
      <c r="F46" s="0" t="n">
        <v>18803874.7445037</v>
      </c>
      <c r="G46" s="0" t="n">
        <v>6045275.28575608</v>
      </c>
      <c r="H46" s="0" t="n">
        <v>18923527.8645489</v>
      </c>
      <c r="I46" s="0" t="n">
        <v>6013760.67451673</v>
      </c>
      <c r="J46" s="0" t="n">
        <v>1261890.34238957</v>
      </c>
      <c r="K46" s="0" t="n">
        <v>1224033.63211788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27240157.1270487</v>
      </c>
      <c r="C47" s="0" t="n">
        <v>26119831.4159541</v>
      </c>
      <c r="D47" s="0" t="n">
        <v>27352519.9249424</v>
      </c>
      <c r="E47" s="0" t="n">
        <v>26224927.3621808</v>
      </c>
      <c r="F47" s="0" t="n">
        <v>19769802.7566053</v>
      </c>
      <c r="G47" s="0" t="n">
        <v>6350028.65934886</v>
      </c>
      <c r="H47" s="0" t="n">
        <v>19895612.7709168</v>
      </c>
      <c r="I47" s="0" t="n">
        <v>6329314.59126401</v>
      </c>
      <c r="J47" s="0" t="n">
        <v>1414555.47410301</v>
      </c>
      <c r="K47" s="0" t="n">
        <v>1372118.80987992</v>
      </c>
      <c r="L47" s="0" t="n">
        <v>4541338.16610521</v>
      </c>
      <c r="M47" s="0" t="n">
        <v>4282777.97661061</v>
      </c>
      <c r="N47" s="0" t="n">
        <v>4559992.68567907</v>
      </c>
      <c r="O47" s="0" t="n">
        <v>4300242.90499159</v>
      </c>
      <c r="P47" s="0" t="n">
        <v>235759.245683836</v>
      </c>
      <c r="Q47" s="0" t="n">
        <v>228686.468313321</v>
      </c>
    </row>
    <row r="48" customFormat="false" ht="12.8" hidden="false" customHeight="false" outlineLevel="0" collapsed="false">
      <c r="A48" s="0" t="n">
        <v>95</v>
      </c>
      <c r="B48" s="0" t="n">
        <v>26923359.0624209</v>
      </c>
      <c r="C48" s="0" t="n">
        <v>25816219.5733556</v>
      </c>
      <c r="D48" s="0" t="n">
        <v>27032683.2931354</v>
      </c>
      <c r="E48" s="0" t="n">
        <v>25918467.9075019</v>
      </c>
      <c r="F48" s="0" t="n">
        <v>19479966.0200469</v>
      </c>
      <c r="G48" s="0" t="n">
        <v>6336253.55330873</v>
      </c>
      <c r="H48" s="0" t="n">
        <v>19602603.2764129</v>
      </c>
      <c r="I48" s="0" t="n">
        <v>6315864.63108906</v>
      </c>
      <c r="J48" s="0" t="n">
        <v>1479839.54925915</v>
      </c>
      <c r="K48" s="0" t="n">
        <v>1435444.36278137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27695141.2924599</v>
      </c>
      <c r="C49" s="0" t="n">
        <v>26555058.3118241</v>
      </c>
      <c r="D49" s="0" t="n">
        <v>27807243.5316209</v>
      </c>
      <c r="E49" s="0" t="n">
        <v>26659904.9318734</v>
      </c>
      <c r="F49" s="0" t="n">
        <v>20032038.2514983</v>
      </c>
      <c r="G49" s="0" t="n">
        <v>6523020.06032586</v>
      </c>
      <c r="H49" s="0" t="n">
        <v>20157788.6893393</v>
      </c>
      <c r="I49" s="0" t="n">
        <v>6502116.24253416</v>
      </c>
      <c r="J49" s="0" t="n">
        <v>1583177.74826642</v>
      </c>
      <c r="K49" s="0" t="n">
        <v>1535682.41581843</v>
      </c>
      <c r="L49" s="0" t="n">
        <v>4617992.76508229</v>
      </c>
      <c r="M49" s="0" t="n">
        <v>4355872.65640993</v>
      </c>
      <c r="N49" s="0" t="n">
        <v>4636603.33806618</v>
      </c>
      <c r="O49" s="0" t="n">
        <v>4373295.81114794</v>
      </c>
      <c r="P49" s="0" t="n">
        <v>263862.958044403</v>
      </c>
      <c r="Q49" s="0" t="n">
        <v>255947.069303071</v>
      </c>
    </row>
    <row r="50" customFormat="false" ht="12.8" hidden="false" customHeight="false" outlineLevel="0" collapsed="false">
      <c r="A50" s="0" t="n">
        <v>97</v>
      </c>
      <c r="B50" s="0" t="n">
        <v>27496809.0609078</v>
      </c>
      <c r="C50" s="0" t="n">
        <v>26363595.5325492</v>
      </c>
      <c r="D50" s="0" t="n">
        <v>27608315.9966411</v>
      </c>
      <c r="E50" s="0" t="n">
        <v>26467901.1279669</v>
      </c>
      <c r="F50" s="0" t="n">
        <v>19830064.70446</v>
      </c>
      <c r="G50" s="0" t="n">
        <v>6533530.82808918</v>
      </c>
      <c r="H50" s="0" t="n">
        <v>19954627.2595891</v>
      </c>
      <c r="I50" s="0" t="n">
        <v>6513273.86837782</v>
      </c>
      <c r="J50" s="0" t="n">
        <v>1629663.89825337</v>
      </c>
      <c r="K50" s="0" t="n">
        <v>1580773.98130577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28210461.7748054</v>
      </c>
      <c r="C51" s="0" t="n">
        <v>27045975.4898983</v>
      </c>
      <c r="D51" s="0" t="n">
        <v>28325816.6930946</v>
      </c>
      <c r="E51" s="0" t="n">
        <v>27153912.9523269</v>
      </c>
      <c r="F51" s="0" t="n">
        <v>20283653.3242181</v>
      </c>
      <c r="G51" s="0" t="n">
        <v>6762322.16568013</v>
      </c>
      <c r="H51" s="0" t="n">
        <v>20411449.2220851</v>
      </c>
      <c r="I51" s="0" t="n">
        <v>6742463.73024181</v>
      </c>
      <c r="J51" s="0" t="n">
        <v>1747502.02160953</v>
      </c>
      <c r="K51" s="0" t="n">
        <v>1695076.96096125</v>
      </c>
      <c r="L51" s="0" t="n">
        <v>4702723.77005624</v>
      </c>
      <c r="M51" s="0" t="n">
        <v>4435997.45624238</v>
      </c>
      <c r="N51" s="0" t="n">
        <v>4721882.54768075</v>
      </c>
      <c r="O51" s="0" t="n">
        <v>4453941.84018794</v>
      </c>
      <c r="P51" s="0" t="n">
        <v>291250.336934922</v>
      </c>
      <c r="Q51" s="0" t="n">
        <v>282512.826826874</v>
      </c>
    </row>
    <row r="52" customFormat="false" ht="12.8" hidden="false" customHeight="false" outlineLevel="0" collapsed="false">
      <c r="A52" s="0" t="n">
        <v>99</v>
      </c>
      <c r="B52" s="0" t="n">
        <v>27961807.29373</v>
      </c>
      <c r="C52" s="0" t="n">
        <v>26806019.783455</v>
      </c>
      <c r="D52" s="0" t="n">
        <v>28076298.6935122</v>
      </c>
      <c r="E52" s="0" t="n">
        <v>26913171.0508554</v>
      </c>
      <c r="F52" s="0" t="n">
        <v>20081603.1176085</v>
      </c>
      <c r="G52" s="0" t="n">
        <v>6724416.66584644</v>
      </c>
      <c r="H52" s="0" t="n">
        <v>20207741.2163965</v>
      </c>
      <c r="I52" s="0" t="n">
        <v>6705429.83445888</v>
      </c>
      <c r="J52" s="0" t="n">
        <v>1814389.89247659</v>
      </c>
      <c r="K52" s="0" t="n">
        <v>1759958.1957023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28639586.4728519</v>
      </c>
      <c r="C53" s="0" t="n">
        <v>27454819.7601206</v>
      </c>
      <c r="D53" s="0" t="n">
        <v>28757019.0214725</v>
      </c>
      <c r="E53" s="0" t="n">
        <v>27564726.6676604</v>
      </c>
      <c r="F53" s="0" t="n">
        <v>20534060.2124514</v>
      </c>
      <c r="G53" s="0" t="n">
        <v>6920759.54766924</v>
      </c>
      <c r="H53" s="0" t="n">
        <v>20663334.9559997</v>
      </c>
      <c r="I53" s="0" t="n">
        <v>6901391.71166067</v>
      </c>
      <c r="J53" s="0" t="n">
        <v>1925155.17899379</v>
      </c>
      <c r="K53" s="0" t="n">
        <v>1867400.52362398</v>
      </c>
      <c r="L53" s="0" t="n">
        <v>4771291.41466057</v>
      </c>
      <c r="M53" s="0" t="n">
        <v>4500464.9038465</v>
      </c>
      <c r="N53" s="0" t="n">
        <v>4790799.54328902</v>
      </c>
      <c r="O53" s="0" t="n">
        <v>4518740.59633032</v>
      </c>
      <c r="P53" s="0" t="n">
        <v>320859.196498965</v>
      </c>
      <c r="Q53" s="0" t="n">
        <v>311233.420603996</v>
      </c>
    </row>
    <row r="54" customFormat="false" ht="12.8" hidden="false" customHeight="false" outlineLevel="0" collapsed="false">
      <c r="A54" s="0" t="n">
        <v>101</v>
      </c>
      <c r="B54" s="0" t="n">
        <v>28407089.7505898</v>
      </c>
      <c r="C54" s="0" t="n">
        <v>27230526.6290291</v>
      </c>
      <c r="D54" s="0" t="n">
        <v>28530585.22447</v>
      </c>
      <c r="E54" s="0" t="n">
        <v>27346325.9275587</v>
      </c>
      <c r="F54" s="0" t="n">
        <v>20335098.8387479</v>
      </c>
      <c r="G54" s="0" t="n">
        <v>6895427.79028122</v>
      </c>
      <c r="H54" s="0" t="n">
        <v>20463931.0234127</v>
      </c>
      <c r="I54" s="0" t="n">
        <v>6882394.90414602</v>
      </c>
      <c r="J54" s="0" t="n">
        <v>2003090.9265368</v>
      </c>
      <c r="K54" s="0" t="n">
        <v>1942998.19874069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29077943.8303196</v>
      </c>
      <c r="C55" s="0" t="n">
        <v>27872849.4376191</v>
      </c>
      <c r="D55" s="0" t="n">
        <v>29204633.136559</v>
      </c>
      <c r="E55" s="0" t="n">
        <v>27991668.329849</v>
      </c>
      <c r="F55" s="0" t="n">
        <v>20801796.8682724</v>
      </c>
      <c r="G55" s="0" t="n">
        <v>7071052.5693467</v>
      </c>
      <c r="H55" s="0" t="n">
        <v>20933154.8586362</v>
      </c>
      <c r="I55" s="0" t="n">
        <v>7058513.47121279</v>
      </c>
      <c r="J55" s="0" t="n">
        <v>2141047.35788487</v>
      </c>
      <c r="K55" s="0" t="n">
        <v>2076815.93714833</v>
      </c>
      <c r="L55" s="0" t="n">
        <v>4842319.46372165</v>
      </c>
      <c r="M55" s="0" t="n">
        <v>4567810.35274092</v>
      </c>
      <c r="N55" s="0" t="n">
        <v>4863407.8495192</v>
      </c>
      <c r="O55" s="0" t="n">
        <v>4587608.4523644</v>
      </c>
      <c r="P55" s="0" t="n">
        <v>356841.226314145</v>
      </c>
      <c r="Q55" s="0" t="n">
        <v>346135.989524721</v>
      </c>
    </row>
    <row r="56" customFormat="false" ht="12.8" hidden="false" customHeight="false" outlineLevel="0" collapsed="false">
      <c r="A56" s="0" t="n">
        <v>103</v>
      </c>
      <c r="B56" s="0" t="n">
        <v>28799745.8761172</v>
      </c>
      <c r="C56" s="0" t="n">
        <v>27605199.2420939</v>
      </c>
      <c r="D56" s="0" t="n">
        <v>28923051.4632049</v>
      </c>
      <c r="E56" s="0" t="n">
        <v>27720846.8124688</v>
      </c>
      <c r="F56" s="0" t="n">
        <v>20518617.2386731</v>
      </c>
      <c r="G56" s="0" t="n">
        <v>7086582.00342084</v>
      </c>
      <c r="H56" s="0" t="n">
        <v>20646453.7938355</v>
      </c>
      <c r="I56" s="0" t="n">
        <v>7074393.01863333</v>
      </c>
      <c r="J56" s="0" t="n">
        <v>2177682.29247643</v>
      </c>
      <c r="K56" s="0" t="n">
        <v>2112351.82370214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29467506.7882978</v>
      </c>
      <c r="C57" s="0" t="n">
        <v>28245250.443936</v>
      </c>
      <c r="D57" s="0" t="n">
        <v>29594108.5926286</v>
      </c>
      <c r="E57" s="0" t="n">
        <v>28364013.7410797</v>
      </c>
      <c r="F57" s="0" t="n">
        <v>20979991.9626404</v>
      </c>
      <c r="G57" s="0" t="n">
        <v>7265258.48129562</v>
      </c>
      <c r="H57" s="0" t="n">
        <v>21110490.6802784</v>
      </c>
      <c r="I57" s="0" t="n">
        <v>7253523.06080132</v>
      </c>
      <c r="J57" s="0" t="n">
        <v>2333716.20984231</v>
      </c>
      <c r="K57" s="0" t="n">
        <v>2263704.72354704</v>
      </c>
      <c r="L57" s="0" t="n">
        <v>4906301.05148108</v>
      </c>
      <c r="M57" s="0" t="n">
        <v>4628359.07734196</v>
      </c>
      <c r="N57" s="0" t="n">
        <v>4927379.75499956</v>
      </c>
      <c r="O57" s="0" t="n">
        <v>4648152.69469988</v>
      </c>
      <c r="P57" s="0" t="n">
        <v>388952.701640385</v>
      </c>
      <c r="Q57" s="0" t="n">
        <v>377284.120591173</v>
      </c>
    </row>
    <row r="58" customFormat="false" ht="12.8" hidden="false" customHeight="false" outlineLevel="0" collapsed="false">
      <c r="A58" s="0" t="n">
        <v>105</v>
      </c>
      <c r="B58" s="0" t="n">
        <v>29204643.0979906</v>
      </c>
      <c r="C58" s="0" t="n">
        <v>27992852.332002</v>
      </c>
      <c r="D58" s="0" t="n">
        <v>29328679.5929869</v>
      </c>
      <c r="E58" s="0" t="n">
        <v>28109207.2321428</v>
      </c>
      <c r="F58" s="0" t="n">
        <v>20769357.6897472</v>
      </c>
      <c r="G58" s="0" t="n">
        <v>7223494.64225476</v>
      </c>
      <c r="H58" s="0" t="n">
        <v>20897303.070926</v>
      </c>
      <c r="I58" s="0" t="n">
        <v>7211904.16121676</v>
      </c>
      <c r="J58" s="0" t="n">
        <v>2420396.24825346</v>
      </c>
      <c r="K58" s="0" t="n">
        <v>2347784.36080585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29982521.1469816</v>
      </c>
      <c r="C59" s="0" t="n">
        <v>28737826.161616</v>
      </c>
      <c r="D59" s="0" t="n">
        <v>30112508.9662633</v>
      </c>
      <c r="E59" s="0" t="n">
        <v>28859851.3505066</v>
      </c>
      <c r="F59" s="0" t="n">
        <v>21278534.273196</v>
      </c>
      <c r="G59" s="0" t="n">
        <v>7459291.88841999</v>
      </c>
      <c r="H59" s="0" t="n">
        <v>21408741.2020252</v>
      </c>
      <c r="I59" s="0" t="n">
        <v>7451110.14848134</v>
      </c>
      <c r="J59" s="0" t="n">
        <v>2577880.98864899</v>
      </c>
      <c r="K59" s="0" t="n">
        <v>2500544.55898952</v>
      </c>
      <c r="L59" s="0" t="n">
        <v>4990977.07251129</v>
      </c>
      <c r="M59" s="0" t="n">
        <v>4708667.28678977</v>
      </c>
      <c r="N59" s="0" t="n">
        <v>5012619.4099382</v>
      </c>
      <c r="O59" s="0" t="n">
        <v>4728989.96933588</v>
      </c>
      <c r="P59" s="0" t="n">
        <v>429646.831441498</v>
      </c>
      <c r="Q59" s="0" t="n">
        <v>416757.426498253</v>
      </c>
    </row>
    <row r="60" customFormat="false" ht="12.8" hidden="false" customHeight="false" outlineLevel="0" collapsed="false">
      <c r="A60" s="0" t="n">
        <v>107</v>
      </c>
      <c r="B60" s="0" t="n">
        <v>29729634.0299357</v>
      </c>
      <c r="C60" s="0" t="n">
        <v>28494268.7909037</v>
      </c>
      <c r="D60" s="0" t="n">
        <v>29857520.9866929</v>
      </c>
      <c r="E60" s="0" t="n">
        <v>28614321.1693388</v>
      </c>
      <c r="F60" s="0" t="n">
        <v>21077366.276686</v>
      </c>
      <c r="G60" s="0" t="n">
        <v>7416902.51421772</v>
      </c>
      <c r="H60" s="0" t="n">
        <v>21205500.2166366</v>
      </c>
      <c r="I60" s="0" t="n">
        <v>7408820.95270217</v>
      </c>
      <c r="J60" s="0" t="n">
        <v>2641101.5924958</v>
      </c>
      <c r="K60" s="0" t="n">
        <v>2561868.54472092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30358074.3327129</v>
      </c>
      <c r="C61" s="0" t="n">
        <v>29096084.3784457</v>
      </c>
      <c r="D61" s="0" t="n">
        <v>30488980.249582</v>
      </c>
      <c r="E61" s="0" t="n">
        <v>29218990.9213321</v>
      </c>
      <c r="F61" s="0" t="n">
        <v>21454034.1013656</v>
      </c>
      <c r="G61" s="0" t="n">
        <v>7642050.27708002</v>
      </c>
      <c r="H61" s="0" t="n">
        <v>21584565.0902936</v>
      </c>
      <c r="I61" s="0" t="n">
        <v>7634425.8310385</v>
      </c>
      <c r="J61" s="0" t="n">
        <v>2768020.88213511</v>
      </c>
      <c r="K61" s="0" t="n">
        <v>2684980.25567106</v>
      </c>
      <c r="L61" s="0" t="n">
        <v>5054427.63455105</v>
      </c>
      <c r="M61" s="0" t="n">
        <v>4769533.26179748</v>
      </c>
      <c r="N61" s="0" t="n">
        <v>5076226.29330428</v>
      </c>
      <c r="O61" s="0" t="n">
        <v>4790006.02842312</v>
      </c>
      <c r="P61" s="0" t="n">
        <v>461336.813689186</v>
      </c>
      <c r="Q61" s="0" t="n">
        <v>447496.70927851</v>
      </c>
    </row>
    <row r="62" customFormat="false" ht="12.8" hidden="false" customHeight="false" outlineLevel="0" collapsed="false">
      <c r="A62" s="0" t="n">
        <v>109</v>
      </c>
      <c r="B62" s="0" t="n">
        <v>30051582.9676513</v>
      </c>
      <c r="C62" s="0" t="n">
        <v>28801190.5105238</v>
      </c>
      <c r="D62" s="0" t="n">
        <v>30181053.0813369</v>
      </c>
      <c r="E62" s="0" t="n">
        <v>28922748.4369793</v>
      </c>
      <c r="F62" s="0" t="n">
        <v>21208398.7767942</v>
      </c>
      <c r="G62" s="0" t="n">
        <v>7592791.73372963</v>
      </c>
      <c r="H62" s="0" t="n">
        <v>21337486.9772539</v>
      </c>
      <c r="I62" s="0" t="n">
        <v>7585261.45972535</v>
      </c>
      <c r="J62" s="0" t="n">
        <v>2832332.70439658</v>
      </c>
      <c r="K62" s="0" t="n">
        <v>2747362.72326468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30739287.0282711</v>
      </c>
      <c r="C63" s="0" t="n">
        <v>29459326.6353756</v>
      </c>
      <c r="D63" s="0" t="n">
        <v>30871866.7260979</v>
      </c>
      <c r="E63" s="0" t="n">
        <v>29583821.2822689</v>
      </c>
      <c r="F63" s="0" t="n">
        <v>21684911.9716668</v>
      </c>
      <c r="G63" s="0" t="n">
        <v>7774414.66370888</v>
      </c>
      <c r="H63" s="0" t="n">
        <v>21816553.9464009</v>
      </c>
      <c r="I63" s="0" t="n">
        <v>7767267.33586805</v>
      </c>
      <c r="J63" s="0" t="n">
        <v>2939907.09540543</v>
      </c>
      <c r="K63" s="0" t="n">
        <v>2851709.88254327</v>
      </c>
      <c r="L63" s="0" t="n">
        <v>5121140.92804925</v>
      </c>
      <c r="M63" s="0" t="n">
        <v>4833378.29694994</v>
      </c>
      <c r="N63" s="0" t="n">
        <v>5143221.19719648</v>
      </c>
      <c r="O63" s="0" t="n">
        <v>4854118.42163836</v>
      </c>
      <c r="P63" s="0" t="n">
        <v>489984.515900905</v>
      </c>
      <c r="Q63" s="0" t="n">
        <v>475284.980423878</v>
      </c>
    </row>
    <row r="64" customFormat="false" ht="12.8" hidden="false" customHeight="false" outlineLevel="0" collapsed="false">
      <c r="A64" s="0" t="n">
        <v>111</v>
      </c>
      <c r="B64" s="0" t="n">
        <v>30503365.2393026</v>
      </c>
      <c r="C64" s="0" t="n">
        <v>29232349.9751512</v>
      </c>
      <c r="D64" s="0" t="n">
        <v>30633617.6666944</v>
      </c>
      <c r="E64" s="0" t="n">
        <v>29354658.5829669</v>
      </c>
      <c r="F64" s="0" t="n">
        <v>21499958.9522846</v>
      </c>
      <c r="G64" s="0" t="n">
        <v>7732391.02286665</v>
      </c>
      <c r="H64" s="0" t="n">
        <v>21629327.369641</v>
      </c>
      <c r="I64" s="0" t="n">
        <v>7725331.21332591</v>
      </c>
      <c r="J64" s="0" t="n">
        <v>2955814.96123918</v>
      </c>
      <c r="K64" s="0" t="n">
        <v>2867140.51240201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31243558.8083132</v>
      </c>
      <c r="C65" s="0" t="n">
        <v>29941387.2193804</v>
      </c>
      <c r="D65" s="0" t="n">
        <v>31376805.2538661</v>
      </c>
      <c r="E65" s="0" t="n">
        <v>30066509.8880168</v>
      </c>
      <c r="F65" s="0" t="n">
        <v>22023505.5475518</v>
      </c>
      <c r="G65" s="0" t="n">
        <v>7917881.67182859</v>
      </c>
      <c r="H65" s="0" t="n">
        <v>22155817.4229209</v>
      </c>
      <c r="I65" s="0" t="n">
        <v>7910692.46509588</v>
      </c>
      <c r="J65" s="0" t="n">
        <v>2992059.67828177</v>
      </c>
      <c r="K65" s="0" t="n">
        <v>2902297.88793332</v>
      </c>
      <c r="L65" s="0" t="n">
        <v>5207144.33913804</v>
      </c>
      <c r="M65" s="0" t="n">
        <v>4915323.27046725</v>
      </c>
      <c r="N65" s="0" t="n">
        <v>5229335.99919792</v>
      </c>
      <c r="O65" s="0" t="n">
        <v>4936168.01282685</v>
      </c>
      <c r="P65" s="0" t="n">
        <v>498676.613046962</v>
      </c>
      <c r="Q65" s="0" t="n">
        <v>483716.314655553</v>
      </c>
    </row>
    <row r="66" customFormat="false" ht="12.8" hidden="false" customHeight="false" outlineLevel="0" collapsed="false">
      <c r="A66" s="0" t="n">
        <v>113</v>
      </c>
      <c r="B66" s="0" t="n">
        <v>30916647.0526079</v>
      </c>
      <c r="C66" s="0" t="n">
        <v>29628319.749964</v>
      </c>
      <c r="D66" s="0" t="n">
        <v>31048376.5191264</v>
      </c>
      <c r="E66" s="0" t="n">
        <v>29752033.9793566</v>
      </c>
      <c r="F66" s="0" t="n">
        <v>21795366.9668679</v>
      </c>
      <c r="G66" s="0" t="n">
        <v>7832952.78309603</v>
      </c>
      <c r="H66" s="0" t="n">
        <v>21925669.9064407</v>
      </c>
      <c r="I66" s="0" t="n">
        <v>7826364.07291598</v>
      </c>
      <c r="J66" s="0" t="n">
        <v>3022422.44785832</v>
      </c>
      <c r="K66" s="0" t="n">
        <v>2931749.77442257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31555630.455616</v>
      </c>
      <c r="C67" s="0" t="n">
        <v>30241090.6190361</v>
      </c>
      <c r="D67" s="0" t="n">
        <v>31692652.9339683</v>
      </c>
      <c r="E67" s="0" t="n">
        <v>30369845.2371639</v>
      </c>
      <c r="F67" s="0" t="n">
        <v>22194340.0434837</v>
      </c>
      <c r="G67" s="0" t="n">
        <v>8046750.57555232</v>
      </c>
      <c r="H67" s="0" t="n">
        <v>22327745.534288</v>
      </c>
      <c r="I67" s="0" t="n">
        <v>8042099.70287582</v>
      </c>
      <c r="J67" s="0" t="n">
        <v>3098485.4423722</v>
      </c>
      <c r="K67" s="0" t="n">
        <v>3005530.87910103</v>
      </c>
      <c r="L67" s="0" t="n">
        <v>5258743.98266691</v>
      </c>
      <c r="M67" s="0" t="n">
        <v>4964134.68106785</v>
      </c>
      <c r="N67" s="0" t="n">
        <v>5281579.65363538</v>
      </c>
      <c r="O67" s="0" t="n">
        <v>4985598.45807383</v>
      </c>
      <c r="P67" s="0" t="n">
        <v>516414.240395367</v>
      </c>
      <c r="Q67" s="0" t="n">
        <v>500921.813183506</v>
      </c>
    </row>
    <row r="68" customFormat="false" ht="12.8" hidden="false" customHeight="false" outlineLevel="0" collapsed="false">
      <c r="A68" s="0" t="n">
        <v>115</v>
      </c>
      <c r="B68" s="0" t="n">
        <v>31302705.6663896</v>
      </c>
      <c r="C68" s="0" t="n">
        <v>29997360.1905126</v>
      </c>
      <c r="D68" s="0" t="n">
        <v>31438419.669181</v>
      </c>
      <c r="E68" s="0" t="n">
        <v>30124886.7338207</v>
      </c>
      <c r="F68" s="0" t="n">
        <v>22013568.9625747</v>
      </c>
      <c r="G68" s="0" t="n">
        <v>7983791.22793786</v>
      </c>
      <c r="H68" s="0" t="n">
        <v>22145689.4354252</v>
      </c>
      <c r="I68" s="0" t="n">
        <v>7979197.29839546</v>
      </c>
      <c r="J68" s="0" t="n">
        <v>3087215.71436092</v>
      </c>
      <c r="K68" s="0" t="n">
        <v>2994599.24293009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31934186.7809761</v>
      </c>
      <c r="C69" s="0" t="n">
        <v>30603417.2018362</v>
      </c>
      <c r="D69" s="0" t="n">
        <v>32075896.2952961</v>
      </c>
      <c r="E69" s="0" t="n">
        <v>30736610.8617989</v>
      </c>
      <c r="F69" s="0" t="n">
        <v>22455424.753363</v>
      </c>
      <c r="G69" s="0" t="n">
        <v>8147992.44847318</v>
      </c>
      <c r="H69" s="0" t="n">
        <v>22589258.4462019</v>
      </c>
      <c r="I69" s="0" t="n">
        <v>8147352.41559704</v>
      </c>
      <c r="J69" s="0" t="n">
        <v>3250492.2650841</v>
      </c>
      <c r="K69" s="0" t="n">
        <v>3152977.49713157</v>
      </c>
      <c r="L69" s="0" t="n">
        <v>5321467.38966316</v>
      </c>
      <c r="M69" s="0" t="n">
        <v>5023893.73675162</v>
      </c>
      <c r="N69" s="0" t="n">
        <v>5345083.28681966</v>
      </c>
      <c r="O69" s="0" t="n">
        <v>5046089.86632284</v>
      </c>
      <c r="P69" s="0" t="n">
        <v>541748.71084735</v>
      </c>
      <c r="Q69" s="0" t="n">
        <v>525496.249521929</v>
      </c>
    </row>
    <row r="70" customFormat="false" ht="12.8" hidden="false" customHeight="false" outlineLevel="0" collapsed="false">
      <c r="A70" s="0" t="n">
        <v>117</v>
      </c>
      <c r="B70" s="0" t="n">
        <v>31723014.6115908</v>
      </c>
      <c r="C70" s="0" t="n">
        <v>30400721.2982699</v>
      </c>
      <c r="D70" s="0" t="n">
        <v>31862976.7635378</v>
      </c>
      <c r="E70" s="0" t="n">
        <v>30532272.6016611</v>
      </c>
      <c r="F70" s="0" t="n">
        <v>22304236.9100056</v>
      </c>
      <c r="G70" s="0" t="n">
        <v>8096484.38826431</v>
      </c>
      <c r="H70" s="0" t="n">
        <v>22436420.3414845</v>
      </c>
      <c r="I70" s="0" t="n">
        <v>8095852.26017668</v>
      </c>
      <c r="J70" s="0" t="n">
        <v>3254175.28494462</v>
      </c>
      <c r="K70" s="0" t="n">
        <v>3156550.02639629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32336156.0608978</v>
      </c>
      <c r="C71" s="0" t="n">
        <v>30988359.4303846</v>
      </c>
      <c r="D71" s="0" t="n">
        <v>32477566.6569416</v>
      </c>
      <c r="E71" s="0" t="n">
        <v>31121275.0064218</v>
      </c>
      <c r="F71" s="0" t="n">
        <v>22732696.6667798</v>
      </c>
      <c r="G71" s="0" t="n">
        <v>8255662.76360477</v>
      </c>
      <c r="H71" s="0" t="n">
        <v>22866254.7129445</v>
      </c>
      <c r="I71" s="0" t="n">
        <v>8255020.29347729</v>
      </c>
      <c r="J71" s="0" t="n">
        <v>3357313.48234214</v>
      </c>
      <c r="K71" s="0" t="n">
        <v>3256594.07787188</v>
      </c>
      <c r="L71" s="0" t="n">
        <v>5388576.6167091</v>
      </c>
      <c r="M71" s="0" t="n">
        <v>5087726.54445004</v>
      </c>
      <c r="N71" s="0" t="n">
        <v>5412143.20820505</v>
      </c>
      <c r="O71" s="0" t="n">
        <v>5109876.31599032</v>
      </c>
      <c r="P71" s="0" t="n">
        <v>559552.247057024</v>
      </c>
      <c r="Q71" s="0" t="n">
        <v>542765.679645313</v>
      </c>
    </row>
    <row r="72" customFormat="false" ht="12.8" hidden="false" customHeight="false" outlineLevel="0" collapsed="false">
      <c r="A72" s="0" t="n">
        <v>119</v>
      </c>
      <c r="B72" s="0" t="n">
        <v>32138026.1727013</v>
      </c>
      <c r="C72" s="0" t="n">
        <v>30798477.6999863</v>
      </c>
      <c r="D72" s="0" t="n">
        <v>32278094.5715147</v>
      </c>
      <c r="E72" s="0" t="n">
        <v>30930137.9094622</v>
      </c>
      <c r="F72" s="0" t="n">
        <v>22645846.3747557</v>
      </c>
      <c r="G72" s="0" t="n">
        <v>8152631.32523063</v>
      </c>
      <c r="H72" s="0" t="n">
        <v>22777980.8684025</v>
      </c>
      <c r="I72" s="0" t="n">
        <v>8152157.04105972</v>
      </c>
      <c r="J72" s="0" t="n">
        <v>3430821.691638</v>
      </c>
      <c r="K72" s="0" t="n">
        <v>3327897.04088886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32737159.2132693</v>
      </c>
      <c r="C73" s="0" t="n">
        <v>31373495.3625012</v>
      </c>
      <c r="D73" s="0" t="n">
        <v>32875658.9262118</v>
      </c>
      <c r="E73" s="0" t="n">
        <v>31503695.8344124</v>
      </c>
      <c r="F73" s="0" t="n">
        <v>23057026.9962468</v>
      </c>
      <c r="G73" s="0" t="n">
        <v>8316468.36625436</v>
      </c>
      <c r="H73" s="0" t="n">
        <v>23187228.0056769</v>
      </c>
      <c r="I73" s="0" t="n">
        <v>8316467.82873552</v>
      </c>
      <c r="J73" s="0" t="n">
        <v>3594099.39015495</v>
      </c>
      <c r="K73" s="0" t="n">
        <v>3486276.4084503</v>
      </c>
      <c r="L73" s="0" t="n">
        <v>5454685.28766414</v>
      </c>
      <c r="M73" s="0" t="n">
        <v>5150790.45666395</v>
      </c>
      <c r="N73" s="0" t="n">
        <v>5477770.47771933</v>
      </c>
      <c r="O73" s="0" t="n">
        <v>5172492.10089879</v>
      </c>
      <c r="P73" s="0" t="n">
        <v>599016.565025825</v>
      </c>
      <c r="Q73" s="0" t="n">
        <v>581046.06807505</v>
      </c>
    </row>
    <row r="74" customFormat="false" ht="12.8" hidden="false" customHeight="false" outlineLevel="0" collapsed="false">
      <c r="A74" s="0" t="n">
        <v>121</v>
      </c>
      <c r="B74" s="0" t="n">
        <v>32384064.5359139</v>
      </c>
      <c r="C74" s="0" t="n">
        <v>31034859.9505947</v>
      </c>
      <c r="D74" s="0" t="n">
        <v>32520544.9620752</v>
      </c>
      <c r="E74" s="0" t="n">
        <v>31163162.3251474</v>
      </c>
      <c r="F74" s="0" t="n">
        <v>22745839.0236155</v>
      </c>
      <c r="G74" s="0" t="n">
        <v>8289020.92697919</v>
      </c>
      <c r="H74" s="0" t="n">
        <v>22874141.9332317</v>
      </c>
      <c r="I74" s="0" t="n">
        <v>8289020.39191562</v>
      </c>
      <c r="J74" s="0" t="n">
        <v>3600462.79663363</v>
      </c>
      <c r="K74" s="0" t="n">
        <v>3492448.91273462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33014533.2065528</v>
      </c>
      <c r="C75" s="0" t="n">
        <v>31638035.1506706</v>
      </c>
      <c r="D75" s="0" t="n">
        <v>33153247.6500533</v>
      </c>
      <c r="E75" s="0" t="n">
        <v>31768437.678461</v>
      </c>
      <c r="F75" s="0" t="n">
        <v>23157209.316797</v>
      </c>
      <c r="G75" s="0" t="n">
        <v>8480825.83387352</v>
      </c>
      <c r="H75" s="0" t="n">
        <v>23287612.3883966</v>
      </c>
      <c r="I75" s="0" t="n">
        <v>8480825.29006445</v>
      </c>
      <c r="J75" s="0" t="n">
        <v>3743512.81041605</v>
      </c>
      <c r="K75" s="0" t="n">
        <v>3631207.42610357</v>
      </c>
      <c r="L75" s="0" t="n">
        <v>5499359.26889812</v>
      </c>
      <c r="M75" s="0" t="n">
        <v>5192913.89604859</v>
      </c>
      <c r="N75" s="0" t="n">
        <v>5522480.2844638</v>
      </c>
      <c r="O75" s="0" t="n">
        <v>5214649.2223451</v>
      </c>
      <c r="P75" s="0" t="n">
        <v>623918.801736008</v>
      </c>
      <c r="Q75" s="0" t="n">
        <v>605201.237683928</v>
      </c>
    </row>
    <row r="76" customFormat="false" ht="12.8" hidden="false" customHeight="false" outlineLevel="0" collapsed="false">
      <c r="A76" s="0" t="n">
        <v>123</v>
      </c>
      <c r="B76" s="0" t="n">
        <v>32689207.4900843</v>
      </c>
      <c r="C76" s="0" t="n">
        <v>31326829.3686605</v>
      </c>
      <c r="D76" s="0" t="n">
        <v>32825825.7657885</v>
      </c>
      <c r="E76" s="0" t="n">
        <v>31455261.3645834</v>
      </c>
      <c r="F76" s="0" t="n">
        <v>22942276.0250542</v>
      </c>
      <c r="G76" s="0" t="n">
        <v>8384553.34360632</v>
      </c>
      <c r="H76" s="0" t="n">
        <v>23070708.5596216</v>
      </c>
      <c r="I76" s="0" t="n">
        <v>8384552.80496188</v>
      </c>
      <c r="J76" s="0" t="n">
        <v>3784181.81564826</v>
      </c>
      <c r="K76" s="0" t="n">
        <v>3670656.36117881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33302546.6934228</v>
      </c>
      <c r="C77" s="0" t="n">
        <v>31914913.2573811</v>
      </c>
      <c r="D77" s="0" t="n">
        <v>33438769.2453938</v>
      </c>
      <c r="E77" s="0" t="n">
        <v>32042973.4640114</v>
      </c>
      <c r="F77" s="0" t="n">
        <v>23358924.4749234</v>
      </c>
      <c r="G77" s="0" t="n">
        <v>8555988.78245776</v>
      </c>
      <c r="H77" s="0" t="n">
        <v>23486985.2297101</v>
      </c>
      <c r="I77" s="0" t="n">
        <v>8555988.23430124</v>
      </c>
      <c r="J77" s="0" t="n">
        <v>3912711.5629371</v>
      </c>
      <c r="K77" s="0" t="n">
        <v>3795330.21604899</v>
      </c>
      <c r="L77" s="0" t="n">
        <v>5546595.64993613</v>
      </c>
      <c r="M77" s="0" t="n">
        <v>5237949.76571872</v>
      </c>
      <c r="N77" s="0" t="n">
        <v>5569301.36033156</v>
      </c>
      <c r="O77" s="0" t="n">
        <v>5259294.73461309</v>
      </c>
      <c r="P77" s="0" t="n">
        <v>652118.59382285</v>
      </c>
      <c r="Q77" s="0" t="n">
        <v>632555.036008164</v>
      </c>
    </row>
    <row r="78" customFormat="false" ht="12.8" hidden="false" customHeight="false" outlineLevel="0" collapsed="false">
      <c r="A78" s="0" t="n">
        <v>125</v>
      </c>
      <c r="B78" s="0" t="n">
        <v>32904305.2214284</v>
      </c>
      <c r="C78" s="0" t="n">
        <v>31533663.214823</v>
      </c>
      <c r="D78" s="0" t="n">
        <v>33036605.9691492</v>
      </c>
      <c r="E78" s="0" t="n">
        <v>31658036.7895054</v>
      </c>
      <c r="F78" s="0" t="n">
        <v>23055015.5427656</v>
      </c>
      <c r="G78" s="0" t="n">
        <v>8478647.67205746</v>
      </c>
      <c r="H78" s="0" t="n">
        <v>23179389.6588344</v>
      </c>
      <c r="I78" s="0" t="n">
        <v>8478647.130671</v>
      </c>
      <c r="J78" s="0" t="n">
        <v>3943139.69089654</v>
      </c>
      <c r="K78" s="0" t="n">
        <v>3824845.50016964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33722107.2061895</v>
      </c>
      <c r="C79" s="0" t="n">
        <v>32317364.6673061</v>
      </c>
      <c r="D79" s="0" t="n">
        <v>33856044.9440748</v>
      </c>
      <c r="E79" s="0" t="n">
        <v>32443277.2120807</v>
      </c>
      <c r="F79" s="0" t="n">
        <v>23664838.3005021</v>
      </c>
      <c r="G79" s="0" t="n">
        <v>8652526.36680401</v>
      </c>
      <c r="H79" s="0" t="n">
        <v>23790751.4078272</v>
      </c>
      <c r="I79" s="0" t="n">
        <v>8652525.80425352</v>
      </c>
      <c r="J79" s="0" t="n">
        <v>4129181.18419398</v>
      </c>
      <c r="K79" s="0" t="n">
        <v>4005305.74866817</v>
      </c>
      <c r="L79" s="0" t="n">
        <v>5614081.87453415</v>
      </c>
      <c r="M79" s="0" t="n">
        <v>5301935.29523171</v>
      </c>
      <c r="N79" s="0" t="n">
        <v>5636406.79382042</v>
      </c>
      <c r="O79" s="0" t="n">
        <v>5322923.07710266</v>
      </c>
      <c r="P79" s="0" t="n">
        <v>688196.864032331</v>
      </c>
      <c r="Q79" s="0" t="n">
        <v>667550.958111361</v>
      </c>
    </row>
    <row r="80" customFormat="false" ht="12.8" hidden="false" customHeight="false" outlineLevel="0" collapsed="false">
      <c r="A80" s="0" t="n">
        <v>127</v>
      </c>
      <c r="B80" s="0" t="n">
        <v>33399363.4907106</v>
      </c>
      <c r="C80" s="0" t="n">
        <v>32008473.8527473</v>
      </c>
      <c r="D80" s="0" t="n">
        <v>33531900.0165757</v>
      </c>
      <c r="E80" s="0" t="n">
        <v>32133071.1273122</v>
      </c>
      <c r="F80" s="0" t="n">
        <v>23433238.6759724</v>
      </c>
      <c r="G80" s="0" t="n">
        <v>8575235.17677492</v>
      </c>
      <c r="H80" s="0" t="n">
        <v>23557836.5061994</v>
      </c>
      <c r="I80" s="0" t="n">
        <v>8575234.6211128</v>
      </c>
      <c r="J80" s="0" t="n">
        <v>4171492.20778703</v>
      </c>
      <c r="K80" s="0" t="n">
        <v>4046347.44155342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34133901.6375277</v>
      </c>
      <c r="C81" s="0" t="n">
        <v>32712355.7114641</v>
      </c>
      <c r="D81" s="0" t="n">
        <v>34267585.9673517</v>
      </c>
      <c r="E81" s="0" t="n">
        <v>32838031.6803317</v>
      </c>
      <c r="F81" s="0" t="n">
        <v>23895264.3586616</v>
      </c>
      <c r="G81" s="0" t="n">
        <v>8817091.35280243</v>
      </c>
      <c r="H81" s="0" t="n">
        <v>24020940.8936491</v>
      </c>
      <c r="I81" s="0" t="n">
        <v>8817090.78668258</v>
      </c>
      <c r="J81" s="0" t="n">
        <v>4334223.95076495</v>
      </c>
      <c r="K81" s="0" t="n">
        <v>4204197.23224201</v>
      </c>
      <c r="L81" s="0" t="n">
        <v>5680807.62820005</v>
      </c>
      <c r="M81" s="0" t="n">
        <v>5365336.99555368</v>
      </c>
      <c r="N81" s="0" t="n">
        <v>5703090.60140352</v>
      </c>
      <c r="O81" s="0" t="n">
        <v>5386285.36309746</v>
      </c>
      <c r="P81" s="0" t="n">
        <v>722370.658460826</v>
      </c>
      <c r="Q81" s="0" t="n">
        <v>700699.538707001</v>
      </c>
    </row>
    <row r="82" customFormat="false" ht="12.8" hidden="false" customHeight="false" outlineLevel="0" collapsed="false">
      <c r="A82" s="0" t="n">
        <v>129</v>
      </c>
      <c r="B82" s="0" t="n">
        <v>33833838.7892657</v>
      </c>
      <c r="C82" s="0" t="n">
        <v>32425684.8345654</v>
      </c>
      <c r="D82" s="0" t="n">
        <v>33965611.0958654</v>
      </c>
      <c r="E82" s="0" t="n">
        <v>32549563.1088201</v>
      </c>
      <c r="F82" s="0" t="n">
        <v>23664723.2081691</v>
      </c>
      <c r="G82" s="0" t="n">
        <v>8760961.62639629</v>
      </c>
      <c r="H82" s="0" t="n">
        <v>23788602.0415517</v>
      </c>
      <c r="I82" s="0" t="n">
        <v>8760961.06726836</v>
      </c>
      <c r="J82" s="0" t="n">
        <v>4400270.74663596</v>
      </c>
      <c r="K82" s="0" t="n">
        <v>4268262.62423688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34448586.0456573</v>
      </c>
      <c r="C83" s="0" t="n">
        <v>33014923.8351857</v>
      </c>
      <c r="D83" s="0" t="n">
        <v>34581865.5551386</v>
      </c>
      <c r="E83" s="0" t="n">
        <v>33140219.4809182</v>
      </c>
      <c r="F83" s="0" t="n">
        <v>24064936.2681265</v>
      </c>
      <c r="G83" s="0" t="n">
        <v>8949987.56705929</v>
      </c>
      <c r="H83" s="0" t="n">
        <v>24190232.4823962</v>
      </c>
      <c r="I83" s="0" t="n">
        <v>8949986.99852196</v>
      </c>
      <c r="J83" s="0" t="n">
        <v>4578523.85568309</v>
      </c>
      <c r="K83" s="0" t="n">
        <v>4441168.1400126</v>
      </c>
      <c r="L83" s="0" t="n">
        <v>5730918.35125724</v>
      </c>
      <c r="M83" s="0" t="n">
        <v>5412893.73460194</v>
      </c>
      <c r="N83" s="0" t="n">
        <v>5753133.89128072</v>
      </c>
      <c r="O83" s="0" t="n">
        <v>5433783.16362224</v>
      </c>
      <c r="P83" s="0" t="n">
        <v>763087.309280515</v>
      </c>
      <c r="Q83" s="0" t="n">
        <v>740194.6900021</v>
      </c>
    </row>
    <row r="84" customFormat="false" ht="12.8" hidden="false" customHeight="false" outlineLevel="0" collapsed="false">
      <c r="A84" s="0" t="n">
        <v>131</v>
      </c>
      <c r="B84" s="0" t="n">
        <v>34087215.2293328</v>
      </c>
      <c r="C84" s="0" t="n">
        <v>32669086.8474019</v>
      </c>
      <c r="D84" s="0" t="n">
        <v>34217084.7768829</v>
      </c>
      <c r="E84" s="0" t="n">
        <v>32791176.9708764</v>
      </c>
      <c r="F84" s="0" t="n">
        <v>23803907.2378254</v>
      </c>
      <c r="G84" s="0" t="n">
        <v>8865179.6095765</v>
      </c>
      <c r="H84" s="0" t="n">
        <v>23925997.9228755</v>
      </c>
      <c r="I84" s="0" t="n">
        <v>8865179.04800085</v>
      </c>
      <c r="J84" s="0" t="n">
        <v>4582390.04802957</v>
      </c>
      <c r="K84" s="0" t="n">
        <v>4444918.34658869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34753495.85943</v>
      </c>
      <c r="C85" s="0" t="n">
        <v>33307644.4672284</v>
      </c>
      <c r="D85" s="0" t="n">
        <v>34884262.2795146</v>
      </c>
      <c r="E85" s="0" t="n">
        <v>33430577.885305</v>
      </c>
      <c r="F85" s="0" t="n">
        <v>24262883.7021021</v>
      </c>
      <c r="G85" s="0" t="n">
        <v>9044760.76512629</v>
      </c>
      <c r="H85" s="0" t="n">
        <v>24385817.6920804</v>
      </c>
      <c r="I85" s="0" t="n">
        <v>9044760.19322461</v>
      </c>
      <c r="J85" s="0" t="n">
        <v>4749343.81617079</v>
      </c>
      <c r="K85" s="0" t="n">
        <v>4606863.50168566</v>
      </c>
      <c r="L85" s="0" t="n">
        <v>5781815.51539885</v>
      </c>
      <c r="M85" s="0" t="n">
        <v>5461657.69886333</v>
      </c>
      <c r="N85" s="0" t="n">
        <v>5803612.22073158</v>
      </c>
      <c r="O85" s="0" t="n">
        <v>5482153.84518117</v>
      </c>
      <c r="P85" s="0" t="n">
        <v>791557.302695131</v>
      </c>
      <c r="Q85" s="0" t="n">
        <v>767810.583614277</v>
      </c>
    </row>
    <row r="86" customFormat="false" ht="12.8" hidden="false" customHeight="false" outlineLevel="0" collapsed="false">
      <c r="A86" s="0" t="n">
        <v>133</v>
      </c>
      <c r="B86" s="0" t="n">
        <v>34480393.9412588</v>
      </c>
      <c r="C86" s="0" t="n">
        <v>33045743.6287843</v>
      </c>
      <c r="D86" s="0" t="n">
        <v>34608739.835961</v>
      </c>
      <c r="E86" s="0" t="n">
        <v>33166401.6060853</v>
      </c>
      <c r="F86" s="0" t="n">
        <v>24044638.5999162</v>
      </c>
      <c r="G86" s="0" t="n">
        <v>9001105.0288681</v>
      </c>
      <c r="H86" s="0" t="n">
        <v>24165297.1433594</v>
      </c>
      <c r="I86" s="0" t="n">
        <v>9001104.46272594</v>
      </c>
      <c r="J86" s="0" t="n">
        <v>4775323.18835401</v>
      </c>
      <c r="K86" s="0" t="n">
        <v>4632063.49270339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35092344.3351188</v>
      </c>
      <c r="C87" s="0" t="n">
        <v>33633242.1263737</v>
      </c>
      <c r="D87" s="0" t="n">
        <v>35221561.034147</v>
      </c>
      <c r="E87" s="0" t="n">
        <v>33754718.6035388</v>
      </c>
      <c r="F87" s="0" t="n">
        <v>24495400.0274773</v>
      </c>
      <c r="G87" s="0" t="n">
        <v>9137842.09889637</v>
      </c>
      <c r="H87" s="0" t="n">
        <v>24616877.0804539</v>
      </c>
      <c r="I87" s="0" t="n">
        <v>9137841.52308489</v>
      </c>
      <c r="J87" s="0" t="n">
        <v>5003259.92097514</v>
      </c>
      <c r="K87" s="0" t="n">
        <v>4853162.12334589</v>
      </c>
      <c r="L87" s="0" t="n">
        <v>5842371.84996675</v>
      </c>
      <c r="M87" s="0" t="n">
        <v>5521185.80136419</v>
      </c>
      <c r="N87" s="0" t="n">
        <v>5863910.23244284</v>
      </c>
      <c r="O87" s="0" t="n">
        <v>5541439.22858199</v>
      </c>
      <c r="P87" s="0" t="n">
        <v>833876.653495857</v>
      </c>
      <c r="Q87" s="0" t="n">
        <v>808860.353890981</v>
      </c>
    </row>
    <row r="88" customFormat="false" ht="12.8" hidden="false" customHeight="false" outlineLevel="0" collapsed="false">
      <c r="A88" s="0" t="n">
        <v>135</v>
      </c>
      <c r="B88" s="0" t="n">
        <v>34885344.2558805</v>
      </c>
      <c r="C88" s="0" t="n">
        <v>33434603.2856683</v>
      </c>
      <c r="D88" s="0" t="n">
        <v>35012632.4012498</v>
      </c>
      <c r="E88" s="0" t="n">
        <v>33554266.7659032</v>
      </c>
      <c r="F88" s="0" t="n">
        <v>24366133.0384243</v>
      </c>
      <c r="G88" s="0" t="n">
        <v>9068470.24724395</v>
      </c>
      <c r="H88" s="0" t="n">
        <v>24485797.0638318</v>
      </c>
      <c r="I88" s="0" t="n">
        <v>9068469.70207145</v>
      </c>
      <c r="J88" s="0" t="n">
        <v>5062814.55042563</v>
      </c>
      <c r="K88" s="0" t="n">
        <v>4910930.11391286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35639020.2610774</v>
      </c>
      <c r="C89" s="0" t="n">
        <v>34156125.8545162</v>
      </c>
      <c r="D89" s="0" t="n">
        <v>35767019.730994</v>
      </c>
      <c r="E89" s="0" t="n">
        <v>34276459.7818833</v>
      </c>
      <c r="F89" s="0" t="n">
        <v>24879342.0488479</v>
      </c>
      <c r="G89" s="0" t="n">
        <v>9276783.80566822</v>
      </c>
      <c r="H89" s="0" t="n">
        <v>24999676.5306097</v>
      </c>
      <c r="I89" s="0" t="n">
        <v>9276783.2512736</v>
      </c>
      <c r="J89" s="0" t="n">
        <v>5235448.25313845</v>
      </c>
      <c r="K89" s="0" t="n">
        <v>5078384.8055443</v>
      </c>
      <c r="L89" s="0" t="n">
        <v>5931599.80112157</v>
      </c>
      <c r="M89" s="0" t="n">
        <v>5605534.23731235</v>
      </c>
      <c r="N89" s="0" t="n">
        <v>5952935.60384623</v>
      </c>
      <c r="O89" s="0" t="n">
        <v>5625597.38400825</v>
      </c>
      <c r="P89" s="0" t="n">
        <v>872574.708856408</v>
      </c>
      <c r="Q89" s="0" t="n">
        <v>846397.467590716</v>
      </c>
    </row>
    <row r="90" customFormat="false" ht="12.8" hidden="false" customHeight="false" outlineLevel="0" collapsed="false">
      <c r="A90" s="0" t="n">
        <v>137</v>
      </c>
      <c r="B90" s="0" t="n">
        <v>35187637.4634767</v>
      </c>
      <c r="C90" s="0" t="n">
        <v>33724103.8400453</v>
      </c>
      <c r="D90" s="0" t="n">
        <v>35312806.0665465</v>
      </c>
      <c r="E90" s="0" t="n">
        <v>33841773.9383696</v>
      </c>
      <c r="F90" s="0" t="n">
        <v>24577652.0426683</v>
      </c>
      <c r="G90" s="0" t="n">
        <v>9146451.797377</v>
      </c>
      <c r="H90" s="0" t="n">
        <v>24695322.6885401</v>
      </c>
      <c r="I90" s="0" t="n">
        <v>9146451.24982948</v>
      </c>
      <c r="J90" s="0" t="n">
        <v>5253633.84434282</v>
      </c>
      <c r="K90" s="0" t="n">
        <v>5096024.82901253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35891499.046343</v>
      </c>
      <c r="C91" s="0" t="n">
        <v>34399473.6153536</v>
      </c>
      <c r="D91" s="0" t="n">
        <v>36018842.0496589</v>
      </c>
      <c r="E91" s="0" t="n">
        <v>34519187.8212913</v>
      </c>
      <c r="F91" s="0" t="n">
        <v>25102141.3529513</v>
      </c>
      <c r="G91" s="0" t="n">
        <v>9297332.26240223</v>
      </c>
      <c r="H91" s="0" t="n">
        <v>25221856.1153993</v>
      </c>
      <c r="I91" s="0" t="n">
        <v>9297331.70589196</v>
      </c>
      <c r="J91" s="0" t="n">
        <v>5484995.81360318</v>
      </c>
      <c r="K91" s="0" t="n">
        <v>5320445.93919509</v>
      </c>
      <c r="L91" s="0" t="n">
        <v>5974114.49210017</v>
      </c>
      <c r="M91" s="0" t="n">
        <v>5646760.51681704</v>
      </c>
      <c r="N91" s="0" t="n">
        <v>5995340.41513878</v>
      </c>
      <c r="O91" s="0" t="n">
        <v>5666720.38033324</v>
      </c>
      <c r="P91" s="0" t="n">
        <v>914165.968933864</v>
      </c>
      <c r="Q91" s="0" t="n">
        <v>886740.989865848</v>
      </c>
    </row>
    <row r="92" customFormat="false" ht="12.8" hidden="false" customHeight="false" outlineLevel="0" collapsed="false">
      <c r="A92" s="0" t="n">
        <v>139</v>
      </c>
      <c r="B92" s="0" t="n">
        <v>35508652.2772579</v>
      </c>
      <c r="C92" s="0" t="n">
        <v>34032541.0353645</v>
      </c>
      <c r="D92" s="0" t="n">
        <v>35633299.1039253</v>
      </c>
      <c r="E92" s="0" t="n">
        <v>34149718.6461408</v>
      </c>
      <c r="F92" s="0" t="n">
        <v>24801199.3447198</v>
      </c>
      <c r="G92" s="0" t="n">
        <v>9231341.69064465</v>
      </c>
      <c r="H92" s="0" t="n">
        <v>24918377.5051074</v>
      </c>
      <c r="I92" s="0" t="n">
        <v>9231341.14103332</v>
      </c>
      <c r="J92" s="0" t="n">
        <v>5542007.16890099</v>
      </c>
      <c r="K92" s="0" t="n">
        <v>5375746.95383397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36231407.1093455</v>
      </c>
      <c r="C93" s="0" t="n">
        <v>34726171.1073517</v>
      </c>
      <c r="D93" s="0" t="n">
        <v>36357010.6881461</v>
      </c>
      <c r="E93" s="0" t="n">
        <v>34844248.2384878</v>
      </c>
      <c r="F93" s="0" t="n">
        <v>25340938.0842168</v>
      </c>
      <c r="G93" s="0" t="n">
        <v>9385233.02313489</v>
      </c>
      <c r="H93" s="0" t="n">
        <v>25459015.7742269</v>
      </c>
      <c r="I93" s="0" t="n">
        <v>9385232.46426092</v>
      </c>
      <c r="J93" s="0" t="n">
        <v>5790349.89180009</v>
      </c>
      <c r="K93" s="0" t="n">
        <v>5616639.39504609</v>
      </c>
      <c r="L93" s="0" t="n">
        <v>6033313.39808918</v>
      </c>
      <c r="M93" s="0" t="n">
        <v>5704530.13176023</v>
      </c>
      <c r="N93" s="0" t="n">
        <v>6054249.05963813</v>
      </c>
      <c r="O93" s="0" t="n">
        <v>5724216.8086127</v>
      </c>
      <c r="P93" s="0" t="n">
        <v>965058.315300015</v>
      </c>
      <c r="Q93" s="0" t="n">
        <v>936106.565841014</v>
      </c>
    </row>
    <row r="94" customFormat="false" ht="12.8" hidden="false" customHeight="false" outlineLevel="0" collapsed="false">
      <c r="A94" s="0" t="n">
        <v>141</v>
      </c>
      <c r="B94" s="0" t="n">
        <v>35940033.7113712</v>
      </c>
      <c r="C94" s="0" t="n">
        <v>34447649.3383706</v>
      </c>
      <c r="D94" s="0" t="n">
        <v>36062386.809878</v>
      </c>
      <c r="E94" s="0" t="n">
        <v>34562670.8974014</v>
      </c>
      <c r="F94" s="0" t="n">
        <v>25076704.2928867</v>
      </c>
      <c r="G94" s="0" t="n">
        <v>9370945.04548386</v>
      </c>
      <c r="H94" s="0" t="n">
        <v>25191726.4038891</v>
      </c>
      <c r="I94" s="0" t="n">
        <v>9370944.49351232</v>
      </c>
      <c r="J94" s="0" t="n">
        <v>5760688.31732718</v>
      </c>
      <c r="K94" s="0" t="n">
        <v>5587867.66780737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36735635.9868397</v>
      </c>
      <c r="C95" s="0" t="n">
        <v>35209965.7412235</v>
      </c>
      <c r="D95" s="0" t="n">
        <v>36859539.9853704</v>
      </c>
      <c r="E95" s="0" t="n">
        <v>35326445.3223167</v>
      </c>
      <c r="F95" s="0" t="n">
        <v>25592575.2184774</v>
      </c>
      <c r="G95" s="0" t="n">
        <v>9617390.52274604</v>
      </c>
      <c r="H95" s="0" t="n">
        <v>25709055.3603689</v>
      </c>
      <c r="I95" s="0" t="n">
        <v>9617389.96194779</v>
      </c>
      <c r="J95" s="0" t="n">
        <v>5958713.64542253</v>
      </c>
      <c r="K95" s="0" t="n">
        <v>5779952.23605986</v>
      </c>
      <c r="L95" s="0" t="n">
        <v>6112161.91532233</v>
      </c>
      <c r="M95" s="0" t="n">
        <v>5778354.08879808</v>
      </c>
      <c r="N95" s="0" t="n">
        <v>6132814.32331757</v>
      </c>
      <c r="O95" s="0" t="n">
        <v>5797774.53194571</v>
      </c>
      <c r="P95" s="0" t="n">
        <v>993118.940903755</v>
      </c>
      <c r="Q95" s="0" t="n">
        <v>963325.372676642</v>
      </c>
    </row>
    <row r="96" customFormat="false" ht="12.8" hidden="false" customHeight="false" outlineLevel="0" collapsed="false">
      <c r="A96" s="0" t="n">
        <v>143</v>
      </c>
      <c r="B96" s="0" t="n">
        <v>36508098.1653534</v>
      </c>
      <c r="C96" s="0" t="n">
        <v>34992915.6758006</v>
      </c>
      <c r="D96" s="0" t="n">
        <v>36629752.8597358</v>
      </c>
      <c r="E96" s="0" t="n">
        <v>35107282.063082</v>
      </c>
      <c r="F96" s="0" t="n">
        <v>25485264.5235856</v>
      </c>
      <c r="G96" s="0" t="n">
        <v>9507651.1522151</v>
      </c>
      <c r="H96" s="0" t="n">
        <v>25599631.4647982</v>
      </c>
      <c r="I96" s="0" t="n">
        <v>9507650.59828376</v>
      </c>
      <c r="J96" s="0" t="n">
        <v>5995721.56278297</v>
      </c>
      <c r="K96" s="0" t="n">
        <v>5815849.91589948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37203662.4603921</v>
      </c>
      <c r="C97" s="0" t="n">
        <v>35659548.3287729</v>
      </c>
      <c r="D97" s="0" t="n">
        <v>37326367.8879188</v>
      </c>
      <c r="E97" s="0" t="n">
        <v>35774901.8508381</v>
      </c>
      <c r="F97" s="0" t="n">
        <v>25981069.7315602</v>
      </c>
      <c r="G97" s="0" t="n">
        <v>9678478.59721268</v>
      </c>
      <c r="H97" s="0" t="n">
        <v>26096423.8166932</v>
      </c>
      <c r="I97" s="0" t="n">
        <v>9678478.03414485</v>
      </c>
      <c r="J97" s="0" t="n">
        <v>6016777.66505358</v>
      </c>
      <c r="K97" s="0" t="n">
        <v>5836274.33510197</v>
      </c>
      <c r="L97" s="0" t="n">
        <v>6194732.75798105</v>
      </c>
      <c r="M97" s="0" t="n">
        <v>5857829.81251898</v>
      </c>
      <c r="N97" s="0" t="n">
        <v>6215185.51012027</v>
      </c>
      <c r="O97" s="0" t="n">
        <v>5877062.60816862</v>
      </c>
      <c r="P97" s="0" t="n">
        <v>1002796.27750893</v>
      </c>
      <c r="Q97" s="0" t="n">
        <v>972712.389183662</v>
      </c>
    </row>
    <row r="98" customFormat="false" ht="12.8" hidden="false" customHeight="false" outlineLevel="0" collapsed="false">
      <c r="A98" s="0" t="n">
        <v>145</v>
      </c>
      <c r="B98" s="0" t="n">
        <v>37076327.6880884</v>
      </c>
      <c r="C98" s="0" t="n">
        <v>35537005.8720363</v>
      </c>
      <c r="D98" s="0" t="n">
        <v>37197405.2737809</v>
      </c>
      <c r="E98" s="0" t="n">
        <v>35650829.1974238</v>
      </c>
      <c r="F98" s="0" t="n">
        <v>25874596.6641134</v>
      </c>
      <c r="G98" s="0" t="n">
        <v>9662409.2079229</v>
      </c>
      <c r="H98" s="0" t="n">
        <v>25988420.5456145</v>
      </c>
      <c r="I98" s="0" t="n">
        <v>9662408.65180929</v>
      </c>
      <c r="J98" s="0" t="n">
        <v>6087762.3733263</v>
      </c>
      <c r="K98" s="0" t="n">
        <v>5905129.50212651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37792295.3377165</v>
      </c>
      <c r="C99" s="0" t="n">
        <v>36225318.2495128</v>
      </c>
      <c r="D99" s="0" t="n">
        <v>37913685.8519659</v>
      </c>
      <c r="E99" s="0" t="n">
        <v>36339435.9041428</v>
      </c>
      <c r="F99" s="0" t="n">
        <v>26454765.0036089</v>
      </c>
      <c r="G99" s="0" t="n">
        <v>9770553.24590388</v>
      </c>
      <c r="H99" s="0" t="n">
        <v>26568883.2237897</v>
      </c>
      <c r="I99" s="0" t="n">
        <v>9770552.6803531</v>
      </c>
      <c r="J99" s="0" t="n">
        <v>6207571.38866326</v>
      </c>
      <c r="K99" s="0" t="n">
        <v>6021344.24700336</v>
      </c>
      <c r="L99" s="0" t="n">
        <v>6293969.47368487</v>
      </c>
      <c r="M99" s="0" t="n">
        <v>5952149.52823354</v>
      </c>
      <c r="N99" s="0" t="n">
        <v>6314203.10039232</v>
      </c>
      <c r="O99" s="0" t="n">
        <v>5971171.8605378</v>
      </c>
      <c r="P99" s="0" t="n">
        <v>1034595.23144388</v>
      </c>
      <c r="Q99" s="0" t="n">
        <v>1003557.37450056</v>
      </c>
    </row>
    <row r="100" customFormat="false" ht="12.8" hidden="false" customHeight="false" outlineLevel="0" collapsed="false">
      <c r="A100" s="0" t="n">
        <v>147</v>
      </c>
      <c r="B100" s="0" t="n">
        <v>37330471.9711476</v>
      </c>
      <c r="C100" s="0" t="n">
        <v>35783765.8790633</v>
      </c>
      <c r="D100" s="0" t="n">
        <v>37449126.7974912</v>
      </c>
      <c r="E100" s="0" t="n">
        <v>35895312.0487604</v>
      </c>
      <c r="F100" s="0" t="n">
        <v>26180699.9477873</v>
      </c>
      <c r="G100" s="0" t="n">
        <v>9603065.93127596</v>
      </c>
      <c r="H100" s="0" t="n">
        <v>26292246.6761101</v>
      </c>
      <c r="I100" s="0" t="n">
        <v>9603065.37265028</v>
      </c>
      <c r="J100" s="0" t="n">
        <v>6206126.95276235</v>
      </c>
      <c r="K100" s="0" t="n">
        <v>6019943.14417948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38033074.1119763</v>
      </c>
      <c r="C101" s="0" t="n">
        <v>36457589.0443214</v>
      </c>
      <c r="D101" s="0" t="n">
        <v>38152818.7142884</v>
      </c>
      <c r="E101" s="0" t="n">
        <v>36570160.0231261</v>
      </c>
      <c r="F101" s="0" t="n">
        <v>26669617.3671564</v>
      </c>
      <c r="G101" s="0" t="n">
        <v>9787971.67716497</v>
      </c>
      <c r="H101" s="0" t="n">
        <v>26782188.9145178</v>
      </c>
      <c r="I101" s="0" t="n">
        <v>9787971.10860829</v>
      </c>
      <c r="J101" s="0" t="n">
        <v>6448494.73126967</v>
      </c>
      <c r="K101" s="0" t="n">
        <v>6255039.88933158</v>
      </c>
      <c r="L101" s="0" t="n">
        <v>6332602.94862886</v>
      </c>
      <c r="M101" s="0" t="n">
        <v>5989269.21770977</v>
      </c>
      <c r="N101" s="0" t="n">
        <v>6352562.34203396</v>
      </c>
      <c r="O101" s="0" t="n">
        <v>6008033.93577472</v>
      </c>
      <c r="P101" s="0" t="n">
        <v>1074749.12187828</v>
      </c>
      <c r="Q101" s="0" t="n">
        <v>1042506.64822193</v>
      </c>
    </row>
    <row r="102" customFormat="false" ht="12.8" hidden="false" customHeight="false" outlineLevel="0" collapsed="false">
      <c r="A102" s="0" t="n">
        <v>149</v>
      </c>
      <c r="B102" s="0" t="n">
        <v>37646078.954658</v>
      </c>
      <c r="C102" s="0" t="n">
        <v>36085952.0425247</v>
      </c>
      <c r="D102" s="0" t="n">
        <v>37762509.5183085</v>
      </c>
      <c r="E102" s="0" t="n">
        <v>36195407.6884809</v>
      </c>
      <c r="F102" s="0" t="n">
        <v>26440740.7528588</v>
      </c>
      <c r="G102" s="0" t="n">
        <v>9645211.28966589</v>
      </c>
      <c r="H102" s="0" t="n">
        <v>26550196.9603497</v>
      </c>
      <c r="I102" s="0" t="n">
        <v>9645210.72813123</v>
      </c>
      <c r="J102" s="0" t="n">
        <v>6470682.98810953</v>
      </c>
      <c r="K102" s="0" t="n">
        <v>6276562.49846624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38238549.171317</v>
      </c>
      <c r="C103" s="0" t="n">
        <v>36654844.4687264</v>
      </c>
      <c r="D103" s="0" t="n">
        <v>38355527.5002458</v>
      </c>
      <c r="E103" s="0" t="n">
        <v>36764815.1233634</v>
      </c>
      <c r="F103" s="0" t="n">
        <v>26777249.6330023</v>
      </c>
      <c r="G103" s="0" t="n">
        <v>9877594.83572421</v>
      </c>
      <c r="H103" s="0" t="n">
        <v>26887220.8584279</v>
      </c>
      <c r="I103" s="0" t="n">
        <v>9877594.26493541</v>
      </c>
      <c r="J103" s="0" t="n">
        <v>6628128.53842636</v>
      </c>
      <c r="K103" s="0" t="n">
        <v>6429284.68227357</v>
      </c>
      <c r="L103" s="0" t="n">
        <v>6364164.74788146</v>
      </c>
      <c r="M103" s="0" t="n">
        <v>6018911.8556885</v>
      </c>
      <c r="N103" s="0" t="n">
        <v>6383663.09090218</v>
      </c>
      <c r="O103" s="0" t="n">
        <v>6037243.54537468</v>
      </c>
      <c r="P103" s="0" t="n">
        <v>1104688.08973773</v>
      </c>
      <c r="Q103" s="0" t="n">
        <v>1071547.44704559</v>
      </c>
    </row>
    <row r="104" customFormat="false" ht="12.8" hidden="false" customHeight="false" outlineLevel="0" collapsed="false">
      <c r="A104" s="0" t="n">
        <v>151</v>
      </c>
      <c r="B104" s="0" t="n">
        <v>37849908.611848</v>
      </c>
      <c r="C104" s="0" t="n">
        <v>36283615.4286135</v>
      </c>
      <c r="D104" s="0" t="n">
        <v>37963271.4816101</v>
      </c>
      <c r="E104" s="0" t="n">
        <v>36390187.4166283</v>
      </c>
      <c r="F104" s="0" t="n">
        <v>26508197.9197831</v>
      </c>
      <c r="G104" s="0" t="n">
        <v>9775417.50883043</v>
      </c>
      <c r="H104" s="0" t="n">
        <v>26614770.4715975</v>
      </c>
      <c r="I104" s="0" t="n">
        <v>9775416.94503089</v>
      </c>
      <c r="J104" s="0" t="n">
        <v>6633355.0057696</v>
      </c>
      <c r="K104" s="0" t="n">
        <v>6434354.35559652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38801646.5963687</v>
      </c>
      <c r="C105" s="0" t="n">
        <v>37196535.6794625</v>
      </c>
      <c r="D105" s="0" t="n">
        <v>38916453.6446157</v>
      </c>
      <c r="E105" s="0" t="n">
        <v>37304465.4268267</v>
      </c>
      <c r="F105" s="0" t="n">
        <v>27229347.2781107</v>
      </c>
      <c r="G105" s="0" t="n">
        <v>9967188.40135178</v>
      </c>
      <c r="H105" s="0" t="n">
        <v>27337277.5994214</v>
      </c>
      <c r="I105" s="0" t="n">
        <v>9967187.82740527</v>
      </c>
      <c r="J105" s="0" t="n">
        <v>6882758.46187682</v>
      </c>
      <c r="K105" s="0" t="n">
        <v>6676275.70802051</v>
      </c>
      <c r="L105" s="0" t="n">
        <v>6456497.46843985</v>
      </c>
      <c r="M105" s="0" t="n">
        <v>6106203.8875703</v>
      </c>
      <c r="N105" s="0" t="n">
        <v>6475633.94846897</v>
      </c>
      <c r="O105" s="0" t="n">
        <v>6124195.10950869</v>
      </c>
      <c r="P105" s="0" t="n">
        <v>1147126.4103128</v>
      </c>
      <c r="Q105" s="0" t="n">
        <v>1112712.61800342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18706029.8912481</v>
      </c>
      <c r="C23" s="0" t="n">
        <v>17969507.9026824</v>
      </c>
      <c r="D23" s="0" t="n">
        <v>18732176.5801184</v>
      </c>
      <c r="E23" s="0" t="n">
        <v>17992784.1301746</v>
      </c>
      <c r="F23" s="0" t="n">
        <v>14464100.4760042</v>
      </c>
      <c r="G23" s="0" t="n">
        <v>3505407.42667815</v>
      </c>
      <c r="H23" s="0" t="n">
        <v>14535693.4944772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3120808.74081663</v>
      </c>
      <c r="M23" s="0" t="n">
        <v>2946134.04946685</v>
      </c>
      <c r="N23" s="0" t="n">
        <v>3125039.57900952</v>
      </c>
      <c r="O23" s="0" t="n">
        <v>2949987.90233788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18641240.8332002</v>
      </c>
      <c r="C24" s="0" t="n">
        <v>17905010.1632669</v>
      </c>
      <c r="D24" s="0" t="n">
        <v>18669975.9152344</v>
      </c>
      <c r="E24" s="0" t="n">
        <v>17930743.7661607</v>
      </c>
      <c r="F24" s="0" t="n">
        <v>14356270.5907854</v>
      </c>
      <c r="G24" s="0" t="n">
        <v>3548739.57248143</v>
      </c>
      <c r="H24" s="0" t="n">
        <v>14429478.7270784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18018820.3627765</v>
      </c>
      <c r="C25" s="0" t="n">
        <v>17304887.00918</v>
      </c>
      <c r="D25" s="0" t="n">
        <v>18047713.7357988</v>
      </c>
      <c r="E25" s="0" t="n">
        <v>17330818.9601315</v>
      </c>
      <c r="F25" s="0" t="n">
        <v>13805985.3247879</v>
      </c>
      <c r="G25" s="0" t="n">
        <v>3498901.68439211</v>
      </c>
      <c r="H25" s="0" t="n">
        <v>13877536.3959415</v>
      </c>
      <c r="I25" s="0" t="n">
        <v>3453282.56418999</v>
      </c>
      <c r="J25" s="0" t="n">
        <v>298196.165138654</v>
      </c>
      <c r="K25" s="0" t="n">
        <v>289250.280184494</v>
      </c>
      <c r="L25" s="0" t="n">
        <v>3005917.06489746</v>
      </c>
      <c r="M25" s="0" t="n">
        <v>2836990.80826723</v>
      </c>
      <c r="N25" s="0" t="n">
        <v>3010613.80416481</v>
      </c>
      <c r="O25" s="0" t="n">
        <v>2841290.54824185</v>
      </c>
      <c r="P25" s="0" t="n">
        <v>49699.3608564423</v>
      </c>
      <c r="Q25" s="0" t="n">
        <v>48208.380030749</v>
      </c>
    </row>
    <row r="26" customFormat="false" ht="12.8" hidden="false" customHeight="false" outlineLevel="0" collapsed="false">
      <c r="A26" s="0" t="n">
        <v>73</v>
      </c>
      <c r="B26" s="0" t="n">
        <v>18876886.1296331</v>
      </c>
      <c r="C26" s="0" t="n">
        <v>18126425.0643316</v>
      </c>
      <c r="D26" s="0" t="n">
        <v>18907242.4039498</v>
      </c>
      <c r="E26" s="0" t="n">
        <v>18153684.2417713</v>
      </c>
      <c r="F26" s="0" t="n">
        <v>14378295.233075</v>
      </c>
      <c r="G26" s="0" t="n">
        <v>3748129.83125667</v>
      </c>
      <c r="H26" s="0" t="n">
        <v>14452953.2614943</v>
      </c>
      <c r="I26" s="0" t="n">
        <v>3700730.98027699</v>
      </c>
      <c r="J26" s="0" t="n">
        <v>339448.941032673</v>
      </c>
      <c r="K26" s="0" t="n">
        <v>329265.472801693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19260389.1877057</v>
      </c>
      <c r="C27" s="0" t="n">
        <v>18493046.3188144</v>
      </c>
      <c r="D27" s="0" t="n">
        <v>19293011.724304</v>
      </c>
      <c r="E27" s="0" t="n">
        <v>18522439.8331987</v>
      </c>
      <c r="F27" s="0" t="n">
        <v>14603089.5143096</v>
      </c>
      <c r="G27" s="0" t="n">
        <v>3889956.80450487</v>
      </c>
      <c r="H27" s="0" t="n">
        <v>14679863.0091448</v>
      </c>
      <c r="I27" s="0" t="n">
        <v>3842576.82405399</v>
      </c>
      <c r="J27" s="0" t="n">
        <v>359191.851260395</v>
      </c>
      <c r="K27" s="0" t="n">
        <v>348416.095722583</v>
      </c>
      <c r="L27" s="0" t="n">
        <v>3212070.00723212</v>
      </c>
      <c r="M27" s="0" t="n">
        <v>3030676.73542295</v>
      </c>
      <c r="N27" s="0" t="n">
        <v>3217386.22857582</v>
      </c>
      <c r="O27" s="0" t="n">
        <v>3035556.80838554</v>
      </c>
      <c r="P27" s="0" t="n">
        <v>59865.3085433992</v>
      </c>
      <c r="Q27" s="0" t="n">
        <v>58069.3492870972</v>
      </c>
    </row>
    <row r="28" customFormat="false" ht="12.8" hidden="false" customHeight="false" outlineLevel="0" collapsed="false">
      <c r="A28" s="0" t="n">
        <v>75</v>
      </c>
      <c r="B28" s="0" t="n">
        <v>17996215.7497231</v>
      </c>
      <c r="C28" s="0" t="n">
        <v>17277194.6241455</v>
      </c>
      <c r="D28" s="0" t="n">
        <v>18031758.1350424</v>
      </c>
      <c r="E28" s="0" t="n">
        <v>17309529.2389749</v>
      </c>
      <c r="F28" s="0" t="n">
        <v>13612392.7592545</v>
      </c>
      <c r="G28" s="0" t="n">
        <v>3664801.86489098</v>
      </c>
      <c r="H28" s="0" t="n">
        <v>13685313.6395344</v>
      </c>
      <c r="I28" s="0" t="n">
        <v>3624215.59944047</v>
      </c>
      <c r="J28" s="0" t="n">
        <v>363969.591914416</v>
      </c>
      <c r="K28" s="0" t="n">
        <v>353050.504156984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19265710.1241718</v>
      </c>
      <c r="C29" s="0" t="n">
        <v>18494865.5063195</v>
      </c>
      <c r="D29" s="0" t="n">
        <v>19305913.8505324</v>
      </c>
      <c r="E29" s="0" t="n">
        <v>18531527.1135732</v>
      </c>
      <c r="F29" s="0" t="n">
        <v>14535871.4515619</v>
      </c>
      <c r="G29" s="0" t="n">
        <v>3958994.05475756</v>
      </c>
      <c r="H29" s="0" t="n">
        <v>14615270.7298219</v>
      </c>
      <c r="I29" s="0" t="n">
        <v>3916256.38375126</v>
      </c>
      <c r="J29" s="0" t="n">
        <v>418024.411986116</v>
      </c>
      <c r="K29" s="0" t="n">
        <v>405483.679626532</v>
      </c>
      <c r="L29" s="0" t="n">
        <v>3212361.01370622</v>
      </c>
      <c r="M29" s="0" t="n">
        <v>3030524.88592624</v>
      </c>
      <c r="N29" s="0" t="n">
        <v>3218964.93119668</v>
      </c>
      <c r="O29" s="0" t="n">
        <v>3036639.10041651</v>
      </c>
      <c r="P29" s="0" t="n">
        <v>69670.7353310193</v>
      </c>
      <c r="Q29" s="0" t="n">
        <v>67580.6132710888</v>
      </c>
    </row>
    <row r="30" customFormat="false" ht="12.8" hidden="false" customHeight="false" outlineLevel="0" collapsed="false">
      <c r="A30" s="0" t="n">
        <v>77</v>
      </c>
      <c r="B30" s="0" t="n">
        <v>18067440.3426928</v>
      </c>
      <c r="C30" s="0" t="n">
        <v>17342814.522234</v>
      </c>
      <c r="D30" s="0" t="n">
        <v>18107803.0067212</v>
      </c>
      <c r="E30" s="0" t="n">
        <v>17379706.82885</v>
      </c>
      <c r="F30" s="0" t="n">
        <v>13613296.4338038</v>
      </c>
      <c r="G30" s="0" t="n">
        <v>3729518.08843021</v>
      </c>
      <c r="H30" s="0" t="n">
        <v>13689884.8983002</v>
      </c>
      <c r="I30" s="0" t="n">
        <v>3689821.93054984</v>
      </c>
      <c r="J30" s="0" t="n">
        <v>392860.136407898</v>
      </c>
      <c r="K30" s="0" t="n">
        <v>381074.332315661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19741118.5947098</v>
      </c>
      <c r="C31" s="0" t="n">
        <v>18947769.9333856</v>
      </c>
      <c r="D31" s="0" t="n">
        <v>19791825.2317598</v>
      </c>
      <c r="E31" s="0" t="n">
        <v>18994456.8059029</v>
      </c>
      <c r="F31" s="0" t="n">
        <v>14836971.3406706</v>
      </c>
      <c r="G31" s="0" t="n">
        <v>4110798.59271509</v>
      </c>
      <c r="H31" s="0" t="n">
        <v>14921704.3410535</v>
      </c>
      <c r="I31" s="0" t="n">
        <v>4072752.46484937</v>
      </c>
      <c r="J31" s="0" t="n">
        <v>452709.103089237</v>
      </c>
      <c r="K31" s="0" t="n">
        <v>439127.82999656</v>
      </c>
      <c r="L31" s="0" t="n">
        <v>3291375.24734032</v>
      </c>
      <c r="M31" s="0" t="n">
        <v>3104404.08551423</v>
      </c>
      <c r="N31" s="0" t="n">
        <v>3299728.56705121</v>
      </c>
      <c r="O31" s="0" t="n">
        <v>3112161.6935445</v>
      </c>
      <c r="P31" s="0" t="n">
        <v>75451.5171815396</v>
      </c>
      <c r="Q31" s="0" t="n">
        <v>73187.9716660934</v>
      </c>
    </row>
    <row r="32" customFormat="false" ht="12.8" hidden="false" customHeight="false" outlineLevel="0" collapsed="false">
      <c r="A32" s="0" t="n">
        <v>79</v>
      </c>
      <c r="B32" s="0" t="n">
        <v>18617089.306815</v>
      </c>
      <c r="C32" s="0" t="n">
        <v>17867815.5244219</v>
      </c>
      <c r="D32" s="0" t="n">
        <v>18665410.2991151</v>
      </c>
      <c r="E32" s="0" t="n">
        <v>17912320.1734509</v>
      </c>
      <c r="F32" s="0" t="n">
        <v>13955110.3109883</v>
      </c>
      <c r="G32" s="0" t="n">
        <v>3912705.21343364</v>
      </c>
      <c r="H32" s="0" t="n">
        <v>14035320.9296597</v>
      </c>
      <c r="I32" s="0" t="n">
        <v>3876999.24379115</v>
      </c>
      <c r="J32" s="0" t="n">
        <v>453615.534955411</v>
      </c>
      <c r="K32" s="0" t="n">
        <v>440007.068906749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20149180.6279554</v>
      </c>
      <c r="C33" s="0" t="n">
        <v>19337140.3161782</v>
      </c>
      <c r="D33" s="0" t="n">
        <v>20203813.5359978</v>
      </c>
      <c r="E33" s="0" t="n">
        <v>19387500.5906015</v>
      </c>
      <c r="F33" s="0" t="n">
        <v>15079920.1167436</v>
      </c>
      <c r="G33" s="0" t="n">
        <v>4257220.19943455</v>
      </c>
      <c r="H33" s="0" t="n">
        <v>15169006.7019288</v>
      </c>
      <c r="I33" s="0" t="n">
        <v>4218493.88867272</v>
      </c>
      <c r="J33" s="0" t="n">
        <v>500591.211323591</v>
      </c>
      <c r="K33" s="0" t="n">
        <v>485573.474983883</v>
      </c>
      <c r="L33" s="0" t="n">
        <v>3358782.79826871</v>
      </c>
      <c r="M33" s="0" t="n">
        <v>3167354.55397254</v>
      </c>
      <c r="N33" s="0" t="n">
        <v>3367788.84857848</v>
      </c>
      <c r="O33" s="0" t="n">
        <v>3175723.8586838</v>
      </c>
      <c r="P33" s="0" t="n">
        <v>83431.8685539319</v>
      </c>
      <c r="Q33" s="0" t="n">
        <v>80928.9124973139</v>
      </c>
    </row>
    <row r="34" customFormat="false" ht="12.8" hidden="false" customHeight="false" outlineLevel="0" collapsed="false">
      <c r="A34" s="0" t="n">
        <v>81</v>
      </c>
      <c r="B34" s="0" t="n">
        <v>19034532.239637</v>
      </c>
      <c r="C34" s="0" t="n">
        <v>18265838.1328914</v>
      </c>
      <c r="D34" s="0" t="n">
        <v>19087131.1101896</v>
      </c>
      <c r="E34" s="0" t="n">
        <v>18314352.7240072</v>
      </c>
      <c r="F34" s="0" t="n">
        <v>14189123.642334</v>
      </c>
      <c r="G34" s="0" t="n">
        <v>4076714.49055733</v>
      </c>
      <c r="H34" s="0" t="n">
        <v>14273845.816341</v>
      </c>
      <c r="I34" s="0" t="n">
        <v>4040506.90766618</v>
      </c>
      <c r="J34" s="0" t="n">
        <v>483652.920804677</v>
      </c>
      <c r="K34" s="0" t="n">
        <v>469143.333180537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20778380.2233395</v>
      </c>
      <c r="C35" s="0" t="n">
        <v>19937945.6756235</v>
      </c>
      <c r="D35" s="0" t="n">
        <v>20836276.9285927</v>
      </c>
      <c r="E35" s="0" t="n">
        <v>19991362.0883661</v>
      </c>
      <c r="F35" s="0" t="n">
        <v>15430827.543897</v>
      </c>
      <c r="G35" s="0" t="n">
        <v>4507118.13172652</v>
      </c>
      <c r="H35" s="0" t="n">
        <v>15523533.9255044</v>
      </c>
      <c r="I35" s="0" t="n">
        <v>4467828.16286176</v>
      </c>
      <c r="J35" s="0" t="n">
        <v>541298.926071478</v>
      </c>
      <c r="K35" s="0" t="n">
        <v>525059.958289333</v>
      </c>
      <c r="L35" s="0" t="n">
        <v>3463804.64632554</v>
      </c>
      <c r="M35" s="0" t="n">
        <v>3265997.13451088</v>
      </c>
      <c r="N35" s="0" t="n">
        <v>3473354.68714813</v>
      </c>
      <c r="O35" s="0" t="n">
        <v>3274877.81580852</v>
      </c>
      <c r="P35" s="0" t="n">
        <v>90216.4876785796</v>
      </c>
      <c r="Q35" s="0" t="n">
        <v>87509.9930482222</v>
      </c>
    </row>
    <row r="36" customFormat="false" ht="12.8" hidden="false" customHeight="false" outlineLevel="0" collapsed="false">
      <c r="A36" s="0" t="n">
        <v>83</v>
      </c>
      <c r="B36" s="0" t="n">
        <v>19745807.5154591</v>
      </c>
      <c r="C36" s="0" t="n">
        <v>18945579.302621</v>
      </c>
      <c r="D36" s="0" t="n">
        <v>19805124.2863356</v>
      </c>
      <c r="E36" s="0" t="n">
        <v>19000475.366157</v>
      </c>
      <c r="F36" s="0" t="n">
        <v>14624953.1080534</v>
      </c>
      <c r="G36" s="0" t="n">
        <v>4320626.19456759</v>
      </c>
      <c r="H36" s="0" t="n">
        <v>14714103.6033696</v>
      </c>
      <c r="I36" s="0" t="n">
        <v>4286371.7627874</v>
      </c>
      <c r="J36" s="0" t="n">
        <v>538770.338119009</v>
      </c>
      <c r="K36" s="0" t="n">
        <v>522607.227975439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21433069.1972552</v>
      </c>
      <c r="C37" s="0" t="n">
        <v>20563048.2355295</v>
      </c>
      <c r="D37" s="0" t="n">
        <v>21496465.421541</v>
      </c>
      <c r="E37" s="0" t="n">
        <v>20621706.5769698</v>
      </c>
      <c r="F37" s="0" t="n">
        <v>15799585.3612649</v>
      </c>
      <c r="G37" s="0" t="n">
        <v>4763462.87426455</v>
      </c>
      <c r="H37" s="0" t="n">
        <v>15895376.5165809</v>
      </c>
      <c r="I37" s="0" t="n">
        <v>4726330.06038891</v>
      </c>
      <c r="J37" s="0" t="n">
        <v>610840.135744231</v>
      </c>
      <c r="K37" s="0" t="n">
        <v>592514.931671904</v>
      </c>
      <c r="L37" s="0" t="n">
        <v>3573143.68082623</v>
      </c>
      <c r="M37" s="0" t="n">
        <v>3368728.57904172</v>
      </c>
      <c r="N37" s="0" t="n">
        <v>3583625.28762673</v>
      </c>
      <c r="O37" s="0" t="n">
        <v>3378499.46436568</v>
      </c>
      <c r="P37" s="0" t="n">
        <v>101806.689290705</v>
      </c>
      <c r="Q37" s="0" t="n">
        <v>98752.488611984</v>
      </c>
    </row>
    <row r="38" customFormat="false" ht="12.8" hidden="false" customHeight="false" outlineLevel="0" collapsed="false">
      <c r="A38" s="0" t="n">
        <v>85</v>
      </c>
      <c r="B38" s="0" t="n">
        <v>20531116.2432655</v>
      </c>
      <c r="C38" s="0" t="n">
        <v>19696605.1218372</v>
      </c>
      <c r="D38" s="0" t="n">
        <v>20592495.2149048</v>
      </c>
      <c r="E38" s="0" t="n">
        <v>19753410.5297563</v>
      </c>
      <c r="F38" s="0" t="n">
        <v>15120672.1658869</v>
      </c>
      <c r="G38" s="0" t="n">
        <v>4575932.95595035</v>
      </c>
      <c r="H38" s="0" t="n">
        <v>15212890.9825078</v>
      </c>
      <c r="I38" s="0" t="n">
        <v>4540519.54724852</v>
      </c>
      <c r="J38" s="0" t="n">
        <v>590262.112793863</v>
      </c>
      <c r="K38" s="0" t="n">
        <v>572554.249410047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22228411.7731345</v>
      </c>
      <c r="C39" s="0" t="n">
        <v>21323406.5528692</v>
      </c>
      <c r="D39" s="0" t="n">
        <v>22298926.7552843</v>
      </c>
      <c r="E39" s="0" t="n">
        <v>21388797.5464139</v>
      </c>
      <c r="F39" s="0" t="n">
        <v>16353135.0417962</v>
      </c>
      <c r="G39" s="0" t="n">
        <v>4970271.51107303</v>
      </c>
      <c r="H39" s="0" t="n">
        <v>16454528.6807807</v>
      </c>
      <c r="I39" s="0" t="n">
        <v>4934268.86563327</v>
      </c>
      <c r="J39" s="0" t="n">
        <v>645611.409312276</v>
      </c>
      <c r="K39" s="0" t="n">
        <v>626243.067032908</v>
      </c>
      <c r="L39" s="0" t="n">
        <v>3705708.73873453</v>
      </c>
      <c r="M39" s="0" t="n">
        <v>3493037.01046482</v>
      </c>
      <c r="N39" s="0" t="n">
        <v>3717386.36354409</v>
      </c>
      <c r="O39" s="0" t="n">
        <v>3503941.42066777</v>
      </c>
      <c r="P39" s="0" t="n">
        <v>107601.901552046</v>
      </c>
      <c r="Q39" s="0" t="n">
        <v>104373.844505485</v>
      </c>
    </row>
    <row r="40" customFormat="false" ht="12.8" hidden="false" customHeight="false" outlineLevel="0" collapsed="false">
      <c r="A40" s="0" t="n">
        <v>87</v>
      </c>
      <c r="B40" s="0" t="n">
        <v>21355883.1102134</v>
      </c>
      <c r="C40" s="0" t="n">
        <v>20484182.359587</v>
      </c>
      <c r="D40" s="0" t="n">
        <v>21432380.9287667</v>
      </c>
      <c r="E40" s="0" t="n">
        <v>20555408.6315612</v>
      </c>
      <c r="F40" s="0" t="n">
        <v>15658801.5852422</v>
      </c>
      <c r="G40" s="0" t="n">
        <v>4825380.77434479</v>
      </c>
      <c r="H40" s="0" t="n">
        <v>15756980.085916</v>
      </c>
      <c r="I40" s="0" t="n">
        <v>4798428.5456452</v>
      </c>
      <c r="J40" s="0" t="n">
        <v>636403.544608594</v>
      </c>
      <c r="K40" s="0" t="n">
        <v>617311.438270336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22946113.3270616</v>
      </c>
      <c r="C41" s="0" t="n">
        <v>22008433.5502418</v>
      </c>
      <c r="D41" s="0" t="n">
        <v>23028620.8158467</v>
      </c>
      <c r="E41" s="0" t="n">
        <v>22085263.2232827</v>
      </c>
      <c r="F41" s="0" t="n">
        <v>16757803.1261119</v>
      </c>
      <c r="G41" s="0" t="n">
        <v>5250630.42412983</v>
      </c>
      <c r="H41" s="0" t="n">
        <v>16863391.4827748</v>
      </c>
      <c r="I41" s="0" t="n">
        <v>5221871.74050787</v>
      </c>
      <c r="J41" s="0" t="n">
        <v>755907.31474668</v>
      </c>
      <c r="K41" s="0" t="n">
        <v>733230.095304279</v>
      </c>
      <c r="L41" s="0" t="n">
        <v>3824676.83882245</v>
      </c>
      <c r="M41" s="0" t="n">
        <v>3605273.54048759</v>
      </c>
      <c r="N41" s="0" t="n">
        <v>3838350.62065815</v>
      </c>
      <c r="O41" s="0" t="n">
        <v>3618052.14474751</v>
      </c>
      <c r="P41" s="0" t="n">
        <v>125984.55245778</v>
      </c>
      <c r="Q41" s="0" t="n">
        <v>122205.015884047</v>
      </c>
    </row>
    <row r="42" customFormat="false" ht="12.8" hidden="false" customHeight="false" outlineLevel="0" collapsed="false">
      <c r="A42" s="0" t="n">
        <v>89</v>
      </c>
      <c r="B42" s="0" t="n">
        <v>22269894.4513478</v>
      </c>
      <c r="C42" s="0" t="n">
        <v>21358151.5232399</v>
      </c>
      <c r="D42" s="0" t="n">
        <v>22350236.5381652</v>
      </c>
      <c r="E42" s="0" t="n">
        <v>21432971.0461829</v>
      </c>
      <c r="F42" s="0" t="n">
        <v>16223227.8293624</v>
      </c>
      <c r="G42" s="0" t="n">
        <v>5134923.69387751</v>
      </c>
      <c r="H42" s="0" t="n">
        <v>16325804.6252174</v>
      </c>
      <c r="I42" s="0" t="n">
        <v>5107166.42096557</v>
      </c>
      <c r="J42" s="0" t="n">
        <v>802901.929068363</v>
      </c>
      <c r="K42" s="0" t="n">
        <v>778814.871196312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23789637.1959086</v>
      </c>
      <c r="C43" s="0" t="n">
        <v>22815166.43437</v>
      </c>
      <c r="D43" s="0" t="n">
        <v>23875411.5066888</v>
      </c>
      <c r="E43" s="0" t="n">
        <v>22895045.4449463</v>
      </c>
      <c r="F43" s="0" t="n">
        <v>17340866.5740762</v>
      </c>
      <c r="G43" s="0" t="n">
        <v>5474299.8602938</v>
      </c>
      <c r="H43" s="0" t="n">
        <v>17450353.3603608</v>
      </c>
      <c r="I43" s="0" t="n">
        <v>5444692.08458547</v>
      </c>
      <c r="J43" s="0" t="n">
        <v>952522.775206239</v>
      </c>
      <c r="K43" s="0" t="n">
        <v>923947.091950052</v>
      </c>
      <c r="L43" s="0" t="n">
        <v>3964431.96778971</v>
      </c>
      <c r="M43" s="0" t="n">
        <v>3737313.60250184</v>
      </c>
      <c r="N43" s="0" t="n">
        <v>3978647.93285737</v>
      </c>
      <c r="O43" s="0" t="n">
        <v>3750599.68168938</v>
      </c>
      <c r="P43" s="0" t="n">
        <v>158753.795867707</v>
      </c>
      <c r="Q43" s="0" t="n">
        <v>153991.181991675</v>
      </c>
    </row>
    <row r="44" customFormat="false" ht="12.8" hidden="false" customHeight="false" outlineLevel="0" collapsed="false">
      <c r="A44" s="0" t="n">
        <v>91</v>
      </c>
      <c r="B44" s="0" t="n">
        <v>23155189.8977727</v>
      </c>
      <c r="C44" s="0" t="n">
        <v>22205468.9356405</v>
      </c>
      <c r="D44" s="0" t="n">
        <v>23238429.4795168</v>
      </c>
      <c r="E44" s="0" t="n">
        <v>22282988.3877339</v>
      </c>
      <c r="F44" s="0" t="n">
        <v>16843878.7274333</v>
      </c>
      <c r="G44" s="0" t="n">
        <v>5361590.20820717</v>
      </c>
      <c r="H44" s="0" t="n">
        <v>16950093.1464591</v>
      </c>
      <c r="I44" s="0" t="n">
        <v>5332895.24127487</v>
      </c>
      <c r="J44" s="0" t="n">
        <v>971515.777384616</v>
      </c>
      <c r="K44" s="0" t="n">
        <v>942370.304063077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24541479.112373</v>
      </c>
      <c r="C45" s="0" t="n">
        <v>23533460.4924864</v>
      </c>
      <c r="D45" s="0" t="n">
        <v>24628357.6692503</v>
      </c>
      <c r="E45" s="0" t="n">
        <v>23614372.4978563</v>
      </c>
      <c r="F45" s="0" t="n">
        <v>17882077.9115857</v>
      </c>
      <c r="G45" s="0" t="n">
        <v>5651382.58090069</v>
      </c>
      <c r="H45" s="0" t="n">
        <v>17992864.8488103</v>
      </c>
      <c r="I45" s="0" t="n">
        <v>5621507.64904596</v>
      </c>
      <c r="J45" s="0" t="n">
        <v>1090157.63438625</v>
      </c>
      <c r="K45" s="0" t="n">
        <v>1057452.90535466</v>
      </c>
      <c r="L45" s="0" t="n">
        <v>4088373.56662385</v>
      </c>
      <c r="M45" s="0" t="n">
        <v>3854305.57125216</v>
      </c>
      <c r="N45" s="0" t="n">
        <v>4102773.72456127</v>
      </c>
      <c r="O45" s="0" t="n">
        <v>3867764.94750685</v>
      </c>
      <c r="P45" s="0" t="n">
        <v>181692.939064375</v>
      </c>
      <c r="Q45" s="0" t="n">
        <v>176242.150892444</v>
      </c>
    </row>
    <row r="46" customFormat="false" ht="12.8" hidden="false" customHeight="false" outlineLevel="0" collapsed="false">
      <c r="A46" s="0" t="n">
        <v>93</v>
      </c>
      <c r="B46" s="0" t="n">
        <v>24141688.3617904</v>
      </c>
      <c r="C46" s="0" t="n">
        <v>23149663.182193</v>
      </c>
      <c r="D46" s="0" t="n">
        <v>24227466.6837295</v>
      </c>
      <c r="E46" s="0" t="n">
        <v>23229557.1438196</v>
      </c>
      <c r="F46" s="0" t="n">
        <v>17540902.4333627</v>
      </c>
      <c r="G46" s="0" t="n">
        <v>5608760.7488303</v>
      </c>
      <c r="H46" s="0" t="n">
        <v>17650030.2246001</v>
      </c>
      <c r="I46" s="0" t="n">
        <v>5579526.91921953</v>
      </c>
      <c r="J46" s="0" t="n">
        <v>1180903.77899854</v>
      </c>
      <c r="K46" s="0" t="n">
        <v>1145476.66562859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25726106.546969</v>
      </c>
      <c r="C47" s="0" t="n">
        <v>24668432.0633633</v>
      </c>
      <c r="D47" s="0" t="n">
        <v>25829590.5402588</v>
      </c>
      <c r="E47" s="0" t="n">
        <v>24765214.4385642</v>
      </c>
      <c r="F47" s="0" t="n">
        <v>18683591.2516056</v>
      </c>
      <c r="G47" s="0" t="n">
        <v>5984840.81175766</v>
      </c>
      <c r="H47" s="0" t="n">
        <v>18799781.6332987</v>
      </c>
      <c r="I47" s="0" t="n">
        <v>5965432.80526548</v>
      </c>
      <c r="J47" s="0" t="n">
        <v>1336274.14925811</v>
      </c>
      <c r="K47" s="0" t="n">
        <v>1296185.92478037</v>
      </c>
      <c r="L47" s="0" t="n">
        <v>4284815.19745736</v>
      </c>
      <c r="M47" s="0" t="n">
        <v>4040196.83372732</v>
      </c>
      <c r="N47" s="0" t="n">
        <v>4301994.38788413</v>
      </c>
      <c r="O47" s="0" t="n">
        <v>4056279.63225687</v>
      </c>
      <c r="P47" s="0" t="n">
        <v>222712.358209685</v>
      </c>
      <c r="Q47" s="0" t="n">
        <v>216030.987463395</v>
      </c>
    </row>
    <row r="48" customFormat="false" ht="12.8" hidden="false" customHeight="false" outlineLevel="0" collapsed="false">
      <c r="A48" s="0" t="n">
        <v>95</v>
      </c>
      <c r="B48" s="0" t="n">
        <v>25403275.5336077</v>
      </c>
      <c r="C48" s="0" t="n">
        <v>24357607.1356091</v>
      </c>
      <c r="D48" s="0" t="n">
        <v>25505071.0329282</v>
      </c>
      <c r="E48" s="0" t="n">
        <v>24452812.7643477</v>
      </c>
      <c r="F48" s="0" t="n">
        <v>18417393.3908391</v>
      </c>
      <c r="G48" s="0" t="n">
        <v>5940213.74477004</v>
      </c>
      <c r="H48" s="0" t="n">
        <v>18531610.3387528</v>
      </c>
      <c r="I48" s="0" t="n">
        <v>5921202.42559491</v>
      </c>
      <c r="J48" s="0" t="n">
        <v>1384855.47429912</v>
      </c>
      <c r="K48" s="0" t="n">
        <v>1343309.81007015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26398092.0675736</v>
      </c>
      <c r="C49" s="0" t="n">
        <v>25310487.8623641</v>
      </c>
      <c r="D49" s="0" t="n">
        <v>26505188.7125583</v>
      </c>
      <c r="E49" s="0" t="n">
        <v>25410659.4473591</v>
      </c>
      <c r="F49" s="0" t="n">
        <v>19101041.0674604</v>
      </c>
      <c r="G49" s="0" t="n">
        <v>6209446.79490375</v>
      </c>
      <c r="H49" s="0" t="n">
        <v>19220899.0618749</v>
      </c>
      <c r="I49" s="0" t="n">
        <v>6189760.38548428</v>
      </c>
      <c r="J49" s="0" t="n">
        <v>1488827.80000712</v>
      </c>
      <c r="K49" s="0" t="n">
        <v>1444162.96600691</v>
      </c>
      <c r="L49" s="0" t="n">
        <v>4396050.10918502</v>
      </c>
      <c r="M49" s="0" t="n">
        <v>4145422.60671809</v>
      </c>
      <c r="N49" s="0" t="n">
        <v>4413830.56697911</v>
      </c>
      <c r="O49" s="0" t="n">
        <v>4162069.78874469</v>
      </c>
      <c r="P49" s="0" t="n">
        <v>248137.966667853</v>
      </c>
      <c r="Q49" s="0" t="n">
        <v>240693.827667818</v>
      </c>
    </row>
    <row r="50" customFormat="false" ht="12.8" hidden="false" customHeight="false" outlineLevel="0" collapsed="false">
      <c r="A50" s="0" t="n">
        <v>97</v>
      </c>
      <c r="B50" s="0" t="n">
        <v>26091145.7763309</v>
      </c>
      <c r="C50" s="0" t="n">
        <v>25015134.8178791</v>
      </c>
      <c r="D50" s="0" t="n">
        <v>26198052.276287</v>
      </c>
      <c r="E50" s="0" t="n">
        <v>25115147.5252541</v>
      </c>
      <c r="F50" s="0" t="n">
        <v>18849694.9109529</v>
      </c>
      <c r="G50" s="0" t="n">
        <v>6165439.90692625</v>
      </c>
      <c r="H50" s="0" t="n">
        <v>18968690.9358739</v>
      </c>
      <c r="I50" s="0" t="n">
        <v>6146456.58938018</v>
      </c>
      <c r="J50" s="0" t="n">
        <v>1553495.2400792</v>
      </c>
      <c r="K50" s="0" t="n">
        <v>1506890.38287683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26863371.3958177</v>
      </c>
      <c r="C51" s="0" t="n">
        <v>25754678.7033738</v>
      </c>
      <c r="D51" s="0" t="n">
        <v>26974783.0982302</v>
      </c>
      <c r="E51" s="0" t="n">
        <v>25858937.0329771</v>
      </c>
      <c r="F51" s="0" t="n">
        <v>19374568.5794419</v>
      </c>
      <c r="G51" s="0" t="n">
        <v>6380110.1239319</v>
      </c>
      <c r="H51" s="0" t="n">
        <v>19497561.7670528</v>
      </c>
      <c r="I51" s="0" t="n">
        <v>6361375.26592427</v>
      </c>
      <c r="J51" s="0" t="n">
        <v>1649362.86109677</v>
      </c>
      <c r="K51" s="0" t="n">
        <v>1599881.97526386</v>
      </c>
      <c r="L51" s="0" t="n">
        <v>4473029.20778948</v>
      </c>
      <c r="M51" s="0" t="n">
        <v>4218390.43440609</v>
      </c>
      <c r="N51" s="0" t="n">
        <v>4491534.4727057</v>
      </c>
      <c r="O51" s="0" t="n">
        <v>4235724.4393677</v>
      </c>
      <c r="P51" s="0" t="n">
        <v>274893.810182795</v>
      </c>
      <c r="Q51" s="0" t="n">
        <v>266646.995877311</v>
      </c>
    </row>
    <row r="52" customFormat="false" ht="12.8" hidden="false" customHeight="false" outlineLevel="0" collapsed="false">
      <c r="A52" s="0" t="n">
        <v>99</v>
      </c>
      <c r="B52" s="0" t="n">
        <v>26624764.67743</v>
      </c>
      <c r="C52" s="0" t="n">
        <v>25524613.0931473</v>
      </c>
      <c r="D52" s="0" t="n">
        <v>26735414.6019136</v>
      </c>
      <c r="E52" s="0" t="n">
        <v>25628181.5696411</v>
      </c>
      <c r="F52" s="0" t="n">
        <v>19200325.7242187</v>
      </c>
      <c r="G52" s="0" t="n">
        <v>6324287.36892865</v>
      </c>
      <c r="H52" s="0" t="n">
        <v>19321720.4642169</v>
      </c>
      <c r="I52" s="0" t="n">
        <v>6306461.10542422</v>
      </c>
      <c r="J52" s="0" t="n">
        <v>1715702.16758603</v>
      </c>
      <c r="K52" s="0" t="n">
        <v>1664231.10255845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27446331.8757344</v>
      </c>
      <c r="C53" s="0" t="n">
        <v>26311965.5050761</v>
      </c>
      <c r="D53" s="0" t="n">
        <v>27559335.495799</v>
      </c>
      <c r="E53" s="0" t="n">
        <v>26417733.9271978</v>
      </c>
      <c r="F53" s="0" t="n">
        <v>19710923.7292468</v>
      </c>
      <c r="G53" s="0" t="n">
        <v>6601041.77582927</v>
      </c>
      <c r="H53" s="0" t="n">
        <v>19835023.1849526</v>
      </c>
      <c r="I53" s="0" t="n">
        <v>6582710.74224524</v>
      </c>
      <c r="J53" s="0" t="n">
        <v>1858586.39723897</v>
      </c>
      <c r="K53" s="0" t="n">
        <v>1802828.80532181</v>
      </c>
      <c r="L53" s="0" t="n">
        <v>4569468.05113372</v>
      </c>
      <c r="M53" s="0" t="n">
        <v>4309685.13596144</v>
      </c>
      <c r="N53" s="0" t="n">
        <v>4588241.27684044</v>
      </c>
      <c r="O53" s="0" t="n">
        <v>4327273.5915102</v>
      </c>
      <c r="P53" s="0" t="n">
        <v>309764.399539829</v>
      </c>
      <c r="Q53" s="0" t="n">
        <v>300471.467553634</v>
      </c>
    </row>
    <row r="54" customFormat="false" ht="12.8" hidden="false" customHeight="false" outlineLevel="0" collapsed="false">
      <c r="A54" s="0" t="n">
        <v>101</v>
      </c>
      <c r="B54" s="0" t="n">
        <v>27151076.6393324</v>
      </c>
      <c r="C54" s="0" t="n">
        <v>26027368.5247164</v>
      </c>
      <c r="D54" s="0" t="n">
        <v>27270296.3137756</v>
      </c>
      <c r="E54" s="0" t="n">
        <v>26139165.4243246</v>
      </c>
      <c r="F54" s="0" t="n">
        <v>19505380.2917689</v>
      </c>
      <c r="G54" s="0" t="n">
        <v>6521988.23294759</v>
      </c>
      <c r="H54" s="0" t="n">
        <v>19629451.7576013</v>
      </c>
      <c r="I54" s="0" t="n">
        <v>6509713.66672327</v>
      </c>
      <c r="J54" s="0" t="n">
        <v>1919200.66812896</v>
      </c>
      <c r="K54" s="0" t="n">
        <v>1861624.6480851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28022092.9129143</v>
      </c>
      <c r="C55" s="0" t="n">
        <v>26862075.8299582</v>
      </c>
      <c r="D55" s="0" t="n">
        <v>28146090.3334475</v>
      </c>
      <c r="E55" s="0" t="n">
        <v>26978377.3445393</v>
      </c>
      <c r="F55" s="0" t="n">
        <v>20081338.7641805</v>
      </c>
      <c r="G55" s="0" t="n">
        <v>6780737.06577771</v>
      </c>
      <c r="H55" s="0" t="n">
        <v>20209582.6647645</v>
      </c>
      <c r="I55" s="0" t="n">
        <v>6768794.67977482</v>
      </c>
      <c r="J55" s="0" t="n">
        <v>2096971.05803337</v>
      </c>
      <c r="K55" s="0" t="n">
        <v>2034061.92629236</v>
      </c>
      <c r="L55" s="0" t="n">
        <v>4664593.11872509</v>
      </c>
      <c r="M55" s="0" t="n">
        <v>4400050.9138097</v>
      </c>
      <c r="N55" s="0" t="n">
        <v>4685234.15165367</v>
      </c>
      <c r="O55" s="0" t="n">
        <v>4419429.97429862</v>
      </c>
      <c r="P55" s="0" t="n">
        <v>349495.176338894</v>
      </c>
      <c r="Q55" s="0" t="n">
        <v>339010.321048727</v>
      </c>
    </row>
    <row r="56" customFormat="false" ht="12.8" hidden="false" customHeight="false" outlineLevel="0" collapsed="false">
      <c r="A56" s="0" t="n">
        <v>103</v>
      </c>
      <c r="B56" s="0" t="n">
        <v>27644655.6096307</v>
      </c>
      <c r="C56" s="0" t="n">
        <v>26499007.6241816</v>
      </c>
      <c r="D56" s="0" t="n">
        <v>27768567.7185276</v>
      </c>
      <c r="E56" s="0" t="n">
        <v>26615239.0622808</v>
      </c>
      <c r="F56" s="0" t="n">
        <v>19776211.0880606</v>
      </c>
      <c r="G56" s="0" t="n">
        <v>6722796.53612103</v>
      </c>
      <c r="H56" s="0" t="n">
        <v>19903995.5260626</v>
      </c>
      <c r="I56" s="0" t="n">
        <v>6711243.53621824</v>
      </c>
      <c r="J56" s="0" t="n">
        <v>2115626.83873314</v>
      </c>
      <c r="K56" s="0" t="n">
        <v>2052158.03357115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28478392.1254258</v>
      </c>
      <c r="C57" s="0" t="n">
        <v>27297743.4366679</v>
      </c>
      <c r="D57" s="0" t="n">
        <v>28606626.1909151</v>
      </c>
      <c r="E57" s="0" t="n">
        <v>27418053.0723644</v>
      </c>
      <c r="F57" s="0" t="n">
        <v>20341845.5916849</v>
      </c>
      <c r="G57" s="0" t="n">
        <v>6955897.84498298</v>
      </c>
      <c r="H57" s="0" t="n">
        <v>20473326.5657442</v>
      </c>
      <c r="I57" s="0" t="n">
        <v>6944726.50662023</v>
      </c>
      <c r="J57" s="0" t="n">
        <v>2282323.52816034</v>
      </c>
      <c r="K57" s="0" t="n">
        <v>2213853.82231553</v>
      </c>
      <c r="L57" s="0" t="n">
        <v>4740149.9761353</v>
      </c>
      <c r="M57" s="0" t="n">
        <v>4471562.2138515</v>
      </c>
      <c r="N57" s="0" t="n">
        <v>4761501.82527112</v>
      </c>
      <c r="O57" s="0" t="n">
        <v>4491613.85276014</v>
      </c>
      <c r="P57" s="0" t="n">
        <v>380387.254693391</v>
      </c>
      <c r="Q57" s="0" t="n">
        <v>368975.637052589</v>
      </c>
    </row>
    <row r="58" customFormat="false" ht="12.8" hidden="false" customHeight="false" outlineLevel="0" collapsed="false">
      <c r="A58" s="0" t="n">
        <v>105</v>
      </c>
      <c r="B58" s="0" t="n">
        <v>28192350.7668194</v>
      </c>
      <c r="C58" s="0" t="n">
        <v>27023027.4454597</v>
      </c>
      <c r="D58" s="0" t="n">
        <v>28318052.6491242</v>
      </c>
      <c r="E58" s="0" t="n">
        <v>27140960.7941138</v>
      </c>
      <c r="F58" s="0" t="n">
        <v>20124899.4327328</v>
      </c>
      <c r="G58" s="0" t="n">
        <v>6898128.01272694</v>
      </c>
      <c r="H58" s="0" t="n">
        <v>20253811.8353712</v>
      </c>
      <c r="I58" s="0" t="n">
        <v>6887148.95874266</v>
      </c>
      <c r="J58" s="0" t="n">
        <v>2344777.17625846</v>
      </c>
      <c r="K58" s="0" t="n">
        <v>2274433.86097071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28788699.7309353</v>
      </c>
      <c r="C59" s="0" t="n">
        <v>27594698.7574573</v>
      </c>
      <c r="D59" s="0" t="n">
        <v>28919296.1906894</v>
      </c>
      <c r="E59" s="0" t="n">
        <v>27717304.3991133</v>
      </c>
      <c r="F59" s="0" t="n">
        <v>20555207.097667</v>
      </c>
      <c r="G59" s="0" t="n">
        <v>7039491.65979033</v>
      </c>
      <c r="H59" s="0" t="n">
        <v>20685551.4080154</v>
      </c>
      <c r="I59" s="0" t="n">
        <v>7031752.99109791</v>
      </c>
      <c r="J59" s="0" t="n">
        <v>2453395.35649493</v>
      </c>
      <c r="K59" s="0" t="n">
        <v>2379793.49580008</v>
      </c>
      <c r="L59" s="0" t="n">
        <v>4792488.81182593</v>
      </c>
      <c r="M59" s="0" t="n">
        <v>4521827.59917993</v>
      </c>
      <c r="N59" s="0" t="n">
        <v>4814233.70536483</v>
      </c>
      <c r="O59" s="0" t="n">
        <v>4542248.11442506</v>
      </c>
      <c r="P59" s="0" t="n">
        <v>408899.226082489</v>
      </c>
      <c r="Q59" s="0" t="n">
        <v>396632.249300014</v>
      </c>
    </row>
    <row r="60" customFormat="false" ht="12.8" hidden="false" customHeight="false" outlineLevel="0" collapsed="false">
      <c r="A60" s="0" t="n">
        <v>107</v>
      </c>
      <c r="B60" s="0" t="n">
        <v>28435714.683115</v>
      </c>
      <c r="C60" s="0" t="n">
        <v>27255437.1254045</v>
      </c>
      <c r="D60" s="0" t="n">
        <v>28563929.0211171</v>
      </c>
      <c r="E60" s="0" t="n">
        <v>27375806.2087574</v>
      </c>
      <c r="F60" s="0" t="n">
        <v>20280363.8964351</v>
      </c>
      <c r="G60" s="0" t="n">
        <v>6975073.22896938</v>
      </c>
      <c r="H60" s="0" t="n">
        <v>20408340.0650341</v>
      </c>
      <c r="I60" s="0" t="n">
        <v>6967466.14372325</v>
      </c>
      <c r="J60" s="0" t="n">
        <v>2477786.1555408</v>
      </c>
      <c r="K60" s="0" t="n">
        <v>2403452.57087457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29080840.1109385</v>
      </c>
      <c r="C61" s="0" t="n">
        <v>27874059.816603</v>
      </c>
      <c r="D61" s="0" t="n">
        <v>29212107.4252762</v>
      </c>
      <c r="E61" s="0" t="n">
        <v>27997312.8275547</v>
      </c>
      <c r="F61" s="0" t="n">
        <v>20721284.0396565</v>
      </c>
      <c r="G61" s="0" t="n">
        <v>7152775.77694649</v>
      </c>
      <c r="H61" s="0" t="n">
        <v>20851741.5442969</v>
      </c>
      <c r="I61" s="0" t="n">
        <v>7145571.28325779</v>
      </c>
      <c r="J61" s="0" t="n">
        <v>2618716.73334218</v>
      </c>
      <c r="K61" s="0" t="n">
        <v>2540155.23134192</v>
      </c>
      <c r="L61" s="0" t="n">
        <v>4840726.86623496</v>
      </c>
      <c r="M61" s="0" t="n">
        <v>4567989.04835058</v>
      </c>
      <c r="N61" s="0" t="n">
        <v>4862586.5598808</v>
      </c>
      <c r="O61" s="0" t="n">
        <v>4588524.32144745</v>
      </c>
      <c r="P61" s="0" t="n">
        <v>436452.788890364</v>
      </c>
      <c r="Q61" s="0" t="n">
        <v>423359.205223653</v>
      </c>
    </row>
    <row r="62" customFormat="false" ht="12.8" hidden="false" customHeight="false" outlineLevel="0" collapsed="false">
      <c r="A62" s="0" t="n">
        <v>109</v>
      </c>
      <c r="B62" s="0" t="n">
        <v>28617846.5565233</v>
      </c>
      <c r="C62" s="0" t="n">
        <v>27429987.5825983</v>
      </c>
      <c r="D62" s="0" t="n">
        <v>28746940.8132992</v>
      </c>
      <c r="E62" s="0" t="n">
        <v>27551200.2993479</v>
      </c>
      <c r="F62" s="0" t="n">
        <v>20366850.8299573</v>
      </c>
      <c r="G62" s="0" t="n">
        <v>7063136.75264104</v>
      </c>
      <c r="H62" s="0" t="n">
        <v>20495144.0329247</v>
      </c>
      <c r="I62" s="0" t="n">
        <v>7056056.26642316</v>
      </c>
      <c r="J62" s="0" t="n">
        <v>2658179.37477401</v>
      </c>
      <c r="K62" s="0" t="n">
        <v>2578433.99353079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29279865.3108644</v>
      </c>
      <c r="C63" s="0" t="n">
        <v>28062074.0179309</v>
      </c>
      <c r="D63" s="0" t="n">
        <v>29412807.4432694</v>
      </c>
      <c r="E63" s="0" t="n">
        <v>28186916.9300164</v>
      </c>
      <c r="F63" s="0" t="n">
        <v>20808563.5998342</v>
      </c>
      <c r="G63" s="0" t="n">
        <v>7253510.41809673</v>
      </c>
      <c r="H63" s="0" t="n">
        <v>20940111.6307583</v>
      </c>
      <c r="I63" s="0" t="n">
        <v>7246805.29925802</v>
      </c>
      <c r="J63" s="0" t="n">
        <v>2751244.86418617</v>
      </c>
      <c r="K63" s="0" t="n">
        <v>2668707.51826059</v>
      </c>
      <c r="L63" s="0" t="n">
        <v>4872463.51289422</v>
      </c>
      <c r="M63" s="0" t="n">
        <v>4597913.2198112</v>
      </c>
      <c r="N63" s="0" t="n">
        <v>4894605.11344355</v>
      </c>
      <c r="O63" s="0" t="n">
        <v>4618716.18009239</v>
      </c>
      <c r="P63" s="0" t="n">
        <v>458540.810697696</v>
      </c>
      <c r="Q63" s="0" t="n">
        <v>444784.586376765</v>
      </c>
    </row>
    <row r="64" customFormat="false" ht="12.8" hidden="false" customHeight="false" outlineLevel="0" collapsed="false">
      <c r="A64" s="0" t="n">
        <v>111</v>
      </c>
      <c r="B64" s="0" t="n">
        <v>28920597.3781979</v>
      </c>
      <c r="C64" s="0" t="n">
        <v>27716435.8929972</v>
      </c>
      <c r="D64" s="0" t="n">
        <v>29051723.0325922</v>
      </c>
      <c r="E64" s="0" t="n">
        <v>27839571.5087471</v>
      </c>
      <c r="F64" s="0" t="n">
        <v>20560390.9957344</v>
      </c>
      <c r="G64" s="0" t="n">
        <v>7156044.89726283</v>
      </c>
      <c r="H64" s="0" t="n">
        <v>20690117.7157607</v>
      </c>
      <c r="I64" s="0" t="n">
        <v>7149453.79298638</v>
      </c>
      <c r="J64" s="0" t="n">
        <v>2736363.61214306</v>
      </c>
      <c r="K64" s="0" t="n">
        <v>2654272.70377877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29480631.6788243</v>
      </c>
      <c r="C65" s="0" t="n">
        <v>28252653.262057</v>
      </c>
      <c r="D65" s="0" t="n">
        <v>29614848.4354801</v>
      </c>
      <c r="E65" s="0" t="n">
        <v>28378693.9370466</v>
      </c>
      <c r="F65" s="0" t="n">
        <v>20928750.1984337</v>
      </c>
      <c r="G65" s="0" t="n">
        <v>7323903.06362326</v>
      </c>
      <c r="H65" s="0" t="n">
        <v>21061517.9614568</v>
      </c>
      <c r="I65" s="0" t="n">
        <v>7317175.97558987</v>
      </c>
      <c r="J65" s="0" t="n">
        <v>2847559.96727684</v>
      </c>
      <c r="K65" s="0" t="n">
        <v>2762133.16825853</v>
      </c>
      <c r="L65" s="0" t="n">
        <v>4907092.79511309</v>
      </c>
      <c r="M65" s="0" t="n">
        <v>4631284.31793249</v>
      </c>
      <c r="N65" s="0" t="n">
        <v>4929446.78573554</v>
      </c>
      <c r="O65" s="0" t="n">
        <v>4652286.89162198</v>
      </c>
      <c r="P65" s="0" t="n">
        <v>474593.327879473</v>
      </c>
      <c r="Q65" s="0" t="n">
        <v>460355.528043089</v>
      </c>
    </row>
    <row r="66" customFormat="false" ht="12.8" hidden="false" customHeight="false" outlineLevel="0" collapsed="false">
      <c r="A66" s="0" t="n">
        <v>113</v>
      </c>
      <c r="B66" s="0" t="n">
        <v>29120344.2389723</v>
      </c>
      <c r="C66" s="0" t="n">
        <v>27907350.8866853</v>
      </c>
      <c r="D66" s="0" t="n">
        <v>29251320.857706</v>
      </c>
      <c r="E66" s="0" t="n">
        <v>28030362.7466784</v>
      </c>
      <c r="F66" s="0" t="n">
        <v>20656527.7331398</v>
      </c>
      <c r="G66" s="0" t="n">
        <v>7250823.15354551</v>
      </c>
      <c r="H66" s="0" t="n">
        <v>20785674.4456968</v>
      </c>
      <c r="I66" s="0" t="n">
        <v>7244688.30098154</v>
      </c>
      <c r="J66" s="0" t="n">
        <v>2879604.7881586</v>
      </c>
      <c r="K66" s="0" t="n">
        <v>2793216.64451384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29672960.1496648</v>
      </c>
      <c r="C67" s="0" t="n">
        <v>28436998.7585054</v>
      </c>
      <c r="D67" s="0" t="n">
        <v>29809061.0014889</v>
      </c>
      <c r="E67" s="0" t="n">
        <v>28564885.1482632</v>
      </c>
      <c r="F67" s="0" t="n">
        <v>21015312.6976028</v>
      </c>
      <c r="G67" s="0" t="n">
        <v>7421686.06090262</v>
      </c>
      <c r="H67" s="0" t="n">
        <v>21147524.9383507</v>
      </c>
      <c r="I67" s="0" t="n">
        <v>7417360.20991244</v>
      </c>
      <c r="J67" s="0" t="n">
        <v>2989401.76177601</v>
      </c>
      <c r="K67" s="0" t="n">
        <v>2899719.70892273</v>
      </c>
      <c r="L67" s="0" t="n">
        <v>4940266.49029721</v>
      </c>
      <c r="M67" s="0" t="n">
        <v>4663039.36157301</v>
      </c>
      <c r="N67" s="0" t="n">
        <v>4962947.74207064</v>
      </c>
      <c r="O67" s="0" t="n">
        <v>4684358.3959088</v>
      </c>
      <c r="P67" s="0" t="n">
        <v>498233.626962668</v>
      </c>
      <c r="Q67" s="0" t="n">
        <v>483286.618153788</v>
      </c>
    </row>
    <row r="68" customFormat="false" ht="12.8" hidden="false" customHeight="false" outlineLevel="0" collapsed="false">
      <c r="A68" s="0" t="n">
        <v>115</v>
      </c>
      <c r="B68" s="0" t="n">
        <v>29288482.0340075</v>
      </c>
      <c r="C68" s="0" t="n">
        <v>28067618.1809772</v>
      </c>
      <c r="D68" s="0" t="n">
        <v>29422310.1315792</v>
      </c>
      <c r="E68" s="0" t="n">
        <v>28193369.0047389</v>
      </c>
      <c r="F68" s="0" t="n">
        <v>20749482.0389812</v>
      </c>
      <c r="G68" s="0" t="n">
        <v>7318136.14199606</v>
      </c>
      <c r="H68" s="0" t="n">
        <v>20879485.0783467</v>
      </c>
      <c r="I68" s="0" t="n">
        <v>7313883.92639227</v>
      </c>
      <c r="J68" s="0" t="n">
        <v>3009381.47634775</v>
      </c>
      <c r="K68" s="0" t="n">
        <v>2919100.03205731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30064647.0532186</v>
      </c>
      <c r="C69" s="0" t="n">
        <v>28811955.4746513</v>
      </c>
      <c r="D69" s="0" t="n">
        <v>30205654.4145316</v>
      </c>
      <c r="E69" s="0" t="n">
        <v>28944485.0759681</v>
      </c>
      <c r="F69" s="0" t="n">
        <v>21288761.0602329</v>
      </c>
      <c r="G69" s="0" t="n">
        <v>7523194.41441846</v>
      </c>
      <c r="H69" s="0" t="n">
        <v>21421884.0920466</v>
      </c>
      <c r="I69" s="0" t="n">
        <v>7522600.98392159</v>
      </c>
      <c r="J69" s="0" t="n">
        <v>3131926.31187665</v>
      </c>
      <c r="K69" s="0" t="n">
        <v>3037968.52252035</v>
      </c>
      <c r="L69" s="0" t="n">
        <v>5005152.09509146</v>
      </c>
      <c r="M69" s="0" t="n">
        <v>4724564.53303594</v>
      </c>
      <c r="N69" s="0" t="n">
        <v>5028650.25135331</v>
      </c>
      <c r="O69" s="0" t="n">
        <v>4746650.54805715</v>
      </c>
      <c r="P69" s="0" t="n">
        <v>521987.718646109</v>
      </c>
      <c r="Q69" s="0" t="n">
        <v>506328.087086726</v>
      </c>
    </row>
    <row r="70" customFormat="false" ht="12.8" hidden="false" customHeight="false" outlineLevel="0" collapsed="false">
      <c r="A70" s="0" t="n">
        <v>117</v>
      </c>
      <c r="B70" s="0" t="n">
        <v>29700903.7839333</v>
      </c>
      <c r="C70" s="0" t="n">
        <v>28463024.4423666</v>
      </c>
      <c r="D70" s="0" t="n">
        <v>29839464.5447745</v>
      </c>
      <c r="E70" s="0" t="n">
        <v>28593254.5891456</v>
      </c>
      <c r="F70" s="0" t="n">
        <v>21022718.3791425</v>
      </c>
      <c r="G70" s="0" t="n">
        <v>7440306.06322409</v>
      </c>
      <c r="H70" s="0" t="n">
        <v>21153531.7349685</v>
      </c>
      <c r="I70" s="0" t="n">
        <v>7439722.85417709</v>
      </c>
      <c r="J70" s="0" t="n">
        <v>3179371.59567804</v>
      </c>
      <c r="K70" s="0" t="n">
        <v>3083990.44780769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30486962.4814382</v>
      </c>
      <c r="C71" s="0" t="n">
        <v>29214961.3271922</v>
      </c>
      <c r="D71" s="0" t="n">
        <v>30627997.1088256</v>
      </c>
      <c r="E71" s="0" t="n">
        <v>29347516.5530868</v>
      </c>
      <c r="F71" s="0" t="n">
        <v>21553489.0433275</v>
      </c>
      <c r="G71" s="0" t="n">
        <v>7661472.28386469</v>
      </c>
      <c r="H71" s="0" t="n">
        <v>21686639.6947658</v>
      </c>
      <c r="I71" s="0" t="n">
        <v>7660876.85832098</v>
      </c>
      <c r="J71" s="0" t="n">
        <v>3311301.50365689</v>
      </c>
      <c r="K71" s="0" t="n">
        <v>3211962.45854719</v>
      </c>
      <c r="L71" s="0" t="n">
        <v>5074477.84697899</v>
      </c>
      <c r="M71" s="0" t="n">
        <v>4790386.20957608</v>
      </c>
      <c r="N71" s="0" t="n">
        <v>5097980.54660569</v>
      </c>
      <c r="O71" s="0" t="n">
        <v>4812477.15760346</v>
      </c>
      <c r="P71" s="0" t="n">
        <v>551883.583942816</v>
      </c>
      <c r="Q71" s="0" t="n">
        <v>535327.076424531</v>
      </c>
    </row>
    <row r="72" customFormat="false" ht="12.8" hidden="false" customHeight="false" outlineLevel="0" collapsed="false">
      <c r="A72" s="0" t="n">
        <v>119</v>
      </c>
      <c r="B72" s="0" t="n">
        <v>30279067.7483689</v>
      </c>
      <c r="C72" s="0" t="n">
        <v>29014295.2347348</v>
      </c>
      <c r="D72" s="0" t="n">
        <v>30416630.9643836</v>
      </c>
      <c r="E72" s="0" t="n">
        <v>29143592.1368461</v>
      </c>
      <c r="F72" s="0" t="n">
        <v>21392972.7688094</v>
      </c>
      <c r="G72" s="0" t="n">
        <v>7621322.46592541</v>
      </c>
      <c r="H72" s="0" t="n">
        <v>21522707.1066171</v>
      </c>
      <c r="I72" s="0" t="n">
        <v>7620885.03022899</v>
      </c>
      <c r="J72" s="0" t="n">
        <v>3413232.63945736</v>
      </c>
      <c r="K72" s="0" t="n">
        <v>3310835.66027364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31017332.777102</v>
      </c>
      <c r="C73" s="0" t="n">
        <v>29721688.134</v>
      </c>
      <c r="D73" s="0" t="n">
        <v>31157465.1502121</v>
      </c>
      <c r="E73" s="0" t="n">
        <v>29853413.5780357</v>
      </c>
      <c r="F73" s="0" t="n">
        <v>21937067.9732797</v>
      </c>
      <c r="G73" s="0" t="n">
        <v>7784620.16072027</v>
      </c>
      <c r="H73" s="0" t="n">
        <v>22068793.9119726</v>
      </c>
      <c r="I73" s="0" t="n">
        <v>7784619.66606315</v>
      </c>
      <c r="J73" s="0" t="n">
        <v>3583015.38917232</v>
      </c>
      <c r="K73" s="0" t="n">
        <v>3475524.92749715</v>
      </c>
      <c r="L73" s="0" t="n">
        <v>5163849.96034269</v>
      </c>
      <c r="M73" s="0" t="n">
        <v>4875751.96634079</v>
      </c>
      <c r="N73" s="0" t="n">
        <v>5187205.53552634</v>
      </c>
      <c r="O73" s="0" t="n">
        <v>4897707.92011893</v>
      </c>
      <c r="P73" s="0" t="n">
        <v>597169.23152872</v>
      </c>
      <c r="Q73" s="0" t="n">
        <v>579254.154582859</v>
      </c>
    </row>
    <row r="74" customFormat="false" ht="12.8" hidden="false" customHeight="false" outlineLevel="0" collapsed="false">
      <c r="A74" s="0" t="n">
        <v>121</v>
      </c>
      <c r="B74" s="0" t="n">
        <v>30502749.973662</v>
      </c>
      <c r="C74" s="0" t="n">
        <v>29228283.8457161</v>
      </c>
      <c r="D74" s="0" t="n">
        <v>30640155.2414213</v>
      </c>
      <c r="E74" s="0" t="n">
        <v>29357445.7932269</v>
      </c>
      <c r="F74" s="0" t="n">
        <v>21582022.3421995</v>
      </c>
      <c r="G74" s="0" t="n">
        <v>7646261.50351665</v>
      </c>
      <c r="H74" s="0" t="n">
        <v>21711184.7758533</v>
      </c>
      <c r="I74" s="0" t="n">
        <v>7646261.01737367</v>
      </c>
      <c r="J74" s="0" t="n">
        <v>3607608.30724989</v>
      </c>
      <c r="K74" s="0" t="n">
        <v>3499380.05803239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31130888.3004379</v>
      </c>
      <c r="C75" s="0" t="n">
        <v>29830446.0106739</v>
      </c>
      <c r="D75" s="0" t="n">
        <v>31270841.9201644</v>
      </c>
      <c r="E75" s="0" t="n">
        <v>29962003.4275156</v>
      </c>
      <c r="F75" s="0" t="n">
        <v>22052037.0850101</v>
      </c>
      <c r="G75" s="0" t="n">
        <v>7778408.92566384</v>
      </c>
      <c r="H75" s="0" t="n">
        <v>22183594.9970171</v>
      </c>
      <c r="I75" s="0" t="n">
        <v>7778408.43049842</v>
      </c>
      <c r="J75" s="0" t="n">
        <v>3717244.92436991</v>
      </c>
      <c r="K75" s="0" t="n">
        <v>3605727.57663881</v>
      </c>
      <c r="L75" s="0" t="n">
        <v>5182937.68673007</v>
      </c>
      <c r="M75" s="0" t="n">
        <v>4894450.55703663</v>
      </c>
      <c r="N75" s="0" t="n">
        <v>5206263.46985802</v>
      </c>
      <c r="O75" s="0" t="n">
        <v>4916378.67941942</v>
      </c>
      <c r="P75" s="0" t="n">
        <v>619540.820728318</v>
      </c>
      <c r="Q75" s="0" t="n">
        <v>600954.596106469</v>
      </c>
    </row>
    <row r="76" customFormat="false" ht="12.8" hidden="false" customHeight="false" outlineLevel="0" collapsed="false">
      <c r="A76" s="0" t="n">
        <v>123</v>
      </c>
      <c r="B76" s="0" t="n">
        <v>30586923.1680536</v>
      </c>
      <c r="C76" s="0" t="n">
        <v>29309701.0567709</v>
      </c>
      <c r="D76" s="0" t="n">
        <v>30725177.5311686</v>
      </c>
      <c r="E76" s="0" t="n">
        <v>29439661.1551505</v>
      </c>
      <c r="F76" s="0" t="n">
        <v>21690444.3379919</v>
      </c>
      <c r="G76" s="0" t="n">
        <v>7619256.71877896</v>
      </c>
      <c r="H76" s="0" t="n">
        <v>21820404.9231171</v>
      </c>
      <c r="I76" s="0" t="n">
        <v>7619256.23203336</v>
      </c>
      <c r="J76" s="0" t="n">
        <v>3719758.36682882</v>
      </c>
      <c r="K76" s="0" t="n">
        <v>3608165.61582395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31278154.5257747</v>
      </c>
      <c r="C77" s="0" t="n">
        <v>29970441.4352803</v>
      </c>
      <c r="D77" s="0" t="n">
        <v>31414340.050547</v>
      </c>
      <c r="E77" s="0" t="n">
        <v>30098456.8712912</v>
      </c>
      <c r="F77" s="0" t="n">
        <v>22109741.6920264</v>
      </c>
      <c r="G77" s="0" t="n">
        <v>7860699.74325383</v>
      </c>
      <c r="H77" s="0" t="n">
        <v>22237757.6246996</v>
      </c>
      <c r="I77" s="0" t="n">
        <v>7860699.24659162</v>
      </c>
      <c r="J77" s="0" t="n">
        <v>3877477.22507751</v>
      </c>
      <c r="K77" s="0" t="n">
        <v>3761152.90832518</v>
      </c>
      <c r="L77" s="0" t="n">
        <v>5204792.32017755</v>
      </c>
      <c r="M77" s="0" t="n">
        <v>4915046.59475922</v>
      </c>
      <c r="N77" s="0" t="n">
        <v>5227490.09251992</v>
      </c>
      <c r="O77" s="0" t="n">
        <v>4936384.39270535</v>
      </c>
      <c r="P77" s="0" t="n">
        <v>646246.204179585</v>
      </c>
      <c r="Q77" s="0" t="n">
        <v>626858.818054197</v>
      </c>
    </row>
    <row r="78" customFormat="false" ht="12.8" hidden="false" customHeight="false" outlineLevel="0" collapsed="false">
      <c r="A78" s="0" t="n">
        <v>125</v>
      </c>
      <c r="B78" s="0" t="n">
        <v>30824975.202309</v>
      </c>
      <c r="C78" s="0" t="n">
        <v>29535576.3795089</v>
      </c>
      <c r="D78" s="0" t="n">
        <v>30959558.797852</v>
      </c>
      <c r="E78" s="0" t="n">
        <v>29662084.0546606</v>
      </c>
      <c r="F78" s="0" t="n">
        <v>21764488.1981674</v>
      </c>
      <c r="G78" s="0" t="n">
        <v>7771088.18134157</v>
      </c>
      <c r="H78" s="0" t="n">
        <v>21890996.3614326</v>
      </c>
      <c r="I78" s="0" t="n">
        <v>7771087.69322801</v>
      </c>
      <c r="J78" s="0" t="n">
        <v>3905445.80872624</v>
      </c>
      <c r="K78" s="0" t="n">
        <v>3788282.43446446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31509967.4169701</v>
      </c>
      <c r="C79" s="0" t="n">
        <v>30192664.1297028</v>
      </c>
      <c r="D79" s="0" t="n">
        <v>31645858.5860502</v>
      </c>
      <c r="E79" s="0" t="n">
        <v>30320400.9957179</v>
      </c>
      <c r="F79" s="0" t="n">
        <v>22264274.917457</v>
      </c>
      <c r="G79" s="0" t="n">
        <v>7928389.21224588</v>
      </c>
      <c r="H79" s="0" t="n">
        <v>22392012.2805225</v>
      </c>
      <c r="I79" s="0" t="n">
        <v>7928388.71519533</v>
      </c>
      <c r="J79" s="0" t="n">
        <v>4062442.70995973</v>
      </c>
      <c r="K79" s="0" t="n">
        <v>3940569.42866094</v>
      </c>
      <c r="L79" s="0" t="n">
        <v>5242052.61300256</v>
      </c>
      <c r="M79" s="0" t="n">
        <v>4950599.32557571</v>
      </c>
      <c r="N79" s="0" t="n">
        <v>5264700.99350168</v>
      </c>
      <c r="O79" s="0" t="n">
        <v>4971892.15054257</v>
      </c>
      <c r="P79" s="0" t="n">
        <v>677073.784993289</v>
      </c>
      <c r="Q79" s="0" t="n">
        <v>656761.57144349</v>
      </c>
    </row>
    <row r="80" customFormat="false" ht="12.8" hidden="false" customHeight="false" outlineLevel="0" collapsed="false">
      <c r="A80" s="0" t="n">
        <v>127</v>
      </c>
      <c r="B80" s="0" t="n">
        <v>31001437.3381503</v>
      </c>
      <c r="C80" s="0" t="n">
        <v>29706700.5541756</v>
      </c>
      <c r="D80" s="0" t="n">
        <v>31134165.7342523</v>
      </c>
      <c r="E80" s="0" t="n">
        <v>29831459.112733</v>
      </c>
      <c r="F80" s="0" t="n">
        <v>21938959.5634268</v>
      </c>
      <c r="G80" s="0" t="n">
        <v>7767740.99074879</v>
      </c>
      <c r="H80" s="0" t="n">
        <v>22063718.6043955</v>
      </c>
      <c r="I80" s="0" t="n">
        <v>7767740.50833753</v>
      </c>
      <c r="J80" s="0" t="n">
        <v>4057992.15758069</v>
      </c>
      <c r="K80" s="0" t="n">
        <v>3936252.39285327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31601893.2304784</v>
      </c>
      <c r="C81" s="0" t="n">
        <v>30283032.5854259</v>
      </c>
      <c r="D81" s="0" t="n">
        <v>31736476.0328549</v>
      </c>
      <c r="E81" s="0" t="n">
        <v>30409534.1207934</v>
      </c>
      <c r="F81" s="0" t="n">
        <v>22363088.8568272</v>
      </c>
      <c r="G81" s="0" t="n">
        <v>7919943.72859868</v>
      </c>
      <c r="H81" s="0" t="n">
        <v>22489590.8824428</v>
      </c>
      <c r="I81" s="0" t="n">
        <v>7919943.23835054</v>
      </c>
      <c r="J81" s="0" t="n">
        <v>4178126.7190902</v>
      </c>
      <c r="K81" s="0" t="n">
        <v>4052782.9175175</v>
      </c>
      <c r="L81" s="0" t="n">
        <v>5258963.00807065</v>
      </c>
      <c r="M81" s="0" t="n">
        <v>4967527.45996292</v>
      </c>
      <c r="N81" s="0" t="n">
        <v>5281392.35831311</v>
      </c>
      <c r="O81" s="0" t="n">
        <v>4988614.36857466</v>
      </c>
      <c r="P81" s="0" t="n">
        <v>696354.4531817</v>
      </c>
      <c r="Q81" s="0" t="n">
        <v>675463.819586249</v>
      </c>
    </row>
    <row r="82" customFormat="false" ht="12.8" hidden="false" customHeight="false" outlineLevel="0" collapsed="false">
      <c r="A82" s="0" t="n">
        <v>129</v>
      </c>
      <c r="B82" s="0" t="n">
        <v>31193378.1990781</v>
      </c>
      <c r="C82" s="0" t="n">
        <v>29891851.0274424</v>
      </c>
      <c r="D82" s="0" t="n">
        <v>31325061.0889809</v>
      </c>
      <c r="E82" s="0" t="n">
        <v>30015627.1792815</v>
      </c>
      <c r="F82" s="0" t="n">
        <v>22078429.3924049</v>
      </c>
      <c r="G82" s="0" t="n">
        <v>7813421.63503754</v>
      </c>
      <c r="H82" s="0" t="n">
        <v>22202206.0260538</v>
      </c>
      <c r="I82" s="0" t="n">
        <v>7813421.15322765</v>
      </c>
      <c r="J82" s="0" t="n">
        <v>4182400.60005961</v>
      </c>
      <c r="K82" s="0" t="n">
        <v>4056928.58205782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31839910.4269549</v>
      </c>
      <c r="C83" s="0" t="n">
        <v>30511246.2876044</v>
      </c>
      <c r="D83" s="0" t="n">
        <v>31973754.9370582</v>
      </c>
      <c r="E83" s="0" t="n">
        <v>30637054.2689461</v>
      </c>
      <c r="F83" s="0" t="n">
        <v>22527767.6704216</v>
      </c>
      <c r="G83" s="0" t="n">
        <v>7983478.6171828</v>
      </c>
      <c r="H83" s="0" t="n">
        <v>22653576.1415965</v>
      </c>
      <c r="I83" s="0" t="n">
        <v>7983478.12734968</v>
      </c>
      <c r="J83" s="0" t="n">
        <v>4289845.82450682</v>
      </c>
      <c r="K83" s="0" t="n">
        <v>4161150.44977162</v>
      </c>
      <c r="L83" s="0" t="n">
        <v>5295861.97208763</v>
      </c>
      <c r="M83" s="0" t="n">
        <v>5001896.41565456</v>
      </c>
      <c r="N83" s="0" t="n">
        <v>5318168.35175815</v>
      </c>
      <c r="O83" s="0" t="n">
        <v>5022867.8222212</v>
      </c>
      <c r="P83" s="0" t="n">
        <v>714974.30408447</v>
      </c>
      <c r="Q83" s="0" t="n">
        <v>693525.074961936</v>
      </c>
    </row>
    <row r="84" customFormat="false" ht="12.8" hidden="false" customHeight="false" outlineLevel="0" collapsed="false">
      <c r="A84" s="0" t="n">
        <v>131</v>
      </c>
      <c r="B84" s="0" t="n">
        <v>31317774.4959045</v>
      </c>
      <c r="C84" s="0" t="n">
        <v>30011094.5860823</v>
      </c>
      <c r="D84" s="0" t="n">
        <v>31446954.7227038</v>
      </c>
      <c r="E84" s="0" t="n">
        <v>30132518.9831881</v>
      </c>
      <c r="F84" s="0" t="n">
        <v>22121378.008642</v>
      </c>
      <c r="G84" s="0" t="n">
        <v>7889716.57744026</v>
      </c>
      <c r="H84" s="0" t="n">
        <v>22242802.8872518</v>
      </c>
      <c r="I84" s="0" t="n">
        <v>7889716.09593629</v>
      </c>
      <c r="J84" s="0" t="n">
        <v>4242700.12915597</v>
      </c>
      <c r="K84" s="0" t="n">
        <v>4115419.12528129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31934122.5987254</v>
      </c>
      <c r="C85" s="0" t="n">
        <v>30602915.3990876</v>
      </c>
      <c r="D85" s="0" t="n">
        <v>32065717.7930564</v>
      </c>
      <c r="E85" s="0" t="n">
        <v>30726608.878511</v>
      </c>
      <c r="F85" s="0" t="n">
        <v>22553882.0650716</v>
      </c>
      <c r="G85" s="0" t="n">
        <v>8049033.33401594</v>
      </c>
      <c r="H85" s="0" t="n">
        <v>22677576.022576</v>
      </c>
      <c r="I85" s="0" t="n">
        <v>8049032.85593495</v>
      </c>
      <c r="J85" s="0" t="n">
        <v>4388741.8499873</v>
      </c>
      <c r="K85" s="0" t="n">
        <v>4257079.59448768</v>
      </c>
      <c r="L85" s="0" t="n">
        <v>5314800.48393149</v>
      </c>
      <c r="M85" s="0" t="n">
        <v>5021234.83792693</v>
      </c>
      <c r="N85" s="0" t="n">
        <v>5336731.95191436</v>
      </c>
      <c r="O85" s="0" t="n">
        <v>5041855.15945086</v>
      </c>
      <c r="P85" s="0" t="n">
        <v>731456.974997883</v>
      </c>
      <c r="Q85" s="0" t="n">
        <v>709513.265747947</v>
      </c>
    </row>
    <row r="86" customFormat="false" ht="12.8" hidden="false" customHeight="false" outlineLevel="0" collapsed="false">
      <c r="A86" s="0" t="n">
        <v>133</v>
      </c>
      <c r="B86" s="0" t="n">
        <v>31503002.7379891</v>
      </c>
      <c r="C86" s="0" t="n">
        <v>30190026.1974939</v>
      </c>
      <c r="D86" s="0" t="n">
        <v>31631022.4614114</v>
      </c>
      <c r="E86" s="0" t="n">
        <v>30310359.0576567</v>
      </c>
      <c r="F86" s="0" t="n">
        <v>22252147.3862203</v>
      </c>
      <c r="G86" s="0" t="n">
        <v>7937878.81127356</v>
      </c>
      <c r="H86" s="0" t="n">
        <v>22372480.7356315</v>
      </c>
      <c r="I86" s="0" t="n">
        <v>7937878.32202521</v>
      </c>
      <c r="J86" s="0" t="n">
        <v>4414691.46647395</v>
      </c>
      <c r="K86" s="0" t="n">
        <v>4282250.72247973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32072226.5334251</v>
      </c>
      <c r="C87" s="0" t="n">
        <v>30737105.1181062</v>
      </c>
      <c r="D87" s="0" t="n">
        <v>32201130.2824261</v>
      </c>
      <c r="E87" s="0" t="n">
        <v>30858268.8594309</v>
      </c>
      <c r="F87" s="0" t="n">
        <v>22673110.0188689</v>
      </c>
      <c r="G87" s="0" t="n">
        <v>8063995.09923736</v>
      </c>
      <c r="H87" s="0" t="n">
        <v>22794274.2583039</v>
      </c>
      <c r="I87" s="0" t="n">
        <v>8063994.60112701</v>
      </c>
      <c r="J87" s="0" t="n">
        <v>4573266.16322092</v>
      </c>
      <c r="K87" s="0" t="n">
        <v>4436068.1783243</v>
      </c>
      <c r="L87" s="0" t="n">
        <v>5336791.07427984</v>
      </c>
      <c r="M87" s="0" t="n">
        <v>5042591.93513721</v>
      </c>
      <c r="N87" s="0" t="n">
        <v>5358274.00713883</v>
      </c>
      <c r="O87" s="0" t="n">
        <v>5062791.32310336</v>
      </c>
      <c r="P87" s="0" t="n">
        <v>762211.027203487</v>
      </c>
      <c r="Q87" s="0" t="n">
        <v>739344.696387383</v>
      </c>
    </row>
    <row r="88" customFormat="false" ht="12.8" hidden="false" customHeight="false" outlineLevel="0" collapsed="false">
      <c r="A88" s="0" t="n">
        <v>135</v>
      </c>
      <c r="B88" s="0" t="n">
        <v>31632080.3376164</v>
      </c>
      <c r="C88" s="0" t="n">
        <v>30315736.7186279</v>
      </c>
      <c r="D88" s="0" t="n">
        <v>31758329.6651351</v>
      </c>
      <c r="E88" s="0" t="n">
        <v>30434408.6622014</v>
      </c>
      <c r="F88" s="0" t="n">
        <v>22325114.1130046</v>
      </c>
      <c r="G88" s="0" t="n">
        <v>7990622.60562335</v>
      </c>
      <c r="H88" s="0" t="n">
        <v>22443786.5462185</v>
      </c>
      <c r="I88" s="0" t="n">
        <v>7990622.11598289</v>
      </c>
      <c r="J88" s="0" t="n">
        <v>4558396.10187288</v>
      </c>
      <c r="K88" s="0" t="n">
        <v>4421644.21881669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32322593.1700642</v>
      </c>
      <c r="C89" s="0" t="n">
        <v>30979098.3027712</v>
      </c>
      <c r="D89" s="0" t="n">
        <v>32449793.4770259</v>
      </c>
      <c r="E89" s="0" t="n">
        <v>31098664.1173015</v>
      </c>
      <c r="F89" s="0" t="n">
        <v>22828256.863668</v>
      </c>
      <c r="G89" s="0" t="n">
        <v>8150841.4391032</v>
      </c>
      <c r="H89" s="0" t="n">
        <v>22947823.1818424</v>
      </c>
      <c r="I89" s="0" t="n">
        <v>8150840.93545912</v>
      </c>
      <c r="J89" s="0" t="n">
        <v>4727496.11350111</v>
      </c>
      <c r="K89" s="0" t="n">
        <v>4585671.23009607</v>
      </c>
      <c r="L89" s="0" t="n">
        <v>5377647.26579366</v>
      </c>
      <c r="M89" s="0" t="n">
        <v>5081675.47614136</v>
      </c>
      <c r="N89" s="0" t="n">
        <v>5398846.87829903</v>
      </c>
      <c r="O89" s="0" t="n">
        <v>5101608.69309621</v>
      </c>
      <c r="P89" s="0" t="n">
        <v>787916.018916851</v>
      </c>
      <c r="Q89" s="0" t="n">
        <v>764278.538349346</v>
      </c>
    </row>
    <row r="90" customFormat="false" ht="12.8" hidden="false" customHeight="false" outlineLevel="0" collapsed="false">
      <c r="A90" s="0" t="n">
        <v>137</v>
      </c>
      <c r="B90" s="0" t="n">
        <v>31856019.9139752</v>
      </c>
      <c r="C90" s="0" t="n">
        <v>30532562.3921012</v>
      </c>
      <c r="D90" s="0" t="n">
        <v>31980688.6699914</v>
      </c>
      <c r="E90" s="0" t="n">
        <v>30649751.0598234</v>
      </c>
      <c r="F90" s="0" t="n">
        <v>22501866.697876</v>
      </c>
      <c r="G90" s="0" t="n">
        <v>8030695.69422514</v>
      </c>
      <c r="H90" s="0" t="n">
        <v>22619055.77823</v>
      </c>
      <c r="I90" s="0" t="n">
        <v>8030695.28159332</v>
      </c>
      <c r="J90" s="0" t="n">
        <v>4740334.45742776</v>
      </c>
      <c r="K90" s="0" t="n">
        <v>4598124.42370493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32677024.693781</v>
      </c>
      <c r="C91" s="0" t="n">
        <v>31318865.6345831</v>
      </c>
      <c r="D91" s="0" t="n">
        <v>32804042.5249506</v>
      </c>
      <c r="E91" s="0" t="n">
        <v>31438261.1254622</v>
      </c>
      <c r="F91" s="0" t="n">
        <v>23109160.1399603</v>
      </c>
      <c r="G91" s="0" t="n">
        <v>8209705.49462283</v>
      </c>
      <c r="H91" s="0" t="n">
        <v>23228556.034598</v>
      </c>
      <c r="I91" s="0" t="n">
        <v>8209705.09086421</v>
      </c>
      <c r="J91" s="0" t="n">
        <v>4947675.12657279</v>
      </c>
      <c r="K91" s="0" t="n">
        <v>4799244.87277561</v>
      </c>
      <c r="L91" s="0" t="n">
        <v>5438750.490432</v>
      </c>
      <c r="M91" s="0" t="n">
        <v>5140946.19664366</v>
      </c>
      <c r="N91" s="0" t="n">
        <v>5459919.90370843</v>
      </c>
      <c r="O91" s="0" t="n">
        <v>5160851.00557965</v>
      </c>
      <c r="P91" s="0" t="n">
        <v>824612.521095465</v>
      </c>
      <c r="Q91" s="0" t="n">
        <v>799874.145462601</v>
      </c>
    </row>
    <row r="92" customFormat="false" ht="12.8" hidden="false" customHeight="false" outlineLevel="0" collapsed="false">
      <c r="A92" s="0" t="n">
        <v>139</v>
      </c>
      <c r="B92" s="0" t="n">
        <v>32259989.5683774</v>
      </c>
      <c r="C92" s="0" t="n">
        <v>30919972.3769907</v>
      </c>
      <c r="D92" s="0" t="n">
        <v>32383015.3443018</v>
      </c>
      <c r="E92" s="0" t="n">
        <v>31035615.3575416</v>
      </c>
      <c r="F92" s="0" t="n">
        <v>22851290.2763264</v>
      </c>
      <c r="G92" s="0" t="n">
        <v>8068682.10066431</v>
      </c>
      <c r="H92" s="0" t="n">
        <v>22966933.5085789</v>
      </c>
      <c r="I92" s="0" t="n">
        <v>8068681.84896267</v>
      </c>
      <c r="J92" s="0" t="n">
        <v>5006259.38334134</v>
      </c>
      <c r="K92" s="0" t="n">
        <v>4856071.6018411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33005912.2673714</v>
      </c>
      <c r="C93" s="0" t="n">
        <v>31636479.0834924</v>
      </c>
      <c r="D93" s="0" t="n">
        <v>33128076.1983582</v>
      </c>
      <c r="E93" s="0" t="n">
        <v>31751311.9069737</v>
      </c>
      <c r="F93" s="0" t="n">
        <v>23371900.2078346</v>
      </c>
      <c r="G93" s="0" t="n">
        <v>8264578.87565779</v>
      </c>
      <c r="H93" s="0" t="n">
        <v>23486733.2876186</v>
      </c>
      <c r="I93" s="0" t="n">
        <v>8264578.61935509</v>
      </c>
      <c r="J93" s="0" t="n">
        <v>5205013.64402039</v>
      </c>
      <c r="K93" s="0" t="n">
        <v>5048863.23469978</v>
      </c>
      <c r="L93" s="0" t="n">
        <v>5488808.85413138</v>
      </c>
      <c r="M93" s="0" t="n">
        <v>5187473.54403783</v>
      </c>
      <c r="N93" s="0" t="n">
        <v>5509169.28382665</v>
      </c>
      <c r="O93" s="0" t="n">
        <v>5206616.46150046</v>
      </c>
      <c r="P93" s="0" t="n">
        <v>867502.274003399</v>
      </c>
      <c r="Q93" s="0" t="n">
        <v>841477.205783297</v>
      </c>
    </row>
    <row r="94" customFormat="false" ht="12.8" hidden="false" customHeight="false" outlineLevel="0" collapsed="false">
      <c r="A94" s="0" t="n">
        <v>141</v>
      </c>
      <c r="B94" s="0" t="n">
        <v>32564098.3283379</v>
      </c>
      <c r="C94" s="0" t="n">
        <v>31213100.39913</v>
      </c>
      <c r="D94" s="0" t="n">
        <v>32683222.9195085</v>
      </c>
      <c r="E94" s="0" t="n">
        <v>31325076.0427585</v>
      </c>
      <c r="F94" s="0" t="n">
        <v>23044365.5341184</v>
      </c>
      <c r="G94" s="0" t="n">
        <v>8168734.86501156</v>
      </c>
      <c r="H94" s="0" t="n">
        <v>23156341.4296381</v>
      </c>
      <c r="I94" s="0" t="n">
        <v>8168734.6131204</v>
      </c>
      <c r="J94" s="0" t="n">
        <v>5195617.57763206</v>
      </c>
      <c r="K94" s="0" t="n">
        <v>5039749.05030309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33225539.1407815</v>
      </c>
      <c r="C95" s="0" t="n">
        <v>31846489.2925176</v>
      </c>
      <c r="D95" s="0" t="n">
        <v>33346536.9755924</v>
      </c>
      <c r="E95" s="0" t="n">
        <v>31960224.9827852</v>
      </c>
      <c r="F95" s="0" t="n">
        <v>23505563.6718154</v>
      </c>
      <c r="G95" s="0" t="n">
        <v>8340925.62070215</v>
      </c>
      <c r="H95" s="0" t="n">
        <v>23619299.6184539</v>
      </c>
      <c r="I95" s="0" t="n">
        <v>8340925.36433129</v>
      </c>
      <c r="J95" s="0" t="n">
        <v>5289654.96563646</v>
      </c>
      <c r="K95" s="0" t="n">
        <v>5130965.31666736</v>
      </c>
      <c r="L95" s="0" t="n">
        <v>5528147.77324984</v>
      </c>
      <c r="M95" s="0" t="n">
        <v>5225948.00465424</v>
      </c>
      <c r="N95" s="0" t="n">
        <v>5548313.67577955</v>
      </c>
      <c r="O95" s="0" t="n">
        <v>5244908.02457551</v>
      </c>
      <c r="P95" s="0" t="n">
        <v>881609.16093941</v>
      </c>
      <c r="Q95" s="0" t="n">
        <v>855160.886111228</v>
      </c>
    </row>
    <row r="96" customFormat="false" ht="12.8" hidden="false" customHeight="false" outlineLevel="0" collapsed="false">
      <c r="A96" s="0" t="n">
        <v>143</v>
      </c>
      <c r="B96" s="0" t="n">
        <v>32712017.9855104</v>
      </c>
      <c r="C96" s="0" t="n">
        <v>31355224.4869414</v>
      </c>
      <c r="D96" s="0" t="n">
        <v>32829002.1145309</v>
      </c>
      <c r="E96" s="0" t="n">
        <v>31465187.332441</v>
      </c>
      <c r="F96" s="0" t="n">
        <v>23130810.8989006</v>
      </c>
      <c r="G96" s="0" t="n">
        <v>8224413.5880408</v>
      </c>
      <c r="H96" s="0" t="n">
        <v>23240774.0072393</v>
      </c>
      <c r="I96" s="0" t="n">
        <v>8224413.3252017</v>
      </c>
      <c r="J96" s="0" t="n">
        <v>5362136.99002635</v>
      </c>
      <c r="K96" s="0" t="n">
        <v>5201272.88032556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33376085.0832286</v>
      </c>
      <c r="C97" s="0" t="n">
        <v>31991319.5173882</v>
      </c>
      <c r="D97" s="0" t="n">
        <v>33492605.6589265</v>
      </c>
      <c r="E97" s="0" t="n">
        <v>32100846.5800151</v>
      </c>
      <c r="F97" s="0" t="n">
        <v>23571637.5957729</v>
      </c>
      <c r="G97" s="0" t="n">
        <v>8419681.92161523</v>
      </c>
      <c r="H97" s="0" t="n">
        <v>23681164.9366713</v>
      </c>
      <c r="I97" s="0" t="n">
        <v>8419681.6433438</v>
      </c>
      <c r="J97" s="0" t="n">
        <v>5497417.40086965</v>
      </c>
      <c r="K97" s="0" t="n">
        <v>5332494.87884356</v>
      </c>
      <c r="L97" s="0" t="n">
        <v>5549813.97164013</v>
      </c>
      <c r="M97" s="0" t="n">
        <v>5246058.77272544</v>
      </c>
      <c r="N97" s="0" t="n">
        <v>5569233.66359526</v>
      </c>
      <c r="O97" s="0" t="n">
        <v>5264317.36078454</v>
      </c>
      <c r="P97" s="0" t="n">
        <v>916236.233478275</v>
      </c>
      <c r="Q97" s="0" t="n">
        <v>888749.146473926</v>
      </c>
    </row>
    <row r="98" customFormat="false" ht="12.8" hidden="false" customHeight="false" outlineLevel="0" collapsed="false">
      <c r="A98" s="0" t="n">
        <v>145</v>
      </c>
      <c r="B98" s="0" t="n">
        <v>32990168.9936469</v>
      </c>
      <c r="C98" s="0" t="n">
        <v>31622203.2920106</v>
      </c>
      <c r="D98" s="0" t="n">
        <v>33103321.6366324</v>
      </c>
      <c r="E98" s="0" t="n">
        <v>31728564.4749301</v>
      </c>
      <c r="F98" s="0" t="n">
        <v>23330965.6760492</v>
      </c>
      <c r="G98" s="0" t="n">
        <v>8291237.61596141</v>
      </c>
      <c r="H98" s="0" t="n">
        <v>23437327.133457</v>
      </c>
      <c r="I98" s="0" t="n">
        <v>8291237.34147303</v>
      </c>
      <c r="J98" s="0" t="n">
        <v>5506562.24855691</v>
      </c>
      <c r="K98" s="0" t="n">
        <v>5341365.3811002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33853875.3419923</v>
      </c>
      <c r="C99" s="0" t="n">
        <v>32451068.8789611</v>
      </c>
      <c r="D99" s="0" t="n">
        <v>33968084.8714663</v>
      </c>
      <c r="E99" s="0" t="n">
        <v>32558423.5122884</v>
      </c>
      <c r="F99" s="0" t="n">
        <v>24002130.6258903</v>
      </c>
      <c r="G99" s="0" t="n">
        <v>8448938.25307076</v>
      </c>
      <c r="H99" s="0" t="n">
        <v>24109485.5389255</v>
      </c>
      <c r="I99" s="0" t="n">
        <v>8448937.97336292</v>
      </c>
      <c r="J99" s="0" t="n">
        <v>5733920.35449756</v>
      </c>
      <c r="K99" s="0" t="n">
        <v>5561902.74386263</v>
      </c>
      <c r="L99" s="0" t="n">
        <v>5629733.02710746</v>
      </c>
      <c r="M99" s="0" t="n">
        <v>5322421.69271169</v>
      </c>
      <c r="N99" s="0" t="n">
        <v>5648767.53656266</v>
      </c>
      <c r="O99" s="0" t="n">
        <v>5340318.86038027</v>
      </c>
      <c r="P99" s="0" t="n">
        <v>955653.39241626</v>
      </c>
      <c r="Q99" s="0" t="n">
        <v>926983.790643772</v>
      </c>
    </row>
    <row r="100" customFormat="false" ht="12.8" hidden="false" customHeight="false" outlineLevel="0" collapsed="false">
      <c r="A100" s="0" t="n">
        <v>147</v>
      </c>
      <c r="B100" s="0" t="n">
        <v>33317372.3387645</v>
      </c>
      <c r="C100" s="0" t="n">
        <v>31936086.1351062</v>
      </c>
      <c r="D100" s="0" t="n">
        <v>33428851.2320502</v>
      </c>
      <c r="E100" s="0" t="n">
        <v>32040874.1626083</v>
      </c>
      <c r="F100" s="0" t="n">
        <v>23589172.8143258</v>
      </c>
      <c r="G100" s="0" t="n">
        <v>8346913.32078043</v>
      </c>
      <c r="H100" s="0" t="n">
        <v>23693961.1167796</v>
      </c>
      <c r="I100" s="0" t="n">
        <v>8346913.04582875</v>
      </c>
      <c r="J100" s="0" t="n">
        <v>5689876.19221523</v>
      </c>
      <c r="K100" s="0" t="n">
        <v>5519179.90644877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33976635.9530509</v>
      </c>
      <c r="C101" s="0" t="n">
        <v>32568809.037313</v>
      </c>
      <c r="D101" s="0" t="n">
        <v>34089708.8545393</v>
      </c>
      <c r="E101" s="0" t="n">
        <v>32675095.2543916</v>
      </c>
      <c r="F101" s="0" t="n">
        <v>24083474.2382966</v>
      </c>
      <c r="G101" s="0" t="n">
        <v>8485334.79901638</v>
      </c>
      <c r="H101" s="0" t="n">
        <v>24189760.7371579</v>
      </c>
      <c r="I101" s="0" t="n">
        <v>8485334.51723369</v>
      </c>
      <c r="J101" s="0" t="n">
        <v>5887519.83171272</v>
      </c>
      <c r="K101" s="0" t="n">
        <v>5710894.23676134</v>
      </c>
      <c r="L101" s="0" t="n">
        <v>5652029.2417097</v>
      </c>
      <c r="M101" s="0" t="n">
        <v>5344467.74346898</v>
      </c>
      <c r="N101" s="0" t="n">
        <v>5670874.31565982</v>
      </c>
      <c r="O101" s="0" t="n">
        <v>5362186.8511292</v>
      </c>
      <c r="P101" s="0" t="n">
        <v>981253.305285453</v>
      </c>
      <c r="Q101" s="0" t="n">
        <v>951815.70612689</v>
      </c>
    </row>
    <row r="102" customFormat="false" ht="12.8" hidden="false" customHeight="false" outlineLevel="0" collapsed="false">
      <c r="A102" s="0" t="n">
        <v>149</v>
      </c>
      <c r="B102" s="0" t="n">
        <v>33522248.6774369</v>
      </c>
      <c r="C102" s="0" t="n">
        <v>32132152.8260879</v>
      </c>
      <c r="D102" s="0" t="n">
        <v>33632632.4418739</v>
      </c>
      <c r="E102" s="0" t="n">
        <v>32235911.8380482</v>
      </c>
      <c r="F102" s="0" t="n">
        <v>23760039.5027688</v>
      </c>
      <c r="G102" s="0" t="n">
        <v>8372113.32331905</v>
      </c>
      <c r="H102" s="0" t="n">
        <v>23863798.7916617</v>
      </c>
      <c r="I102" s="0" t="n">
        <v>8372113.04638647</v>
      </c>
      <c r="J102" s="0" t="n">
        <v>5837379.95886387</v>
      </c>
      <c r="K102" s="0" t="n">
        <v>5662258.56009795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34216545.6237611</v>
      </c>
      <c r="C103" s="0" t="n">
        <v>32797607.8401476</v>
      </c>
      <c r="D103" s="0" t="n">
        <v>34328126.7139384</v>
      </c>
      <c r="E103" s="0" t="n">
        <v>32902492.4294559</v>
      </c>
      <c r="F103" s="0" t="n">
        <v>24246652.0878009</v>
      </c>
      <c r="G103" s="0" t="n">
        <v>8550955.75234672</v>
      </c>
      <c r="H103" s="0" t="n">
        <v>24351536.9615117</v>
      </c>
      <c r="I103" s="0" t="n">
        <v>8550955.46794419</v>
      </c>
      <c r="J103" s="0" t="n">
        <v>6014416.06225661</v>
      </c>
      <c r="K103" s="0" t="n">
        <v>5833983.58038891</v>
      </c>
      <c r="L103" s="0" t="n">
        <v>5692965.76248043</v>
      </c>
      <c r="M103" s="0" t="n">
        <v>5383682.51926288</v>
      </c>
      <c r="N103" s="0" t="n">
        <v>5711562.32086842</v>
      </c>
      <c r="O103" s="0" t="n">
        <v>5401168.02258296</v>
      </c>
      <c r="P103" s="0" t="n">
        <v>1002402.67704277</v>
      </c>
      <c r="Q103" s="0" t="n">
        <v>972330.596731485</v>
      </c>
    </row>
    <row r="104" customFormat="false" ht="12.8" hidden="false" customHeight="false" outlineLevel="0" collapsed="false">
      <c r="A104" s="0" t="n">
        <v>151</v>
      </c>
      <c r="B104" s="0" t="n">
        <v>33743422.2742759</v>
      </c>
      <c r="C104" s="0" t="n">
        <v>32344661.8578356</v>
      </c>
      <c r="D104" s="0" t="n">
        <v>33851750.1919481</v>
      </c>
      <c r="E104" s="0" t="n">
        <v>32446488.2906703</v>
      </c>
      <c r="F104" s="0" t="n">
        <v>23925102.4066211</v>
      </c>
      <c r="G104" s="0" t="n">
        <v>8419559.45121449</v>
      </c>
      <c r="H104" s="0" t="n">
        <v>24026929.1244093</v>
      </c>
      <c r="I104" s="0" t="n">
        <v>8419559.16626095</v>
      </c>
      <c r="J104" s="0" t="n">
        <v>5950896.99959557</v>
      </c>
      <c r="K104" s="0" t="n">
        <v>5772370.0896077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34699936.0953811</v>
      </c>
      <c r="C105" s="0" t="n">
        <v>33260921.8013152</v>
      </c>
      <c r="D105" s="0" t="n">
        <v>34810018.5744887</v>
      </c>
      <c r="E105" s="0" t="n">
        <v>33364397.4417821</v>
      </c>
      <c r="F105" s="0" t="n">
        <v>24632455.269257</v>
      </c>
      <c r="G105" s="0" t="n">
        <v>8628466.53205826</v>
      </c>
      <c r="H105" s="0" t="n">
        <v>24735931.2371773</v>
      </c>
      <c r="I105" s="0" t="n">
        <v>8628466.20460482</v>
      </c>
      <c r="J105" s="0" t="n">
        <v>6210520.324425</v>
      </c>
      <c r="K105" s="0" t="n">
        <v>6024204.71469225</v>
      </c>
      <c r="L105" s="0" t="n">
        <v>5773695.57378539</v>
      </c>
      <c r="M105" s="0" t="n">
        <v>5460573.35442973</v>
      </c>
      <c r="N105" s="0" t="n">
        <v>5792042.31854903</v>
      </c>
      <c r="O105" s="0" t="n">
        <v>5477824.01895963</v>
      </c>
      <c r="P105" s="0" t="n">
        <v>1035086.7207375</v>
      </c>
      <c r="Q105" s="0" t="n">
        <v>1004034.11911538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18706029.9241205</v>
      </c>
      <c r="C23" s="0" t="n">
        <v>17969507.9335825</v>
      </c>
      <c r="D23" s="0" t="n">
        <v>18732176.6129908</v>
      </c>
      <c r="E23" s="0" t="n">
        <v>17992784.1610747</v>
      </c>
      <c r="F23" s="0" t="n">
        <v>14464100.5069043</v>
      </c>
      <c r="G23" s="0" t="n">
        <v>3505407.42667815</v>
      </c>
      <c r="H23" s="0" t="n">
        <v>14535693.5253773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3120808.74629536</v>
      </c>
      <c r="M23" s="0" t="n">
        <v>2946134.05461686</v>
      </c>
      <c r="N23" s="0" t="n">
        <v>3125039.58448826</v>
      </c>
      <c r="O23" s="0" t="n">
        <v>2949987.90748789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18641235.9258</v>
      </c>
      <c r="C24" s="0" t="n">
        <v>17905005.5503107</v>
      </c>
      <c r="D24" s="0" t="n">
        <v>18669971.0078342</v>
      </c>
      <c r="E24" s="0" t="n">
        <v>17930739.1532045</v>
      </c>
      <c r="F24" s="0" t="n">
        <v>14356265.9778293</v>
      </c>
      <c r="G24" s="0" t="n">
        <v>3548739.57248143</v>
      </c>
      <c r="H24" s="0" t="n">
        <v>14429474.1141223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18785206.6549182</v>
      </c>
      <c r="C25" s="0" t="n">
        <v>18040956.9371473</v>
      </c>
      <c r="D25" s="0" t="n">
        <v>18815259.9704613</v>
      </c>
      <c r="E25" s="0" t="n">
        <v>18067927.0455364</v>
      </c>
      <c r="F25" s="0" t="n">
        <v>14392121.457105</v>
      </c>
      <c r="G25" s="0" t="n">
        <v>3648835.48004223</v>
      </c>
      <c r="H25" s="0" t="n">
        <v>14466663.9935108</v>
      </c>
      <c r="I25" s="0" t="n">
        <v>3601263.05202555</v>
      </c>
      <c r="J25" s="0" t="n">
        <v>310964.252227054</v>
      </c>
      <c r="K25" s="0" t="n">
        <v>301635.324660243</v>
      </c>
      <c r="L25" s="0" t="n">
        <v>3133367.04232003</v>
      </c>
      <c r="M25" s="0" t="n">
        <v>2957163.58268928</v>
      </c>
      <c r="N25" s="0" t="n">
        <v>3138252.08568618</v>
      </c>
      <c r="O25" s="0" t="n">
        <v>2961635.39612945</v>
      </c>
      <c r="P25" s="0" t="n">
        <v>51827.3753711757</v>
      </c>
      <c r="Q25" s="0" t="n">
        <v>50272.5541100405</v>
      </c>
    </row>
    <row r="26" customFormat="false" ht="12.8" hidden="false" customHeight="false" outlineLevel="0" collapsed="false">
      <c r="A26" s="0" t="n">
        <v>73</v>
      </c>
      <c r="B26" s="0" t="n">
        <v>19286117.256264</v>
      </c>
      <c r="C26" s="0" t="n">
        <v>18519448.569663</v>
      </c>
      <c r="D26" s="0" t="n">
        <v>19317065.9255275</v>
      </c>
      <c r="E26" s="0" t="n">
        <v>18547237.189406</v>
      </c>
      <c r="F26" s="0" t="n">
        <v>14690826.9656645</v>
      </c>
      <c r="G26" s="0" t="n">
        <v>3828621.6039985</v>
      </c>
      <c r="H26" s="0" t="n">
        <v>14767047.3268717</v>
      </c>
      <c r="I26" s="0" t="n">
        <v>3780189.86253433</v>
      </c>
      <c r="J26" s="0" t="n">
        <v>348023.964658364</v>
      </c>
      <c r="K26" s="0" t="n">
        <v>337583.245718613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20172274.2245949</v>
      </c>
      <c r="C27" s="0" t="n">
        <v>19368710.4094673</v>
      </c>
      <c r="D27" s="0" t="n">
        <v>20206359.1700824</v>
      </c>
      <c r="E27" s="0" t="n">
        <v>19399418.8435579</v>
      </c>
      <c r="F27" s="0" t="n">
        <v>15297952.1792098</v>
      </c>
      <c r="G27" s="0" t="n">
        <v>4070758.23025746</v>
      </c>
      <c r="H27" s="0" t="n">
        <v>15378281.7633394</v>
      </c>
      <c r="I27" s="0" t="n">
        <v>4021137.08021852</v>
      </c>
      <c r="J27" s="0" t="n">
        <v>380512.015604081</v>
      </c>
      <c r="K27" s="0" t="n">
        <v>369096.655135959</v>
      </c>
      <c r="L27" s="0" t="n">
        <v>3364382.18890313</v>
      </c>
      <c r="M27" s="0" t="n">
        <v>3174485.27994371</v>
      </c>
      <c r="N27" s="0" t="n">
        <v>3369936.50008335</v>
      </c>
      <c r="O27" s="0" t="n">
        <v>3179583.6147317</v>
      </c>
      <c r="P27" s="0" t="n">
        <v>63418.6692673469</v>
      </c>
      <c r="Q27" s="0" t="n">
        <v>61516.1091893265</v>
      </c>
    </row>
    <row r="28" customFormat="false" ht="12.8" hidden="false" customHeight="false" outlineLevel="0" collapsed="false">
      <c r="A28" s="0" t="n">
        <v>75</v>
      </c>
      <c r="B28" s="0" t="n">
        <v>19084932.6396381</v>
      </c>
      <c r="C28" s="0" t="n">
        <v>18322659.642787</v>
      </c>
      <c r="D28" s="0" t="n">
        <v>19122326.3004293</v>
      </c>
      <c r="E28" s="0" t="n">
        <v>18356669.5114977</v>
      </c>
      <c r="F28" s="0" t="n">
        <v>14437065.0588218</v>
      </c>
      <c r="G28" s="0" t="n">
        <v>3885594.58396513</v>
      </c>
      <c r="H28" s="0" t="n">
        <v>14514127.1486411</v>
      </c>
      <c r="I28" s="0" t="n">
        <v>3842542.3628566</v>
      </c>
      <c r="J28" s="0" t="n">
        <v>385011.104092957</v>
      </c>
      <c r="K28" s="0" t="n">
        <v>373460.770970168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21123297.4367497</v>
      </c>
      <c r="C29" s="0" t="n">
        <v>20278287.5978468</v>
      </c>
      <c r="D29" s="0" t="n">
        <v>21167234.3613786</v>
      </c>
      <c r="E29" s="0" t="n">
        <v>20318349.3899445</v>
      </c>
      <c r="F29" s="0" t="n">
        <v>15940703.3325415</v>
      </c>
      <c r="G29" s="0" t="n">
        <v>4337584.26530538</v>
      </c>
      <c r="H29" s="0" t="n">
        <v>16027642.4841462</v>
      </c>
      <c r="I29" s="0" t="n">
        <v>4290706.90579833</v>
      </c>
      <c r="J29" s="0" t="n">
        <v>445666.729246789</v>
      </c>
      <c r="K29" s="0" t="n">
        <v>432296.727369386</v>
      </c>
      <c r="L29" s="0" t="n">
        <v>3522336.50908805</v>
      </c>
      <c r="M29" s="0" t="n">
        <v>3322977.52621086</v>
      </c>
      <c r="N29" s="0" t="n">
        <v>3529553.33436261</v>
      </c>
      <c r="O29" s="0" t="n">
        <v>3329658.81383883</v>
      </c>
      <c r="P29" s="0" t="n">
        <v>74277.7882077982</v>
      </c>
      <c r="Q29" s="0" t="n">
        <v>72049.4545615643</v>
      </c>
    </row>
    <row r="30" customFormat="false" ht="12.8" hidden="false" customHeight="false" outlineLevel="0" collapsed="false">
      <c r="A30" s="0" t="n">
        <v>77</v>
      </c>
      <c r="B30" s="0" t="n">
        <v>20084604.8189787</v>
      </c>
      <c r="C30" s="0" t="n">
        <v>19279285.8751235</v>
      </c>
      <c r="D30" s="0" t="n">
        <v>20129214.8100929</v>
      </c>
      <c r="E30" s="0" t="n">
        <v>19320052.9428924</v>
      </c>
      <c r="F30" s="0" t="n">
        <v>15134604.569931</v>
      </c>
      <c r="G30" s="0" t="n">
        <v>4144681.30519252</v>
      </c>
      <c r="H30" s="0" t="n">
        <v>15219539.6652912</v>
      </c>
      <c r="I30" s="0" t="n">
        <v>4100513.2776012</v>
      </c>
      <c r="J30" s="0" t="n">
        <v>442366.584938281</v>
      </c>
      <c r="K30" s="0" t="n">
        <v>429095.587390133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22377128.4079471</v>
      </c>
      <c r="C31" s="0" t="n">
        <v>21478298.4790711</v>
      </c>
      <c r="D31" s="0" t="n">
        <v>22434317.9888823</v>
      </c>
      <c r="E31" s="0" t="n">
        <v>21530948.0296541</v>
      </c>
      <c r="F31" s="0" t="n">
        <v>16826096.527333</v>
      </c>
      <c r="G31" s="0" t="n">
        <v>4652201.95173805</v>
      </c>
      <c r="H31" s="0" t="n">
        <v>16921920.2701562</v>
      </c>
      <c r="I31" s="0" t="n">
        <v>4609027.7594979</v>
      </c>
      <c r="J31" s="0" t="n">
        <v>516348.761893899</v>
      </c>
      <c r="K31" s="0" t="n">
        <v>500858.299037082</v>
      </c>
      <c r="L31" s="0" t="n">
        <v>3732101.95257173</v>
      </c>
      <c r="M31" s="0" t="n">
        <v>3520383.43457316</v>
      </c>
      <c r="N31" s="0" t="n">
        <v>3741522.66173945</v>
      </c>
      <c r="O31" s="0" t="n">
        <v>3529131.64281858</v>
      </c>
      <c r="P31" s="0" t="n">
        <v>86058.1269823164</v>
      </c>
      <c r="Q31" s="0" t="n">
        <v>83476.3831728469</v>
      </c>
    </row>
    <row r="32" customFormat="false" ht="12.8" hidden="false" customHeight="false" outlineLevel="0" collapsed="false">
      <c r="A32" s="0" t="n">
        <v>79</v>
      </c>
      <c r="B32" s="0" t="n">
        <v>21373687.7710899</v>
      </c>
      <c r="C32" s="0" t="n">
        <v>20514009.7967297</v>
      </c>
      <c r="D32" s="0" t="n">
        <v>21428843.9863031</v>
      </c>
      <c r="E32" s="0" t="n">
        <v>20564802.6335562</v>
      </c>
      <c r="F32" s="0" t="n">
        <v>16021821.3418495</v>
      </c>
      <c r="G32" s="0" t="n">
        <v>4492188.45488021</v>
      </c>
      <c r="H32" s="0" t="n">
        <v>16113667.6043712</v>
      </c>
      <c r="I32" s="0" t="n">
        <v>4451135.029185</v>
      </c>
      <c r="J32" s="0" t="n">
        <v>517132.537527328</v>
      </c>
      <c r="K32" s="0" t="n">
        <v>501618.561401508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22982460.5266648</v>
      </c>
      <c r="C33" s="0" t="n">
        <v>22056974.8464935</v>
      </c>
      <c r="D33" s="0" t="n">
        <v>23044268.9767226</v>
      </c>
      <c r="E33" s="0" t="n">
        <v>22113939.4720455</v>
      </c>
      <c r="F33" s="0" t="n">
        <v>17201461.3803148</v>
      </c>
      <c r="G33" s="0" t="n">
        <v>4855513.46617875</v>
      </c>
      <c r="H33" s="0" t="n">
        <v>17302646.5292061</v>
      </c>
      <c r="I33" s="0" t="n">
        <v>4811292.94283948</v>
      </c>
      <c r="J33" s="0" t="n">
        <v>571154.591346783</v>
      </c>
      <c r="K33" s="0" t="n">
        <v>554019.95360638</v>
      </c>
      <c r="L33" s="0" t="n">
        <v>3831315.71886052</v>
      </c>
      <c r="M33" s="0" t="n">
        <v>3613044.49738034</v>
      </c>
      <c r="N33" s="0" t="n">
        <v>3841503.66678985</v>
      </c>
      <c r="O33" s="0" t="n">
        <v>3622511.11178145</v>
      </c>
      <c r="P33" s="0" t="n">
        <v>95192.4318911305</v>
      </c>
      <c r="Q33" s="0" t="n">
        <v>92336.6589343966</v>
      </c>
    </row>
    <row r="34" customFormat="false" ht="12.8" hidden="false" customHeight="false" outlineLevel="0" collapsed="false">
      <c r="A34" s="0" t="n">
        <v>81</v>
      </c>
      <c r="B34" s="0" t="n">
        <v>22013689.7520287</v>
      </c>
      <c r="C34" s="0" t="n">
        <v>21125492.8917703</v>
      </c>
      <c r="D34" s="0" t="n">
        <v>22073773.7380715</v>
      </c>
      <c r="E34" s="0" t="n">
        <v>21180896.6814056</v>
      </c>
      <c r="F34" s="0" t="n">
        <v>16407687.7821278</v>
      </c>
      <c r="G34" s="0" t="n">
        <v>4717805.10964246</v>
      </c>
      <c r="H34" s="0" t="n">
        <v>16505033.9438412</v>
      </c>
      <c r="I34" s="0" t="n">
        <v>4675862.73756444</v>
      </c>
      <c r="J34" s="0" t="n">
        <v>553579.719386359</v>
      </c>
      <c r="K34" s="0" t="n">
        <v>536972.327804768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23751148.7084876</v>
      </c>
      <c r="C35" s="0" t="n">
        <v>22791362.912241</v>
      </c>
      <c r="D35" s="0" t="n">
        <v>23816687.8610558</v>
      </c>
      <c r="E35" s="0" t="n">
        <v>22851817.2627288</v>
      </c>
      <c r="F35" s="0" t="n">
        <v>17635343.3168527</v>
      </c>
      <c r="G35" s="0" t="n">
        <v>5156019.5953883</v>
      </c>
      <c r="H35" s="0" t="n">
        <v>17740795.0971457</v>
      </c>
      <c r="I35" s="0" t="n">
        <v>5111022.16558305</v>
      </c>
      <c r="J35" s="0" t="n">
        <v>607479.310350971</v>
      </c>
      <c r="K35" s="0" t="n">
        <v>589254.931040442</v>
      </c>
      <c r="L35" s="0" t="n">
        <v>3959346.88433172</v>
      </c>
      <c r="M35" s="0" t="n">
        <v>3733309.61194793</v>
      </c>
      <c r="N35" s="0" t="n">
        <v>3970156.26903105</v>
      </c>
      <c r="O35" s="0" t="n">
        <v>3743360.07917026</v>
      </c>
      <c r="P35" s="0" t="n">
        <v>101246.551725162</v>
      </c>
      <c r="Q35" s="0" t="n">
        <v>98209.155173407</v>
      </c>
    </row>
    <row r="36" customFormat="false" ht="12.8" hidden="false" customHeight="false" outlineLevel="0" collapsed="false">
      <c r="A36" s="0" t="n">
        <v>83</v>
      </c>
      <c r="B36" s="0" t="n">
        <v>22879498.594791</v>
      </c>
      <c r="C36" s="0" t="n">
        <v>21953131.7897095</v>
      </c>
      <c r="D36" s="0" t="n">
        <v>22947890.1820794</v>
      </c>
      <c r="E36" s="0" t="n">
        <v>22016419.9274229</v>
      </c>
      <c r="F36" s="0" t="n">
        <v>16942672.7600737</v>
      </c>
      <c r="G36" s="0" t="n">
        <v>5010459.02963583</v>
      </c>
      <c r="H36" s="0" t="n">
        <v>17045720.5460545</v>
      </c>
      <c r="I36" s="0" t="n">
        <v>4970699.38136838</v>
      </c>
      <c r="J36" s="0" t="n">
        <v>608919.229982532</v>
      </c>
      <c r="K36" s="0" t="n">
        <v>590651.653083056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24410252.8420813</v>
      </c>
      <c r="C37" s="0" t="n">
        <v>23420113.743052</v>
      </c>
      <c r="D37" s="0" t="n">
        <v>24481816.8740688</v>
      </c>
      <c r="E37" s="0" t="n">
        <v>23486318.1642027</v>
      </c>
      <c r="F37" s="0" t="n">
        <v>17988177.5899932</v>
      </c>
      <c r="G37" s="0" t="n">
        <v>5431936.15305879</v>
      </c>
      <c r="H37" s="0" t="n">
        <v>18096758.543171</v>
      </c>
      <c r="I37" s="0" t="n">
        <v>5389559.62103163</v>
      </c>
      <c r="J37" s="0" t="n">
        <v>674127.628518133</v>
      </c>
      <c r="K37" s="0" t="n">
        <v>653903.799662589</v>
      </c>
      <c r="L37" s="0" t="n">
        <v>4068812.34069732</v>
      </c>
      <c r="M37" s="0" t="n">
        <v>3835853.5701938</v>
      </c>
      <c r="N37" s="0" t="n">
        <v>4080643.3703895</v>
      </c>
      <c r="O37" s="0" t="n">
        <v>3846881.35809163</v>
      </c>
      <c r="P37" s="0" t="n">
        <v>112354.604753022</v>
      </c>
      <c r="Q37" s="0" t="n">
        <v>108983.966610432</v>
      </c>
    </row>
    <row r="38" customFormat="false" ht="12.8" hidden="false" customHeight="false" outlineLevel="0" collapsed="false">
      <c r="A38" s="0" t="n">
        <v>85</v>
      </c>
      <c r="B38" s="0" t="n">
        <v>23640289.6067291</v>
      </c>
      <c r="C38" s="0" t="n">
        <v>22680687.5924117</v>
      </c>
      <c r="D38" s="0" t="n">
        <v>23710817.1266866</v>
      </c>
      <c r="E38" s="0" t="n">
        <v>22745952.3687431</v>
      </c>
      <c r="F38" s="0" t="n">
        <v>17376146.5158611</v>
      </c>
      <c r="G38" s="0" t="n">
        <v>5304541.07655063</v>
      </c>
      <c r="H38" s="0" t="n">
        <v>17482410.5121141</v>
      </c>
      <c r="I38" s="0" t="n">
        <v>5263541.85662907</v>
      </c>
      <c r="J38" s="0" t="n">
        <v>679907.103953094</v>
      </c>
      <c r="K38" s="0" t="n">
        <v>659509.890834501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25254808.4753272</v>
      </c>
      <c r="C39" s="0" t="n">
        <v>24229324.6196428</v>
      </c>
      <c r="D39" s="0" t="n">
        <v>25333496.2854587</v>
      </c>
      <c r="E39" s="0" t="n">
        <v>24302269.9338645</v>
      </c>
      <c r="F39" s="0" t="n">
        <v>18558685.0642947</v>
      </c>
      <c r="G39" s="0" t="n">
        <v>5670639.55534812</v>
      </c>
      <c r="H39" s="0" t="n">
        <v>18672809.0544185</v>
      </c>
      <c r="I39" s="0" t="n">
        <v>5629460.87944603</v>
      </c>
      <c r="J39" s="0" t="n">
        <v>750499.902542731</v>
      </c>
      <c r="K39" s="0" t="n">
        <v>727984.905466449</v>
      </c>
      <c r="L39" s="0" t="n">
        <v>4211673.42231917</v>
      </c>
      <c r="M39" s="0" t="n">
        <v>3970443.46679983</v>
      </c>
      <c r="N39" s="0" t="n">
        <v>4224702.46701347</v>
      </c>
      <c r="O39" s="0" t="n">
        <v>3982607.78079228</v>
      </c>
      <c r="P39" s="0" t="n">
        <v>125083.317090455</v>
      </c>
      <c r="Q39" s="0" t="n">
        <v>121330.817577741</v>
      </c>
    </row>
    <row r="40" customFormat="false" ht="12.8" hidden="false" customHeight="false" outlineLevel="0" collapsed="false">
      <c r="A40" s="0" t="n">
        <v>87</v>
      </c>
      <c r="B40" s="0" t="n">
        <v>24634501.6437628</v>
      </c>
      <c r="C40" s="0" t="n">
        <v>23632751.4262695</v>
      </c>
      <c r="D40" s="0" t="n">
        <v>24721561.3995597</v>
      </c>
      <c r="E40" s="0" t="n">
        <v>23713797.5727432</v>
      </c>
      <c r="F40" s="0" t="n">
        <v>18065540.7453498</v>
      </c>
      <c r="G40" s="0" t="n">
        <v>5567210.68091966</v>
      </c>
      <c r="H40" s="0" t="n">
        <v>18177841.5507994</v>
      </c>
      <c r="I40" s="0" t="n">
        <v>5535956.02194382</v>
      </c>
      <c r="J40" s="0" t="n">
        <v>748031.861288347</v>
      </c>
      <c r="K40" s="0" t="n">
        <v>725590.905449697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25937316.1070422</v>
      </c>
      <c r="C41" s="0" t="n">
        <v>24881221.8569986</v>
      </c>
      <c r="D41" s="0" t="n">
        <v>26028029.1619209</v>
      </c>
      <c r="E41" s="0" t="n">
        <v>24965663.4502811</v>
      </c>
      <c r="F41" s="0" t="n">
        <v>18961158.2758247</v>
      </c>
      <c r="G41" s="0" t="n">
        <v>5920063.58117392</v>
      </c>
      <c r="H41" s="0" t="n">
        <v>19078383.7583499</v>
      </c>
      <c r="I41" s="0" t="n">
        <v>5887279.6919312</v>
      </c>
      <c r="J41" s="0" t="n">
        <v>862197.924483577</v>
      </c>
      <c r="K41" s="0" t="n">
        <v>836331.98674907</v>
      </c>
      <c r="L41" s="0" t="n">
        <v>4325438.50138821</v>
      </c>
      <c r="M41" s="0" t="n">
        <v>4077814.08179898</v>
      </c>
      <c r="N41" s="0" t="n">
        <v>4340469.122574</v>
      </c>
      <c r="O41" s="0" t="n">
        <v>4091857.63791522</v>
      </c>
      <c r="P41" s="0" t="n">
        <v>143699.654080596</v>
      </c>
      <c r="Q41" s="0" t="n">
        <v>139388.664458178</v>
      </c>
    </row>
    <row r="42" customFormat="false" ht="12.8" hidden="false" customHeight="false" outlineLevel="0" collapsed="false">
      <c r="A42" s="0" t="n">
        <v>89</v>
      </c>
      <c r="B42" s="0" t="n">
        <v>25517828.2347346</v>
      </c>
      <c r="C42" s="0" t="n">
        <v>24476764.1446715</v>
      </c>
      <c r="D42" s="0" t="n">
        <v>25608436.9820126</v>
      </c>
      <c r="E42" s="0" t="n">
        <v>24561126.3428416</v>
      </c>
      <c r="F42" s="0" t="n">
        <v>18603351.0297325</v>
      </c>
      <c r="G42" s="0" t="n">
        <v>5873413.11493906</v>
      </c>
      <c r="H42" s="0" t="n">
        <v>18719760.7107148</v>
      </c>
      <c r="I42" s="0" t="n">
        <v>5841365.63212682</v>
      </c>
      <c r="J42" s="0" t="n">
        <v>913701.223455044</v>
      </c>
      <c r="K42" s="0" t="n">
        <v>886290.186751393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26900436.7593583</v>
      </c>
      <c r="C43" s="0" t="n">
        <v>25801555.690367</v>
      </c>
      <c r="D43" s="0" t="n">
        <v>26994875.6696944</v>
      </c>
      <c r="E43" s="0" t="n">
        <v>25889476.4735571</v>
      </c>
      <c r="F43" s="0" t="n">
        <v>19600822.309047</v>
      </c>
      <c r="G43" s="0" t="n">
        <v>6200733.38131997</v>
      </c>
      <c r="H43" s="0" t="n">
        <v>19722443.0841975</v>
      </c>
      <c r="I43" s="0" t="n">
        <v>6167033.38935956</v>
      </c>
      <c r="J43" s="0" t="n">
        <v>1073436.4444555</v>
      </c>
      <c r="K43" s="0" t="n">
        <v>1041233.35112184</v>
      </c>
      <c r="L43" s="0" t="n">
        <v>4485876.80612127</v>
      </c>
      <c r="M43" s="0" t="n">
        <v>4229593.5785341</v>
      </c>
      <c r="N43" s="0" t="n">
        <v>4501525.94550332</v>
      </c>
      <c r="O43" s="0" t="n">
        <v>4244216.19288793</v>
      </c>
      <c r="P43" s="0" t="n">
        <v>178906.074075917</v>
      </c>
      <c r="Q43" s="0" t="n">
        <v>173538.891853639</v>
      </c>
    </row>
    <row r="44" customFormat="false" ht="12.8" hidden="false" customHeight="false" outlineLevel="0" collapsed="false">
      <c r="A44" s="0" t="n">
        <v>91</v>
      </c>
      <c r="B44" s="0" t="n">
        <v>26409334.7092211</v>
      </c>
      <c r="C44" s="0" t="n">
        <v>25328844.7461383</v>
      </c>
      <c r="D44" s="0" t="n">
        <v>26502759.694271</v>
      </c>
      <c r="E44" s="0" t="n">
        <v>25415828.9258622</v>
      </c>
      <c r="F44" s="0" t="n">
        <v>19210147.7563406</v>
      </c>
      <c r="G44" s="0" t="n">
        <v>6118696.9897977</v>
      </c>
      <c r="H44" s="0" t="n">
        <v>19330179.6702535</v>
      </c>
      <c r="I44" s="0" t="n">
        <v>6085649.25560876</v>
      </c>
      <c r="J44" s="0" t="n">
        <v>1095876.97148966</v>
      </c>
      <c r="K44" s="0" t="n">
        <v>1063000.66234497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27720662.83073</v>
      </c>
      <c r="C45" s="0" t="n">
        <v>26585994.2241857</v>
      </c>
      <c r="D45" s="0" t="n">
        <v>27818372.1175444</v>
      </c>
      <c r="E45" s="0" t="n">
        <v>26676981.8085963</v>
      </c>
      <c r="F45" s="0" t="n">
        <v>20154372.1087902</v>
      </c>
      <c r="G45" s="0" t="n">
        <v>6431622.11539549</v>
      </c>
      <c r="H45" s="0" t="n">
        <v>20279430.2455869</v>
      </c>
      <c r="I45" s="0" t="n">
        <v>6397551.56300946</v>
      </c>
      <c r="J45" s="0" t="n">
        <v>1257180.12056602</v>
      </c>
      <c r="K45" s="0" t="n">
        <v>1219464.71694904</v>
      </c>
      <c r="L45" s="0" t="n">
        <v>4621826.82243335</v>
      </c>
      <c r="M45" s="0" t="n">
        <v>4358086.74147762</v>
      </c>
      <c r="N45" s="0" t="n">
        <v>4638021.02238056</v>
      </c>
      <c r="O45" s="0" t="n">
        <v>4373221.71888461</v>
      </c>
      <c r="P45" s="0" t="n">
        <v>209530.020094336</v>
      </c>
      <c r="Q45" s="0" t="n">
        <v>203244.119491506</v>
      </c>
    </row>
    <row r="46" customFormat="false" ht="12.8" hidden="false" customHeight="false" outlineLevel="0" collapsed="false">
      <c r="A46" s="0" t="n">
        <v>93</v>
      </c>
      <c r="B46" s="0" t="n">
        <v>27562107.6432229</v>
      </c>
      <c r="C46" s="0" t="n">
        <v>26432990.1688594</v>
      </c>
      <c r="D46" s="0" t="n">
        <v>27659811.9830613</v>
      </c>
      <c r="E46" s="0" t="n">
        <v>26523982.7232597</v>
      </c>
      <c r="F46" s="0" t="n">
        <v>20044720.4305949</v>
      </c>
      <c r="G46" s="0" t="n">
        <v>6388269.73826451</v>
      </c>
      <c r="H46" s="0" t="n">
        <v>20169400.5018168</v>
      </c>
      <c r="I46" s="0" t="n">
        <v>6354582.22144285</v>
      </c>
      <c r="J46" s="0" t="n">
        <v>1358378.40693503</v>
      </c>
      <c r="K46" s="0" t="n">
        <v>1317627.05472698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28988004.0990265</v>
      </c>
      <c r="C47" s="0" t="n">
        <v>27799320.758473</v>
      </c>
      <c r="D47" s="0" t="n">
        <v>29104678.9045</v>
      </c>
      <c r="E47" s="0" t="n">
        <v>27908435.3507594</v>
      </c>
      <c r="F47" s="0" t="n">
        <v>21067691.4891442</v>
      </c>
      <c r="G47" s="0" t="n">
        <v>6731629.2693288</v>
      </c>
      <c r="H47" s="0" t="n">
        <v>21198880.9686363</v>
      </c>
      <c r="I47" s="0" t="n">
        <v>6709554.38212306</v>
      </c>
      <c r="J47" s="0" t="n">
        <v>1528777.16543553</v>
      </c>
      <c r="K47" s="0" t="n">
        <v>1482913.85047246</v>
      </c>
      <c r="L47" s="0" t="n">
        <v>4831707.65793631</v>
      </c>
      <c r="M47" s="0" t="n">
        <v>4556516.75140843</v>
      </c>
      <c r="N47" s="0" t="n">
        <v>4851076.04925955</v>
      </c>
      <c r="O47" s="0" t="n">
        <v>4574649.11372129</v>
      </c>
      <c r="P47" s="0" t="n">
        <v>254796.194239254</v>
      </c>
      <c r="Q47" s="0" t="n">
        <v>247152.308412077</v>
      </c>
    </row>
    <row r="48" customFormat="false" ht="12.8" hidden="false" customHeight="false" outlineLevel="0" collapsed="false">
      <c r="A48" s="0" t="n">
        <v>95</v>
      </c>
      <c r="B48" s="0" t="n">
        <v>28807688.904893</v>
      </c>
      <c r="C48" s="0" t="n">
        <v>27625905.4056901</v>
      </c>
      <c r="D48" s="0" t="n">
        <v>28923924.7242726</v>
      </c>
      <c r="E48" s="0" t="n">
        <v>27734613.8654431</v>
      </c>
      <c r="F48" s="0" t="n">
        <v>20923174.5740884</v>
      </c>
      <c r="G48" s="0" t="n">
        <v>6702730.83160174</v>
      </c>
      <c r="H48" s="0" t="n">
        <v>21053717.8288235</v>
      </c>
      <c r="I48" s="0" t="n">
        <v>6680896.03661964</v>
      </c>
      <c r="J48" s="0" t="n">
        <v>1575876.43890578</v>
      </c>
      <c r="K48" s="0" t="n">
        <v>1528600.14573861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29633133.8002593</v>
      </c>
      <c r="C49" s="0" t="n">
        <v>28416744.8218644</v>
      </c>
      <c r="D49" s="0" t="n">
        <v>29754363.4600314</v>
      </c>
      <c r="E49" s="0" t="n">
        <v>28530129.9684774</v>
      </c>
      <c r="F49" s="0" t="n">
        <v>21530196.0505875</v>
      </c>
      <c r="G49" s="0" t="n">
        <v>6886548.77127696</v>
      </c>
      <c r="H49" s="0" t="n">
        <v>21665915.0358206</v>
      </c>
      <c r="I49" s="0" t="n">
        <v>6864214.9326568</v>
      </c>
      <c r="J49" s="0" t="n">
        <v>1689991.35643792</v>
      </c>
      <c r="K49" s="0" t="n">
        <v>1639291.61574478</v>
      </c>
      <c r="L49" s="0" t="n">
        <v>4940004.43357352</v>
      </c>
      <c r="M49" s="0" t="n">
        <v>4659292.86963226</v>
      </c>
      <c r="N49" s="0" t="n">
        <v>4960130.3489684</v>
      </c>
      <c r="O49" s="0" t="n">
        <v>4678136.59175962</v>
      </c>
      <c r="P49" s="0" t="n">
        <v>281665.226072986</v>
      </c>
      <c r="Q49" s="0" t="n">
        <v>273215.269290797</v>
      </c>
    </row>
    <row r="50" customFormat="false" ht="12.8" hidden="false" customHeight="false" outlineLevel="0" collapsed="false">
      <c r="A50" s="0" t="n">
        <v>97</v>
      </c>
      <c r="B50" s="0" t="n">
        <v>29539210.5157387</v>
      </c>
      <c r="C50" s="0" t="n">
        <v>28324700.7252663</v>
      </c>
      <c r="D50" s="0" t="n">
        <v>29660877.797996</v>
      </c>
      <c r="E50" s="0" t="n">
        <v>28438514.3935523</v>
      </c>
      <c r="F50" s="0" t="n">
        <v>21421146.3311143</v>
      </c>
      <c r="G50" s="0" t="n">
        <v>6903554.39415208</v>
      </c>
      <c r="H50" s="0" t="n">
        <v>21556710.2215093</v>
      </c>
      <c r="I50" s="0" t="n">
        <v>6881804.17204301</v>
      </c>
      <c r="J50" s="0" t="n">
        <v>1758358.05034359</v>
      </c>
      <c r="K50" s="0" t="n">
        <v>1705607.30883329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30105493.7631138</v>
      </c>
      <c r="C51" s="0" t="n">
        <v>28868147.153721</v>
      </c>
      <c r="D51" s="0" t="n">
        <v>30231125.3236221</v>
      </c>
      <c r="E51" s="0" t="n">
        <v>28985704.0586088</v>
      </c>
      <c r="F51" s="0" t="n">
        <v>21839343.4147945</v>
      </c>
      <c r="G51" s="0" t="n">
        <v>7028803.73892649</v>
      </c>
      <c r="H51" s="0" t="n">
        <v>21978162.6766198</v>
      </c>
      <c r="I51" s="0" t="n">
        <v>7007541.38198903</v>
      </c>
      <c r="J51" s="0" t="n">
        <v>1888965.16526754</v>
      </c>
      <c r="K51" s="0" t="n">
        <v>1832296.21030951</v>
      </c>
      <c r="L51" s="0" t="n">
        <v>5016710.42749064</v>
      </c>
      <c r="M51" s="0" t="n">
        <v>4731730.35325727</v>
      </c>
      <c r="N51" s="0" t="n">
        <v>5037576.25965936</v>
      </c>
      <c r="O51" s="0" t="n">
        <v>4751277.9961402</v>
      </c>
      <c r="P51" s="0" t="n">
        <v>314827.527544589</v>
      </c>
      <c r="Q51" s="0" t="n">
        <v>305382.701718251</v>
      </c>
    </row>
    <row r="52" customFormat="false" ht="12.8" hidden="false" customHeight="false" outlineLevel="0" collapsed="false">
      <c r="A52" s="0" t="n">
        <v>99</v>
      </c>
      <c r="B52" s="0" t="n">
        <v>29934898.1375082</v>
      </c>
      <c r="C52" s="0" t="n">
        <v>28703223.3795155</v>
      </c>
      <c r="D52" s="0" t="n">
        <v>30060594.121443</v>
      </c>
      <c r="E52" s="0" t="n">
        <v>28820865.7314</v>
      </c>
      <c r="F52" s="0" t="n">
        <v>21686521.7080376</v>
      </c>
      <c r="G52" s="0" t="n">
        <v>7016701.67147791</v>
      </c>
      <c r="H52" s="0" t="n">
        <v>21824592.75501</v>
      </c>
      <c r="I52" s="0" t="n">
        <v>6996272.97638997</v>
      </c>
      <c r="J52" s="0" t="n">
        <v>1950601.28335349</v>
      </c>
      <c r="K52" s="0" t="n">
        <v>1892083.24485289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30541351.8722213</v>
      </c>
      <c r="C53" s="0" t="n">
        <v>29283761.2214449</v>
      </c>
      <c r="D53" s="0" t="n">
        <v>30668973.3416378</v>
      </c>
      <c r="E53" s="0" t="n">
        <v>29403219.5871736</v>
      </c>
      <c r="F53" s="0" t="n">
        <v>22070314.1108156</v>
      </c>
      <c r="G53" s="0" t="n">
        <v>7213447.11062933</v>
      </c>
      <c r="H53" s="0" t="n">
        <v>22210541.0737751</v>
      </c>
      <c r="I53" s="0" t="n">
        <v>7192678.51339845</v>
      </c>
      <c r="J53" s="0" t="n">
        <v>2076051.24499771</v>
      </c>
      <c r="K53" s="0" t="n">
        <v>2013769.70764778</v>
      </c>
      <c r="L53" s="0" t="n">
        <v>5089605.77483221</v>
      </c>
      <c r="M53" s="0" t="n">
        <v>4800962.583235</v>
      </c>
      <c r="N53" s="0" t="n">
        <v>5110808.94959227</v>
      </c>
      <c r="O53" s="0" t="n">
        <v>4820832.98982965</v>
      </c>
      <c r="P53" s="0" t="n">
        <v>346008.540832951</v>
      </c>
      <c r="Q53" s="0" t="n">
        <v>335628.284607963</v>
      </c>
    </row>
    <row r="54" customFormat="false" ht="12.8" hidden="false" customHeight="false" outlineLevel="0" collapsed="false">
      <c r="A54" s="0" t="n">
        <v>101</v>
      </c>
      <c r="B54" s="0" t="n">
        <v>30454381.8304225</v>
      </c>
      <c r="C54" s="0" t="n">
        <v>29200416.5926571</v>
      </c>
      <c r="D54" s="0" t="n">
        <v>30586082.3918985</v>
      </c>
      <c r="E54" s="0" t="n">
        <v>29323916.3509412</v>
      </c>
      <c r="F54" s="0" t="n">
        <v>22005217.672495</v>
      </c>
      <c r="G54" s="0" t="n">
        <v>7195198.92016209</v>
      </c>
      <c r="H54" s="0" t="n">
        <v>22146315.5189315</v>
      </c>
      <c r="I54" s="0" t="n">
        <v>7177600.83200977</v>
      </c>
      <c r="J54" s="0" t="n">
        <v>2147593.54311533</v>
      </c>
      <c r="K54" s="0" t="n">
        <v>2083165.73682187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31059423.6309911</v>
      </c>
      <c r="C55" s="0" t="n">
        <v>29780128.0867568</v>
      </c>
      <c r="D55" s="0" t="n">
        <v>31194062.8635422</v>
      </c>
      <c r="E55" s="0" t="n">
        <v>29906409.9032198</v>
      </c>
      <c r="F55" s="0" t="n">
        <v>22458165.2288347</v>
      </c>
      <c r="G55" s="0" t="n">
        <v>7321962.8579221</v>
      </c>
      <c r="H55" s="0" t="n">
        <v>22601529.4971128</v>
      </c>
      <c r="I55" s="0" t="n">
        <v>7304880.40610706</v>
      </c>
      <c r="J55" s="0" t="n">
        <v>2240974.15609322</v>
      </c>
      <c r="K55" s="0" t="n">
        <v>2173744.93141043</v>
      </c>
      <c r="L55" s="0" t="n">
        <v>5176927.68146926</v>
      </c>
      <c r="M55" s="0" t="n">
        <v>4884196.26231095</v>
      </c>
      <c r="N55" s="0" t="n">
        <v>5199340.86330357</v>
      </c>
      <c r="O55" s="0" t="n">
        <v>4905243.70881768</v>
      </c>
      <c r="P55" s="0" t="n">
        <v>373495.692682204</v>
      </c>
      <c r="Q55" s="0" t="n">
        <v>362290.821901738</v>
      </c>
    </row>
    <row r="56" customFormat="false" ht="12.8" hidden="false" customHeight="false" outlineLevel="0" collapsed="false">
      <c r="A56" s="0" t="n">
        <v>103</v>
      </c>
      <c r="B56" s="0" t="n">
        <v>30897350.2139739</v>
      </c>
      <c r="C56" s="0" t="n">
        <v>29623586.3712245</v>
      </c>
      <c r="D56" s="0" t="n">
        <v>31030757.2988284</v>
      </c>
      <c r="E56" s="0" t="n">
        <v>29748718.8154263</v>
      </c>
      <c r="F56" s="0" t="n">
        <v>22305923.6058932</v>
      </c>
      <c r="G56" s="0" t="n">
        <v>7317662.76533133</v>
      </c>
      <c r="H56" s="0" t="n">
        <v>22447799.6880363</v>
      </c>
      <c r="I56" s="0" t="n">
        <v>7300919.12739</v>
      </c>
      <c r="J56" s="0" t="n">
        <v>2293227.47929631</v>
      </c>
      <c r="K56" s="0" t="n">
        <v>2224430.65491742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31504587.1427245</v>
      </c>
      <c r="C57" s="0" t="n">
        <v>30205899.0179901</v>
      </c>
      <c r="D57" s="0" t="n">
        <v>31641057.1259551</v>
      </c>
      <c r="E57" s="0" t="n">
        <v>30333930.5214062</v>
      </c>
      <c r="F57" s="0" t="n">
        <v>22738679.7293459</v>
      </c>
      <c r="G57" s="0" t="n">
        <v>7467219.28864417</v>
      </c>
      <c r="H57" s="0" t="n">
        <v>22882962.6207311</v>
      </c>
      <c r="I57" s="0" t="n">
        <v>7450967.90067509</v>
      </c>
      <c r="J57" s="0" t="n">
        <v>2416818.8255881</v>
      </c>
      <c r="K57" s="0" t="n">
        <v>2344314.26082046</v>
      </c>
      <c r="L57" s="0" t="n">
        <v>5251222.03355044</v>
      </c>
      <c r="M57" s="0" t="n">
        <v>4954820.38136943</v>
      </c>
      <c r="N57" s="0" t="n">
        <v>5273945.63561573</v>
      </c>
      <c r="O57" s="0" t="n">
        <v>4976164.63262135</v>
      </c>
      <c r="P57" s="0" t="n">
        <v>402803.137598018</v>
      </c>
      <c r="Q57" s="0" t="n">
        <v>390719.043470077</v>
      </c>
    </row>
    <row r="58" customFormat="false" ht="12.8" hidden="false" customHeight="false" outlineLevel="0" collapsed="false">
      <c r="A58" s="0" t="n">
        <v>105</v>
      </c>
      <c r="B58" s="0" t="n">
        <v>31377893.6511554</v>
      </c>
      <c r="C58" s="0" t="n">
        <v>30084995.8501745</v>
      </c>
      <c r="D58" s="0" t="n">
        <v>31513008.1939381</v>
      </c>
      <c r="E58" s="0" t="n">
        <v>30211756.5371042</v>
      </c>
      <c r="F58" s="0" t="n">
        <v>22635056.2349947</v>
      </c>
      <c r="G58" s="0" t="n">
        <v>7449939.61517977</v>
      </c>
      <c r="H58" s="0" t="n">
        <v>22777947.3141582</v>
      </c>
      <c r="I58" s="0" t="n">
        <v>7433809.22294593</v>
      </c>
      <c r="J58" s="0" t="n">
        <v>2487699.3545019</v>
      </c>
      <c r="K58" s="0" t="n">
        <v>2413068.37386684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32104295.3463046</v>
      </c>
      <c r="C59" s="0" t="n">
        <v>30781369.4728276</v>
      </c>
      <c r="D59" s="0" t="n">
        <v>32245293.7270127</v>
      </c>
      <c r="E59" s="0" t="n">
        <v>30913744.3309172</v>
      </c>
      <c r="F59" s="0" t="n">
        <v>23118078.9194153</v>
      </c>
      <c r="G59" s="0" t="n">
        <v>7663290.55341237</v>
      </c>
      <c r="H59" s="0" t="n">
        <v>23262915.5293673</v>
      </c>
      <c r="I59" s="0" t="n">
        <v>7650828.80154992</v>
      </c>
      <c r="J59" s="0" t="n">
        <v>2594102.52286378</v>
      </c>
      <c r="K59" s="0" t="n">
        <v>2516279.44717786</v>
      </c>
      <c r="L59" s="0" t="n">
        <v>5347499.7867302</v>
      </c>
      <c r="M59" s="0" t="n">
        <v>5045500.67175651</v>
      </c>
      <c r="N59" s="0" t="n">
        <v>5370977.67013225</v>
      </c>
      <c r="O59" s="0" t="n">
        <v>5067553.19171934</v>
      </c>
      <c r="P59" s="0" t="n">
        <v>432350.420477296</v>
      </c>
      <c r="Q59" s="0" t="n">
        <v>419379.907862977</v>
      </c>
    </row>
    <row r="60" customFormat="false" ht="12.8" hidden="false" customHeight="false" outlineLevel="0" collapsed="false">
      <c r="A60" s="0" t="n">
        <v>107</v>
      </c>
      <c r="B60" s="0" t="n">
        <v>31976976.0283205</v>
      </c>
      <c r="C60" s="0" t="n">
        <v>30659271.8647275</v>
      </c>
      <c r="D60" s="0" t="n">
        <v>32117493.8453525</v>
      </c>
      <c r="E60" s="0" t="n">
        <v>30791196.2049337</v>
      </c>
      <c r="F60" s="0" t="n">
        <v>23039864.4266724</v>
      </c>
      <c r="G60" s="0" t="n">
        <v>7619407.43805509</v>
      </c>
      <c r="H60" s="0" t="n">
        <v>23184158.2422992</v>
      </c>
      <c r="I60" s="0" t="n">
        <v>7607037.96263449</v>
      </c>
      <c r="J60" s="0" t="n">
        <v>2639975.28317334</v>
      </c>
      <c r="K60" s="0" t="n">
        <v>2560776.02467814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32558010.1173454</v>
      </c>
      <c r="C61" s="0" t="n">
        <v>31216347.1344311</v>
      </c>
      <c r="D61" s="0" t="n">
        <v>32702475.9454074</v>
      </c>
      <c r="E61" s="0" t="n">
        <v>31351992.6728235</v>
      </c>
      <c r="F61" s="0" t="n">
        <v>23418284.7130391</v>
      </c>
      <c r="G61" s="0" t="n">
        <v>7798062.42139198</v>
      </c>
      <c r="H61" s="0" t="n">
        <v>23563978.2786819</v>
      </c>
      <c r="I61" s="0" t="n">
        <v>7788014.39414163</v>
      </c>
      <c r="J61" s="0" t="n">
        <v>2750612.85877136</v>
      </c>
      <c r="K61" s="0" t="n">
        <v>2668094.47300822</v>
      </c>
      <c r="L61" s="0" t="n">
        <v>5423402.80569235</v>
      </c>
      <c r="M61" s="0" t="n">
        <v>5117769.29595527</v>
      </c>
      <c r="N61" s="0" t="n">
        <v>5447460.65123359</v>
      </c>
      <c r="O61" s="0" t="n">
        <v>5140369.73709797</v>
      </c>
      <c r="P61" s="0" t="n">
        <v>458435.476461893</v>
      </c>
      <c r="Q61" s="0" t="n">
        <v>444682.412168037</v>
      </c>
    </row>
    <row r="62" customFormat="false" ht="12.8" hidden="false" customHeight="false" outlineLevel="0" collapsed="false">
      <c r="A62" s="0" t="n">
        <v>109</v>
      </c>
      <c r="B62" s="0" t="n">
        <v>32489796.0979872</v>
      </c>
      <c r="C62" s="0" t="n">
        <v>31149914.1578022</v>
      </c>
      <c r="D62" s="0" t="n">
        <v>32633099.3265699</v>
      </c>
      <c r="E62" s="0" t="n">
        <v>31284467.9869537</v>
      </c>
      <c r="F62" s="0" t="n">
        <v>23297292.1551537</v>
      </c>
      <c r="G62" s="0" t="n">
        <v>7852622.00264845</v>
      </c>
      <c r="H62" s="0" t="n">
        <v>23441819.2145466</v>
      </c>
      <c r="I62" s="0" t="n">
        <v>7842648.7724071</v>
      </c>
      <c r="J62" s="0" t="n">
        <v>2820584.02451616</v>
      </c>
      <c r="K62" s="0" t="n">
        <v>2735966.50378068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33189899.2148771</v>
      </c>
      <c r="C63" s="0" t="n">
        <v>31820301.0327451</v>
      </c>
      <c r="D63" s="0" t="n">
        <v>33335118.0883709</v>
      </c>
      <c r="E63" s="0" t="n">
        <v>31956671.9530283</v>
      </c>
      <c r="F63" s="0" t="n">
        <v>23780758.9329787</v>
      </c>
      <c r="G63" s="0" t="n">
        <v>8039542.09976641</v>
      </c>
      <c r="H63" s="0" t="n">
        <v>23926663.9041437</v>
      </c>
      <c r="I63" s="0" t="n">
        <v>8030008.04888458</v>
      </c>
      <c r="J63" s="0" t="n">
        <v>2916035.62794906</v>
      </c>
      <c r="K63" s="0" t="n">
        <v>2828554.55911058</v>
      </c>
      <c r="L63" s="0" t="n">
        <v>5528145.88825845</v>
      </c>
      <c r="M63" s="0" t="n">
        <v>5216824.42502104</v>
      </c>
      <c r="N63" s="0" t="n">
        <v>5552332.39917033</v>
      </c>
      <c r="O63" s="0" t="n">
        <v>5239548.83628927</v>
      </c>
      <c r="P63" s="0" t="n">
        <v>486005.937991509</v>
      </c>
      <c r="Q63" s="0" t="n">
        <v>471425.759851764</v>
      </c>
    </row>
    <row r="64" customFormat="false" ht="12.8" hidden="false" customHeight="false" outlineLevel="0" collapsed="false">
      <c r="A64" s="0" t="n">
        <v>111</v>
      </c>
      <c r="B64" s="0" t="n">
        <v>33073382.6110103</v>
      </c>
      <c r="C64" s="0" t="n">
        <v>31706197.9433004</v>
      </c>
      <c r="D64" s="0" t="n">
        <v>33218027.6158713</v>
      </c>
      <c r="E64" s="0" t="n">
        <v>31842030.1587723</v>
      </c>
      <c r="F64" s="0" t="n">
        <v>23678630.2539498</v>
      </c>
      <c r="G64" s="0" t="n">
        <v>8027567.68935052</v>
      </c>
      <c r="H64" s="0" t="n">
        <v>23823925.8977045</v>
      </c>
      <c r="I64" s="0" t="n">
        <v>8018104.26106781</v>
      </c>
      <c r="J64" s="0" t="n">
        <v>2889263.73020737</v>
      </c>
      <c r="K64" s="0" t="n">
        <v>2802585.81830115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33680329.0925072</v>
      </c>
      <c r="C65" s="0" t="n">
        <v>32288098.1529837</v>
      </c>
      <c r="D65" s="0" t="n">
        <v>33826842.5746701</v>
      </c>
      <c r="E65" s="0" t="n">
        <v>32425685.9850614</v>
      </c>
      <c r="F65" s="0" t="n">
        <v>24078712.9739789</v>
      </c>
      <c r="G65" s="0" t="n">
        <v>8209385.17900478</v>
      </c>
      <c r="H65" s="0" t="n">
        <v>24225915.7780785</v>
      </c>
      <c r="I65" s="0" t="n">
        <v>8199770.2069829</v>
      </c>
      <c r="J65" s="0" t="n">
        <v>2973077.55489551</v>
      </c>
      <c r="K65" s="0" t="n">
        <v>2883885.22824864</v>
      </c>
      <c r="L65" s="0" t="n">
        <v>5605720.19182429</v>
      </c>
      <c r="M65" s="0" t="n">
        <v>5289364.92413616</v>
      </c>
      <c r="N65" s="0" t="n">
        <v>5630122.52894122</v>
      </c>
      <c r="O65" s="0" t="n">
        <v>5312292.11944608</v>
      </c>
      <c r="P65" s="0" t="n">
        <v>495512.925815918</v>
      </c>
      <c r="Q65" s="0" t="n">
        <v>480647.538041441</v>
      </c>
    </row>
    <row r="66" customFormat="false" ht="12.8" hidden="false" customHeight="false" outlineLevel="0" collapsed="false">
      <c r="A66" s="0" t="n">
        <v>113</v>
      </c>
      <c r="B66" s="0" t="n">
        <v>33600283.314227</v>
      </c>
      <c r="C66" s="0" t="n">
        <v>32210791.031823</v>
      </c>
      <c r="D66" s="0" t="n">
        <v>33747735.1910139</v>
      </c>
      <c r="E66" s="0" t="n">
        <v>32349279.1322101</v>
      </c>
      <c r="F66" s="0" t="n">
        <v>24024377.5591343</v>
      </c>
      <c r="G66" s="0" t="n">
        <v>8186413.47268876</v>
      </c>
      <c r="H66" s="0" t="n">
        <v>24171853.7711934</v>
      </c>
      <c r="I66" s="0" t="n">
        <v>8177425.36101675</v>
      </c>
      <c r="J66" s="0" t="n">
        <v>3056510.78001606</v>
      </c>
      <c r="K66" s="0" t="n">
        <v>2964815.45661558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34126359.3470468</v>
      </c>
      <c r="C67" s="0" t="n">
        <v>32716598.1563378</v>
      </c>
      <c r="D67" s="0" t="n">
        <v>34276994.7793928</v>
      </c>
      <c r="E67" s="0" t="n">
        <v>32858146.2453436</v>
      </c>
      <c r="F67" s="0" t="n">
        <v>24453103.4187261</v>
      </c>
      <c r="G67" s="0" t="n">
        <v>8263494.73761172</v>
      </c>
      <c r="H67" s="0" t="n">
        <v>24601546.3702841</v>
      </c>
      <c r="I67" s="0" t="n">
        <v>8256599.87505948</v>
      </c>
      <c r="J67" s="0" t="n">
        <v>3192702.15846519</v>
      </c>
      <c r="K67" s="0" t="n">
        <v>3096921.09371123</v>
      </c>
      <c r="L67" s="0" t="n">
        <v>5682406.44263185</v>
      </c>
      <c r="M67" s="0" t="n">
        <v>5363021.94616721</v>
      </c>
      <c r="N67" s="0" t="n">
        <v>5707511.01316897</v>
      </c>
      <c r="O67" s="0" t="n">
        <v>5386623.99651206</v>
      </c>
      <c r="P67" s="0" t="n">
        <v>532117.026410865</v>
      </c>
      <c r="Q67" s="0" t="n">
        <v>516153.515618539</v>
      </c>
    </row>
    <row r="68" customFormat="false" ht="12.8" hidden="false" customHeight="false" outlineLevel="0" collapsed="false">
      <c r="A68" s="0" t="n">
        <v>115</v>
      </c>
      <c r="B68" s="0" t="n">
        <v>34008958.9543332</v>
      </c>
      <c r="C68" s="0" t="n">
        <v>32601358.1839232</v>
      </c>
      <c r="D68" s="0" t="n">
        <v>34159238.8184352</v>
      </c>
      <c r="E68" s="0" t="n">
        <v>32742573.3695293</v>
      </c>
      <c r="F68" s="0" t="n">
        <v>24309992.5633171</v>
      </c>
      <c r="G68" s="0" t="n">
        <v>8291365.62060604</v>
      </c>
      <c r="H68" s="0" t="n">
        <v>24458051.5452927</v>
      </c>
      <c r="I68" s="0" t="n">
        <v>8284521.82423669</v>
      </c>
      <c r="J68" s="0" t="n">
        <v>3240882.96857669</v>
      </c>
      <c r="K68" s="0" t="n">
        <v>3143656.47951939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34702811.1461946</v>
      </c>
      <c r="C69" s="0" t="n">
        <v>33265902.8926115</v>
      </c>
      <c r="D69" s="0" t="n">
        <v>34858202.3807004</v>
      </c>
      <c r="E69" s="0" t="n">
        <v>33411956.3667854</v>
      </c>
      <c r="F69" s="0" t="n">
        <v>24781951.2401638</v>
      </c>
      <c r="G69" s="0" t="n">
        <v>8483951.65244765</v>
      </c>
      <c r="H69" s="0" t="n">
        <v>24930580.0522908</v>
      </c>
      <c r="I69" s="0" t="n">
        <v>8481376.31449462</v>
      </c>
      <c r="J69" s="0" t="n">
        <v>3414469.09828164</v>
      </c>
      <c r="K69" s="0" t="n">
        <v>3312035.02533319</v>
      </c>
      <c r="L69" s="0" t="n">
        <v>5774613.80234318</v>
      </c>
      <c r="M69" s="0" t="n">
        <v>5449751.3228303</v>
      </c>
      <c r="N69" s="0" t="n">
        <v>5800509.80840238</v>
      </c>
      <c r="O69" s="0" t="n">
        <v>5474096.74534177</v>
      </c>
      <c r="P69" s="0" t="n">
        <v>569078.183046939</v>
      </c>
      <c r="Q69" s="0" t="n">
        <v>552005.837555531</v>
      </c>
    </row>
    <row r="70" customFormat="false" ht="12.8" hidden="false" customHeight="false" outlineLevel="0" collapsed="false">
      <c r="A70" s="0" t="n">
        <v>117</v>
      </c>
      <c r="B70" s="0" t="n">
        <v>34482550.786858</v>
      </c>
      <c r="C70" s="0" t="n">
        <v>33054416.9312225</v>
      </c>
      <c r="D70" s="0" t="n">
        <v>34634847.593299</v>
      </c>
      <c r="E70" s="0" t="n">
        <v>33197562.0606622</v>
      </c>
      <c r="F70" s="0" t="n">
        <v>24570795.3936229</v>
      </c>
      <c r="G70" s="0" t="n">
        <v>8483621.53759954</v>
      </c>
      <c r="H70" s="0" t="n">
        <v>24716496.6869666</v>
      </c>
      <c r="I70" s="0" t="n">
        <v>8481065.37369551</v>
      </c>
      <c r="J70" s="0" t="n">
        <v>3513377.65046374</v>
      </c>
      <c r="K70" s="0" t="n">
        <v>3407976.32094983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35128132.3369158</v>
      </c>
      <c r="C71" s="0" t="n">
        <v>33673144.4303019</v>
      </c>
      <c r="D71" s="0" t="n">
        <v>35280765.3480096</v>
      </c>
      <c r="E71" s="0" t="n">
        <v>33816605.4135046</v>
      </c>
      <c r="F71" s="0" t="n">
        <v>25024120.0969205</v>
      </c>
      <c r="G71" s="0" t="n">
        <v>8649024.33338133</v>
      </c>
      <c r="H71" s="0" t="n">
        <v>25170175.4276911</v>
      </c>
      <c r="I71" s="0" t="n">
        <v>8646429.98581356</v>
      </c>
      <c r="J71" s="0" t="n">
        <v>3698699.18104959</v>
      </c>
      <c r="K71" s="0" t="n">
        <v>3587738.2056181</v>
      </c>
      <c r="L71" s="0" t="n">
        <v>5844306.10087488</v>
      </c>
      <c r="M71" s="0" t="n">
        <v>5516230.50316698</v>
      </c>
      <c r="N71" s="0" t="n">
        <v>5869742.44541438</v>
      </c>
      <c r="O71" s="0" t="n">
        <v>5540146.19249677</v>
      </c>
      <c r="P71" s="0" t="n">
        <v>616449.863508265</v>
      </c>
      <c r="Q71" s="0" t="n">
        <v>597956.367603017</v>
      </c>
    </row>
    <row r="72" customFormat="false" ht="12.8" hidden="false" customHeight="false" outlineLevel="0" collapsed="false">
      <c r="A72" s="0" t="n">
        <v>119</v>
      </c>
      <c r="B72" s="0" t="n">
        <v>35085550.4038723</v>
      </c>
      <c r="C72" s="0" t="n">
        <v>33631836.8624826</v>
      </c>
      <c r="D72" s="0" t="n">
        <v>35238026.2908102</v>
      </c>
      <c r="E72" s="0" t="n">
        <v>33775155.6484662</v>
      </c>
      <c r="F72" s="0" t="n">
        <v>25041407.2747364</v>
      </c>
      <c r="G72" s="0" t="n">
        <v>8590429.5877461</v>
      </c>
      <c r="H72" s="0" t="n">
        <v>25187126.1410089</v>
      </c>
      <c r="I72" s="0" t="n">
        <v>8588029.50745731</v>
      </c>
      <c r="J72" s="0" t="n">
        <v>3847140.01840939</v>
      </c>
      <c r="K72" s="0" t="n">
        <v>3731725.81785711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35666877.6234526</v>
      </c>
      <c r="C73" s="0" t="n">
        <v>34189144.3256389</v>
      </c>
      <c r="D73" s="0" t="n">
        <v>35823072.1391209</v>
      </c>
      <c r="E73" s="0" t="n">
        <v>34335966.0571785</v>
      </c>
      <c r="F73" s="0" t="n">
        <v>25437995.4085625</v>
      </c>
      <c r="G73" s="0" t="n">
        <v>8751148.91707641</v>
      </c>
      <c r="H73" s="0" t="n">
        <v>25584817.7989551</v>
      </c>
      <c r="I73" s="0" t="n">
        <v>8751148.25822339</v>
      </c>
      <c r="J73" s="0" t="n">
        <v>4029029.58921955</v>
      </c>
      <c r="K73" s="0" t="n">
        <v>3908158.70154296</v>
      </c>
      <c r="L73" s="0" t="n">
        <v>5938305.87670015</v>
      </c>
      <c r="M73" s="0" t="n">
        <v>5607153.89958311</v>
      </c>
      <c r="N73" s="0" t="n">
        <v>5964338.09860432</v>
      </c>
      <c r="O73" s="0" t="n">
        <v>5631631.9713857</v>
      </c>
      <c r="P73" s="0" t="n">
        <v>671504.931536591</v>
      </c>
      <c r="Q73" s="0" t="n">
        <v>651359.783590493</v>
      </c>
    </row>
    <row r="74" customFormat="false" ht="12.8" hidden="false" customHeight="false" outlineLevel="0" collapsed="false">
      <c r="A74" s="0" t="n">
        <v>121</v>
      </c>
      <c r="B74" s="0" t="n">
        <v>35480434.8970209</v>
      </c>
      <c r="C74" s="0" t="n">
        <v>34010892.2732837</v>
      </c>
      <c r="D74" s="0" t="n">
        <v>35635695.8115783</v>
      </c>
      <c r="E74" s="0" t="n">
        <v>34156837.0800954</v>
      </c>
      <c r="F74" s="0" t="n">
        <v>25281330.9525637</v>
      </c>
      <c r="G74" s="0" t="n">
        <v>8729561.32072001</v>
      </c>
      <c r="H74" s="0" t="n">
        <v>25427276.4077357</v>
      </c>
      <c r="I74" s="0" t="n">
        <v>8729560.67235978</v>
      </c>
      <c r="J74" s="0" t="n">
        <v>4057288.31307789</v>
      </c>
      <c r="K74" s="0" t="n">
        <v>3935569.66368555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36172267.6755951</v>
      </c>
      <c r="C75" s="0" t="n">
        <v>34673960.2471888</v>
      </c>
      <c r="D75" s="0" t="n">
        <v>36328335.5586424</v>
      </c>
      <c r="E75" s="0" t="n">
        <v>34820663.5983877</v>
      </c>
      <c r="F75" s="0" t="n">
        <v>25696510.3537157</v>
      </c>
      <c r="G75" s="0" t="n">
        <v>8977449.89347319</v>
      </c>
      <c r="H75" s="0" t="n">
        <v>25843214.3627458</v>
      </c>
      <c r="I75" s="0" t="n">
        <v>8977449.23564193</v>
      </c>
      <c r="J75" s="0" t="n">
        <v>4202756.28412236</v>
      </c>
      <c r="K75" s="0" t="n">
        <v>4076673.59559869</v>
      </c>
      <c r="L75" s="0" t="n">
        <v>6017598.16656246</v>
      </c>
      <c r="M75" s="0" t="n">
        <v>5681165.51921361</v>
      </c>
      <c r="N75" s="0" t="n">
        <v>6043609.39904452</v>
      </c>
      <c r="O75" s="0" t="n">
        <v>5705623.91601743</v>
      </c>
      <c r="P75" s="0" t="n">
        <v>700459.380687061</v>
      </c>
      <c r="Q75" s="0" t="n">
        <v>679445.599266449</v>
      </c>
    </row>
    <row r="76" customFormat="false" ht="12.8" hidden="false" customHeight="false" outlineLevel="0" collapsed="false">
      <c r="A76" s="0" t="n">
        <v>123</v>
      </c>
      <c r="B76" s="0" t="n">
        <v>35942726.9120186</v>
      </c>
      <c r="C76" s="0" t="n">
        <v>34454777.6909876</v>
      </c>
      <c r="D76" s="0" t="n">
        <v>36096279.51119</v>
      </c>
      <c r="E76" s="0" t="n">
        <v>34599116.3183558</v>
      </c>
      <c r="F76" s="0" t="n">
        <v>25514443.1924543</v>
      </c>
      <c r="G76" s="0" t="n">
        <v>8940334.49853332</v>
      </c>
      <c r="H76" s="0" t="n">
        <v>25658782.472781</v>
      </c>
      <c r="I76" s="0" t="n">
        <v>8940333.84557488</v>
      </c>
      <c r="J76" s="0" t="n">
        <v>4308387.81150316</v>
      </c>
      <c r="K76" s="0" t="n">
        <v>4179136.17715806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36524581.8426133</v>
      </c>
      <c r="C77" s="0" t="n">
        <v>35012604.9407604</v>
      </c>
      <c r="D77" s="0" t="n">
        <v>36678988.867831</v>
      </c>
      <c r="E77" s="0" t="n">
        <v>35157746.7158724</v>
      </c>
      <c r="F77" s="0" t="n">
        <v>25948571.6145763</v>
      </c>
      <c r="G77" s="0" t="n">
        <v>9064033.32618414</v>
      </c>
      <c r="H77" s="0" t="n">
        <v>26093714.0528429</v>
      </c>
      <c r="I77" s="0" t="n">
        <v>9064032.66302951</v>
      </c>
      <c r="J77" s="0" t="n">
        <v>4456002.49827729</v>
      </c>
      <c r="K77" s="0" t="n">
        <v>4322322.42332897</v>
      </c>
      <c r="L77" s="0" t="n">
        <v>6081043.4673033</v>
      </c>
      <c r="M77" s="0" t="n">
        <v>5743125.93219638</v>
      </c>
      <c r="N77" s="0" t="n">
        <v>6106777.82459264</v>
      </c>
      <c r="O77" s="0" t="n">
        <v>5767324.89344892</v>
      </c>
      <c r="P77" s="0" t="n">
        <v>742667.083046215</v>
      </c>
      <c r="Q77" s="0" t="n">
        <v>720387.070554829</v>
      </c>
    </row>
    <row r="78" customFormat="false" ht="12.8" hidden="false" customHeight="false" outlineLevel="0" collapsed="false">
      <c r="A78" s="0" t="n">
        <v>125</v>
      </c>
      <c r="B78" s="0" t="n">
        <v>36338213.7516874</v>
      </c>
      <c r="C78" s="0" t="n">
        <v>34834637.6688932</v>
      </c>
      <c r="D78" s="0" t="n">
        <v>36491167.6746328</v>
      </c>
      <c r="E78" s="0" t="n">
        <v>34978408.1637442</v>
      </c>
      <c r="F78" s="0" t="n">
        <v>25826444.6807421</v>
      </c>
      <c r="G78" s="0" t="n">
        <v>9008192.98815102</v>
      </c>
      <c r="H78" s="0" t="n">
        <v>25970215.8338104</v>
      </c>
      <c r="I78" s="0" t="n">
        <v>9008192.32993374</v>
      </c>
      <c r="J78" s="0" t="n">
        <v>4525656.22232252</v>
      </c>
      <c r="K78" s="0" t="n">
        <v>4389886.53565284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37038980.5939738</v>
      </c>
      <c r="C79" s="0" t="n">
        <v>35506273.1529067</v>
      </c>
      <c r="D79" s="0" t="n">
        <v>37192243.907038</v>
      </c>
      <c r="E79" s="0" t="n">
        <v>35650334.1381494</v>
      </c>
      <c r="F79" s="0" t="n">
        <v>26327606.023656</v>
      </c>
      <c r="G79" s="0" t="n">
        <v>9178667.12925069</v>
      </c>
      <c r="H79" s="0" t="n">
        <v>26471667.6764888</v>
      </c>
      <c r="I79" s="0" t="n">
        <v>9178666.46166063</v>
      </c>
      <c r="J79" s="0" t="n">
        <v>4651876.91278734</v>
      </c>
      <c r="K79" s="0" t="n">
        <v>4512320.60540372</v>
      </c>
      <c r="L79" s="0" t="n">
        <v>6169274.48452569</v>
      </c>
      <c r="M79" s="0" t="n">
        <v>5827859.53134035</v>
      </c>
      <c r="N79" s="0" t="n">
        <v>6194817.2124056</v>
      </c>
      <c r="O79" s="0" t="n">
        <v>5851876.02732166</v>
      </c>
      <c r="P79" s="0" t="n">
        <v>775312.81879789</v>
      </c>
      <c r="Q79" s="0" t="n">
        <v>752053.434233953</v>
      </c>
    </row>
    <row r="80" customFormat="false" ht="12.8" hidden="false" customHeight="false" outlineLevel="0" collapsed="false">
      <c r="A80" s="0" t="n">
        <v>127</v>
      </c>
      <c r="B80" s="0" t="n">
        <v>36912963.1504475</v>
      </c>
      <c r="C80" s="0" t="n">
        <v>35384483.1808541</v>
      </c>
      <c r="D80" s="0" t="n">
        <v>37065457.1096845</v>
      </c>
      <c r="E80" s="0" t="n">
        <v>35527821.0218624</v>
      </c>
      <c r="F80" s="0" t="n">
        <v>26222527.8634351</v>
      </c>
      <c r="G80" s="0" t="n">
        <v>9161955.31741897</v>
      </c>
      <c r="H80" s="0" t="n">
        <v>26365866.366955</v>
      </c>
      <c r="I80" s="0" t="n">
        <v>9161954.65490735</v>
      </c>
      <c r="J80" s="0" t="n">
        <v>4670449.62005595</v>
      </c>
      <c r="K80" s="0" t="n">
        <v>4530336.13145427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37398066.7632311</v>
      </c>
      <c r="C81" s="0" t="n">
        <v>35849801.7861237</v>
      </c>
      <c r="D81" s="0" t="n">
        <v>37552354.0929763</v>
      </c>
      <c r="E81" s="0" t="n">
        <v>35994824.9415896</v>
      </c>
      <c r="F81" s="0" t="n">
        <v>26510432.8709657</v>
      </c>
      <c r="G81" s="0" t="n">
        <v>9339368.91515801</v>
      </c>
      <c r="H81" s="0" t="n">
        <v>26655456.7008804</v>
      </c>
      <c r="I81" s="0" t="n">
        <v>9339368.24070918</v>
      </c>
      <c r="J81" s="0" t="n">
        <v>4790888.33330069</v>
      </c>
      <c r="K81" s="0" t="n">
        <v>4647161.68330167</v>
      </c>
      <c r="L81" s="0" t="n">
        <v>6229653.93726726</v>
      </c>
      <c r="M81" s="0" t="n">
        <v>5885594.13657502</v>
      </c>
      <c r="N81" s="0" t="n">
        <v>6255367.26270448</v>
      </c>
      <c r="O81" s="0" t="n">
        <v>5909771.03465737</v>
      </c>
      <c r="P81" s="0" t="n">
        <v>798481.388883449</v>
      </c>
      <c r="Q81" s="0" t="n">
        <v>774526.947216945</v>
      </c>
    </row>
    <row r="82" customFormat="false" ht="12.8" hidden="false" customHeight="false" outlineLevel="0" collapsed="false">
      <c r="A82" s="0" t="n">
        <v>129</v>
      </c>
      <c r="B82" s="0" t="n">
        <v>37354723.6835403</v>
      </c>
      <c r="C82" s="0" t="n">
        <v>35808446.8785243</v>
      </c>
      <c r="D82" s="0" t="n">
        <v>37506452.6470109</v>
      </c>
      <c r="E82" s="0" t="n">
        <v>35951065.2213211</v>
      </c>
      <c r="F82" s="0" t="n">
        <v>26492830.3075138</v>
      </c>
      <c r="G82" s="0" t="n">
        <v>9315616.57101046</v>
      </c>
      <c r="H82" s="0" t="n">
        <v>26635449.3000223</v>
      </c>
      <c r="I82" s="0" t="n">
        <v>9315615.92129885</v>
      </c>
      <c r="J82" s="0" t="n">
        <v>4861665.6447493</v>
      </c>
      <c r="K82" s="0" t="n">
        <v>4715815.67540682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38134374.9759804</v>
      </c>
      <c r="C83" s="0" t="n">
        <v>36555316.0954903</v>
      </c>
      <c r="D83" s="0" t="n">
        <v>38286164.2974362</v>
      </c>
      <c r="E83" s="0" t="n">
        <v>36697991.0750469</v>
      </c>
      <c r="F83" s="0" t="n">
        <v>26970299.718801</v>
      </c>
      <c r="G83" s="0" t="n">
        <v>9585016.37668936</v>
      </c>
      <c r="H83" s="0" t="n">
        <v>27112975.3574848</v>
      </c>
      <c r="I83" s="0" t="n">
        <v>9585015.71756216</v>
      </c>
      <c r="J83" s="0" t="n">
        <v>4991417.00614293</v>
      </c>
      <c r="K83" s="0" t="n">
        <v>4841674.49595864</v>
      </c>
      <c r="L83" s="0" t="n">
        <v>6345800.69410764</v>
      </c>
      <c r="M83" s="0" t="n">
        <v>5994072.56992991</v>
      </c>
      <c r="N83" s="0" t="n">
        <v>6371097.67629853</v>
      </c>
      <c r="O83" s="0" t="n">
        <v>6017858.14957603</v>
      </c>
      <c r="P83" s="0" t="n">
        <v>831902.834357156</v>
      </c>
      <c r="Q83" s="0" t="n">
        <v>806945.749326441</v>
      </c>
    </row>
    <row r="84" customFormat="false" ht="12.8" hidden="false" customHeight="false" outlineLevel="0" collapsed="false">
      <c r="A84" s="0" t="n">
        <v>131</v>
      </c>
      <c r="B84" s="0" t="n">
        <v>37978134.1893669</v>
      </c>
      <c r="C84" s="0" t="n">
        <v>36405419.7980532</v>
      </c>
      <c r="D84" s="0" t="n">
        <v>38128046.2993539</v>
      </c>
      <c r="E84" s="0" t="n">
        <v>36546330.0504807</v>
      </c>
      <c r="F84" s="0" t="n">
        <v>26857765.9479537</v>
      </c>
      <c r="G84" s="0" t="n">
        <v>9547653.85009943</v>
      </c>
      <c r="H84" s="0" t="n">
        <v>26998676.8210912</v>
      </c>
      <c r="I84" s="0" t="n">
        <v>9547653.22938953</v>
      </c>
      <c r="J84" s="0" t="n">
        <v>5022653.17742735</v>
      </c>
      <c r="K84" s="0" t="n">
        <v>4871973.58210453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38640651.1613182</v>
      </c>
      <c r="C85" s="0" t="n">
        <v>37039899.1167246</v>
      </c>
      <c r="D85" s="0" t="n">
        <v>38792549.9264299</v>
      </c>
      <c r="E85" s="0" t="n">
        <v>37182676.9729345</v>
      </c>
      <c r="F85" s="0" t="n">
        <v>27322497.3905878</v>
      </c>
      <c r="G85" s="0" t="n">
        <v>9717401.72613673</v>
      </c>
      <c r="H85" s="0" t="n">
        <v>27465275.8721716</v>
      </c>
      <c r="I85" s="0" t="n">
        <v>9717401.1007629</v>
      </c>
      <c r="J85" s="0" t="n">
        <v>5201807.57234701</v>
      </c>
      <c r="K85" s="0" t="n">
        <v>5045753.3451766</v>
      </c>
      <c r="L85" s="0" t="n">
        <v>6427208.43065021</v>
      </c>
      <c r="M85" s="0" t="n">
        <v>6070501.3957102</v>
      </c>
      <c r="N85" s="0" t="n">
        <v>6452523.65338247</v>
      </c>
      <c r="O85" s="0" t="n">
        <v>6094304.04920959</v>
      </c>
      <c r="P85" s="0" t="n">
        <v>866967.928724501</v>
      </c>
      <c r="Q85" s="0" t="n">
        <v>840958.890862766</v>
      </c>
    </row>
    <row r="86" customFormat="false" ht="12.8" hidden="false" customHeight="false" outlineLevel="0" collapsed="false">
      <c r="A86" s="0" t="n">
        <v>133</v>
      </c>
      <c r="B86" s="0" t="n">
        <v>38400376.3757837</v>
      </c>
      <c r="C86" s="0" t="n">
        <v>36810224.8883541</v>
      </c>
      <c r="D86" s="0" t="n">
        <v>38548267.1683162</v>
      </c>
      <c r="E86" s="0" t="n">
        <v>36949236.715962</v>
      </c>
      <c r="F86" s="0" t="n">
        <v>27101179.8631783</v>
      </c>
      <c r="G86" s="0" t="n">
        <v>9709045.02517583</v>
      </c>
      <c r="H86" s="0" t="n">
        <v>27240192.3115039</v>
      </c>
      <c r="I86" s="0" t="n">
        <v>9709044.40445808</v>
      </c>
      <c r="J86" s="0" t="n">
        <v>5268500.25330316</v>
      </c>
      <c r="K86" s="0" t="n">
        <v>5110445.24570406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39017488.5227562</v>
      </c>
      <c r="C87" s="0" t="n">
        <v>37401547.1465552</v>
      </c>
      <c r="D87" s="0" t="n">
        <v>39165746.9730307</v>
      </c>
      <c r="E87" s="0" t="n">
        <v>37540904.4979443</v>
      </c>
      <c r="F87" s="0" t="n">
        <v>27498992.267303</v>
      </c>
      <c r="G87" s="0" t="n">
        <v>9902554.8792522</v>
      </c>
      <c r="H87" s="0" t="n">
        <v>27638350.2477908</v>
      </c>
      <c r="I87" s="0" t="n">
        <v>9902554.25015342</v>
      </c>
      <c r="J87" s="0" t="n">
        <v>5460785.83226458</v>
      </c>
      <c r="K87" s="0" t="n">
        <v>5296962.25729664</v>
      </c>
      <c r="L87" s="0" t="n">
        <v>6490060.94095508</v>
      </c>
      <c r="M87" s="0" t="n">
        <v>6130690.702452</v>
      </c>
      <c r="N87" s="0" t="n">
        <v>6514769.69120137</v>
      </c>
      <c r="O87" s="0" t="n">
        <v>6153923.43928569</v>
      </c>
      <c r="P87" s="0" t="n">
        <v>910130.972044097</v>
      </c>
      <c r="Q87" s="0" t="n">
        <v>882827.042882774</v>
      </c>
    </row>
    <row r="88" customFormat="false" ht="12.8" hidden="false" customHeight="false" outlineLevel="0" collapsed="false">
      <c r="A88" s="0" t="n">
        <v>135</v>
      </c>
      <c r="B88" s="0" t="n">
        <v>38828432.4230861</v>
      </c>
      <c r="C88" s="0" t="n">
        <v>37222024.0131745</v>
      </c>
      <c r="D88" s="0" t="n">
        <v>38974164.1015635</v>
      </c>
      <c r="E88" s="0" t="n">
        <v>37359002.7785583</v>
      </c>
      <c r="F88" s="0" t="n">
        <v>27386516.1774147</v>
      </c>
      <c r="G88" s="0" t="n">
        <v>9835507.83575975</v>
      </c>
      <c r="H88" s="0" t="n">
        <v>27523495.5595976</v>
      </c>
      <c r="I88" s="0" t="n">
        <v>9835507.21896076</v>
      </c>
      <c r="J88" s="0" t="n">
        <v>5456434.15438303</v>
      </c>
      <c r="K88" s="0" t="n">
        <v>5292741.12975154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39559468.3228657</v>
      </c>
      <c r="C89" s="0" t="n">
        <v>37923535.2340175</v>
      </c>
      <c r="D89" s="0" t="n">
        <v>39707637.5742564</v>
      </c>
      <c r="E89" s="0" t="n">
        <v>38062805.6372685</v>
      </c>
      <c r="F89" s="0" t="n">
        <v>27882324.7389099</v>
      </c>
      <c r="G89" s="0" t="n">
        <v>10041210.4951077</v>
      </c>
      <c r="H89" s="0" t="n">
        <v>28021595.7989691</v>
      </c>
      <c r="I89" s="0" t="n">
        <v>10041209.8382994</v>
      </c>
      <c r="J89" s="0" t="n">
        <v>5622412.93072702</v>
      </c>
      <c r="K89" s="0" t="n">
        <v>5453740.54280521</v>
      </c>
      <c r="L89" s="0" t="n">
        <v>6579167.93323114</v>
      </c>
      <c r="M89" s="0" t="n">
        <v>6215061.55021205</v>
      </c>
      <c r="N89" s="0" t="n">
        <v>6603861.26714089</v>
      </c>
      <c r="O89" s="0" t="n">
        <v>6238280.27898708</v>
      </c>
      <c r="P89" s="0" t="n">
        <v>937068.821787837</v>
      </c>
      <c r="Q89" s="0" t="n">
        <v>908956.757134201</v>
      </c>
    </row>
    <row r="90" customFormat="false" ht="12.8" hidden="false" customHeight="false" outlineLevel="0" collapsed="false">
      <c r="A90" s="0" t="n">
        <v>137</v>
      </c>
      <c r="B90" s="0" t="n">
        <v>39408114.0382794</v>
      </c>
      <c r="C90" s="0" t="n">
        <v>37778043.1086478</v>
      </c>
      <c r="D90" s="0" t="n">
        <v>39554631.9236285</v>
      </c>
      <c r="E90" s="0" t="n">
        <v>37915761.4282538</v>
      </c>
      <c r="F90" s="0" t="n">
        <v>27737152.4044061</v>
      </c>
      <c r="G90" s="0" t="n">
        <v>10040890.7042417</v>
      </c>
      <c r="H90" s="0" t="n">
        <v>27874871.3759303</v>
      </c>
      <c r="I90" s="0" t="n">
        <v>10040890.0523235</v>
      </c>
      <c r="J90" s="0" t="n">
        <v>5654674.30430957</v>
      </c>
      <c r="K90" s="0" t="n">
        <v>5485034.07518028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40192426.6562284</v>
      </c>
      <c r="C91" s="0" t="n">
        <v>38530669.7145546</v>
      </c>
      <c r="D91" s="0" t="n">
        <v>40340412.5291728</v>
      </c>
      <c r="E91" s="0" t="n">
        <v>38669767.8289832</v>
      </c>
      <c r="F91" s="0" t="n">
        <v>28368639.2300958</v>
      </c>
      <c r="G91" s="0" t="n">
        <v>10162030.4844588</v>
      </c>
      <c r="H91" s="0" t="n">
        <v>28507738.0162714</v>
      </c>
      <c r="I91" s="0" t="n">
        <v>10162029.8127118</v>
      </c>
      <c r="J91" s="0" t="n">
        <v>5796457.36323735</v>
      </c>
      <c r="K91" s="0" t="n">
        <v>5622563.64234023</v>
      </c>
      <c r="L91" s="0" t="n">
        <v>6683639.66346554</v>
      </c>
      <c r="M91" s="0" t="n">
        <v>6313892.13090077</v>
      </c>
      <c r="N91" s="0" t="n">
        <v>6708302.44971175</v>
      </c>
      <c r="O91" s="0" t="n">
        <v>6337082.17276024</v>
      </c>
      <c r="P91" s="0" t="n">
        <v>966076.227206226</v>
      </c>
      <c r="Q91" s="0" t="n">
        <v>937093.940390039</v>
      </c>
    </row>
    <row r="92" customFormat="false" ht="12.8" hidden="false" customHeight="false" outlineLevel="0" collapsed="false">
      <c r="A92" s="0" t="n">
        <v>139</v>
      </c>
      <c r="B92" s="0" t="n">
        <v>39973667.5451634</v>
      </c>
      <c r="C92" s="0" t="n">
        <v>38321615.594676</v>
      </c>
      <c r="D92" s="0" t="n">
        <v>40119748.9585349</v>
      </c>
      <c r="E92" s="0" t="n">
        <v>38458923.5808553</v>
      </c>
      <c r="F92" s="0" t="n">
        <v>28273836.8004963</v>
      </c>
      <c r="G92" s="0" t="n">
        <v>10047778.7941797</v>
      </c>
      <c r="H92" s="0" t="n">
        <v>28411145.4534467</v>
      </c>
      <c r="I92" s="0" t="n">
        <v>10047778.1274086</v>
      </c>
      <c r="J92" s="0" t="n">
        <v>5880379.18903684</v>
      </c>
      <c r="K92" s="0" t="n">
        <v>5703967.81336574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40636749.2000114</v>
      </c>
      <c r="C93" s="0" t="n">
        <v>38958140.2945483</v>
      </c>
      <c r="D93" s="0" t="n">
        <v>40781570.9239928</v>
      </c>
      <c r="E93" s="0" t="n">
        <v>39094264.0825363</v>
      </c>
      <c r="F93" s="0" t="n">
        <v>28762266.7668497</v>
      </c>
      <c r="G93" s="0" t="n">
        <v>10195873.5276987</v>
      </c>
      <c r="H93" s="0" t="n">
        <v>28898391.2342496</v>
      </c>
      <c r="I93" s="0" t="n">
        <v>10195872.8482868</v>
      </c>
      <c r="J93" s="0" t="n">
        <v>6114651.72927427</v>
      </c>
      <c r="K93" s="0" t="n">
        <v>5931212.17739604</v>
      </c>
      <c r="L93" s="0" t="n">
        <v>6757284.79385833</v>
      </c>
      <c r="M93" s="0" t="n">
        <v>6384675.88535221</v>
      </c>
      <c r="N93" s="0" t="n">
        <v>6781420.21726046</v>
      </c>
      <c r="O93" s="0" t="n">
        <v>6407369.96460815</v>
      </c>
      <c r="P93" s="0" t="n">
        <v>1019108.62154571</v>
      </c>
      <c r="Q93" s="0" t="n">
        <v>988535.36289934</v>
      </c>
    </row>
    <row r="94" customFormat="false" ht="12.8" hidden="false" customHeight="false" outlineLevel="0" collapsed="false">
      <c r="A94" s="0" t="n">
        <v>141</v>
      </c>
      <c r="B94" s="0" t="n">
        <v>40431938.7592429</v>
      </c>
      <c r="C94" s="0" t="n">
        <v>38762220.2650086</v>
      </c>
      <c r="D94" s="0" t="n">
        <v>40574484.4996523</v>
      </c>
      <c r="E94" s="0" t="n">
        <v>38896204.7444162</v>
      </c>
      <c r="F94" s="0" t="n">
        <v>28616599.7644488</v>
      </c>
      <c r="G94" s="0" t="n">
        <v>10145620.5005598</v>
      </c>
      <c r="H94" s="0" t="n">
        <v>28750584.9182098</v>
      </c>
      <c r="I94" s="0" t="n">
        <v>10145619.8262063</v>
      </c>
      <c r="J94" s="0" t="n">
        <v>6117050.95978222</v>
      </c>
      <c r="K94" s="0" t="n">
        <v>5933539.43098875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41084238.769873</v>
      </c>
      <c r="C95" s="0" t="n">
        <v>39388337.9055123</v>
      </c>
      <c r="D95" s="0" t="n">
        <v>41228234.6397475</v>
      </c>
      <c r="E95" s="0" t="n">
        <v>39523685.6393804</v>
      </c>
      <c r="F95" s="0" t="n">
        <v>29092075.6385357</v>
      </c>
      <c r="G95" s="0" t="n">
        <v>10296262.2669766</v>
      </c>
      <c r="H95" s="0" t="n">
        <v>29227424.0555668</v>
      </c>
      <c r="I95" s="0" t="n">
        <v>10296261.5838137</v>
      </c>
      <c r="J95" s="0" t="n">
        <v>6282681.02724349</v>
      </c>
      <c r="K95" s="0" t="n">
        <v>6094200.59642618</v>
      </c>
      <c r="L95" s="0" t="n">
        <v>6834373.68517413</v>
      </c>
      <c r="M95" s="0" t="n">
        <v>6458897.58268915</v>
      </c>
      <c r="N95" s="0" t="n">
        <v>6858371.51032807</v>
      </c>
      <c r="O95" s="0" t="n">
        <v>6481461.58923433</v>
      </c>
      <c r="P95" s="0" t="n">
        <v>1047113.50454058</v>
      </c>
      <c r="Q95" s="0" t="n">
        <v>1015700.09940436</v>
      </c>
    </row>
    <row r="96" customFormat="false" ht="12.8" hidden="false" customHeight="false" outlineLevel="0" collapsed="false">
      <c r="A96" s="0" t="n">
        <v>143</v>
      </c>
      <c r="B96" s="0" t="n">
        <v>40825447.2486669</v>
      </c>
      <c r="C96" s="0" t="n">
        <v>39138797.6255176</v>
      </c>
      <c r="D96" s="0" t="n">
        <v>40966622.6415321</v>
      </c>
      <c r="E96" s="0" t="n">
        <v>39271494.134853</v>
      </c>
      <c r="F96" s="0" t="n">
        <v>28858439.6486627</v>
      </c>
      <c r="G96" s="0" t="n">
        <v>10280357.976855</v>
      </c>
      <c r="H96" s="0" t="n">
        <v>28991136.8361004</v>
      </c>
      <c r="I96" s="0" t="n">
        <v>10280357.2987525</v>
      </c>
      <c r="J96" s="0" t="n">
        <v>6304258.68969918</v>
      </c>
      <c r="K96" s="0" t="n">
        <v>6115130.92900821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41494308.0460709</v>
      </c>
      <c r="C97" s="0" t="n">
        <v>39778852.7289686</v>
      </c>
      <c r="D97" s="0" t="n">
        <v>41635975.046594</v>
      </c>
      <c r="E97" s="0" t="n">
        <v>39912012.1387135</v>
      </c>
      <c r="F97" s="0" t="n">
        <v>29329795.3395298</v>
      </c>
      <c r="G97" s="0" t="n">
        <v>10449057.3894388</v>
      </c>
      <c r="H97" s="0" t="n">
        <v>29462955.4364675</v>
      </c>
      <c r="I97" s="0" t="n">
        <v>10449056.702246</v>
      </c>
      <c r="J97" s="0" t="n">
        <v>6454361.90950259</v>
      </c>
      <c r="K97" s="0" t="n">
        <v>6260731.05221751</v>
      </c>
      <c r="L97" s="0" t="n">
        <v>6899494.82684989</v>
      </c>
      <c r="M97" s="0" t="n">
        <v>6519839.40914879</v>
      </c>
      <c r="N97" s="0" t="n">
        <v>6923104.65127273</v>
      </c>
      <c r="O97" s="0" t="n">
        <v>6542038.99590638</v>
      </c>
      <c r="P97" s="0" t="n">
        <v>1075726.9849171</v>
      </c>
      <c r="Q97" s="0" t="n">
        <v>1043455.17536959</v>
      </c>
    </row>
    <row r="98" customFormat="false" ht="12.8" hidden="false" customHeight="false" outlineLevel="0" collapsed="false">
      <c r="A98" s="0" t="n">
        <v>145</v>
      </c>
      <c r="B98" s="0" t="n">
        <v>41363049.151166</v>
      </c>
      <c r="C98" s="0" t="n">
        <v>39653799.1137857</v>
      </c>
      <c r="D98" s="0" t="n">
        <v>41502275.2086681</v>
      </c>
      <c r="E98" s="0" t="n">
        <v>39784663.4393658</v>
      </c>
      <c r="F98" s="0" t="n">
        <v>29291280.9746911</v>
      </c>
      <c r="G98" s="0" t="n">
        <v>10362518.1390946</v>
      </c>
      <c r="H98" s="0" t="n">
        <v>29422145.9735945</v>
      </c>
      <c r="I98" s="0" t="n">
        <v>10362517.4657713</v>
      </c>
      <c r="J98" s="0" t="n">
        <v>6609995.43733541</v>
      </c>
      <c r="K98" s="0" t="n">
        <v>6411695.57421535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42103531.1076575</v>
      </c>
      <c r="C99" s="0" t="n">
        <v>40364982.6463663</v>
      </c>
      <c r="D99" s="0" t="n">
        <v>42243012.5341801</v>
      </c>
      <c r="E99" s="0" t="n">
        <v>40496086.90406</v>
      </c>
      <c r="F99" s="0" t="n">
        <v>29860735.3086929</v>
      </c>
      <c r="G99" s="0" t="n">
        <v>10504247.3376734</v>
      </c>
      <c r="H99" s="0" t="n">
        <v>29991840.2560618</v>
      </c>
      <c r="I99" s="0" t="n">
        <v>10504246.6479982</v>
      </c>
      <c r="J99" s="0" t="n">
        <v>6858199.72265661</v>
      </c>
      <c r="K99" s="0" t="n">
        <v>6652453.73097691</v>
      </c>
      <c r="L99" s="0" t="n">
        <v>7000749.37837169</v>
      </c>
      <c r="M99" s="0" t="n">
        <v>6616779.36443226</v>
      </c>
      <c r="N99" s="0" t="n">
        <v>7023994.81413299</v>
      </c>
      <c r="O99" s="0" t="n">
        <v>6638636.53205854</v>
      </c>
      <c r="P99" s="0" t="n">
        <v>1143033.28710943</v>
      </c>
      <c r="Q99" s="0" t="n">
        <v>1108742.28849615</v>
      </c>
    </row>
    <row r="100" customFormat="false" ht="12.8" hidden="false" customHeight="false" outlineLevel="0" collapsed="false">
      <c r="A100" s="0" t="n">
        <v>147</v>
      </c>
      <c r="B100" s="0" t="n">
        <v>41915570.1211527</v>
      </c>
      <c r="C100" s="0" t="n">
        <v>40185646.0076152</v>
      </c>
      <c r="D100" s="0" t="n">
        <v>42053337.4089643</v>
      </c>
      <c r="E100" s="0" t="n">
        <v>40315138.3637322</v>
      </c>
      <c r="F100" s="0" t="n">
        <v>29747259.6281219</v>
      </c>
      <c r="G100" s="0" t="n">
        <v>10438386.3794933</v>
      </c>
      <c r="H100" s="0" t="n">
        <v>29876752.6831801</v>
      </c>
      <c r="I100" s="0" t="n">
        <v>10438385.6805521</v>
      </c>
      <c r="J100" s="0" t="n">
        <v>6874574.97756852</v>
      </c>
      <c r="K100" s="0" t="n">
        <v>6668337.72824146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42622514.151708</v>
      </c>
      <c r="C101" s="0" t="n">
        <v>40865303.866307</v>
      </c>
      <c r="D101" s="0" t="n">
        <v>42760143.1912487</v>
      </c>
      <c r="E101" s="0" t="n">
        <v>40994666.149895</v>
      </c>
      <c r="F101" s="0" t="n">
        <v>30288843.9731244</v>
      </c>
      <c r="G101" s="0" t="n">
        <v>10576459.8931826</v>
      </c>
      <c r="H101" s="0" t="n">
        <v>30418206.9650169</v>
      </c>
      <c r="I101" s="0" t="n">
        <v>10576459.184878</v>
      </c>
      <c r="J101" s="0" t="n">
        <v>7069018.00536881</v>
      </c>
      <c r="K101" s="0" t="n">
        <v>6856947.46520775</v>
      </c>
      <c r="L101" s="0" t="n">
        <v>7087235.88305567</v>
      </c>
      <c r="M101" s="0" t="n">
        <v>6699033.52765381</v>
      </c>
      <c r="N101" s="0" t="n">
        <v>7110172.45815991</v>
      </c>
      <c r="O101" s="0" t="n">
        <v>6720600.41514059</v>
      </c>
      <c r="P101" s="0" t="n">
        <v>1178169.66756147</v>
      </c>
      <c r="Q101" s="0" t="n">
        <v>1142824.57753462</v>
      </c>
    </row>
    <row r="102" customFormat="false" ht="12.8" hidden="false" customHeight="false" outlineLevel="0" collapsed="false">
      <c r="A102" s="0" t="n">
        <v>149</v>
      </c>
      <c r="B102" s="0" t="n">
        <v>42444385.7710047</v>
      </c>
      <c r="C102" s="0" t="n">
        <v>40693799.2416033</v>
      </c>
      <c r="D102" s="0" t="n">
        <v>42580122.8159145</v>
      </c>
      <c r="E102" s="0" t="n">
        <v>40821388.9117313</v>
      </c>
      <c r="F102" s="0" t="n">
        <v>30150290.851937</v>
      </c>
      <c r="G102" s="0" t="n">
        <v>10543508.3896663</v>
      </c>
      <c r="H102" s="0" t="n">
        <v>30277881.2250961</v>
      </c>
      <c r="I102" s="0" t="n">
        <v>10543507.6866352</v>
      </c>
      <c r="J102" s="0" t="n">
        <v>7059547.40482751</v>
      </c>
      <c r="K102" s="0" t="n">
        <v>6847760.98268268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43069278.4539291</v>
      </c>
      <c r="C103" s="0" t="n">
        <v>41292703.827405</v>
      </c>
      <c r="D103" s="0" t="n">
        <v>43205799.0155362</v>
      </c>
      <c r="E103" s="0" t="n">
        <v>41421030.0529421</v>
      </c>
      <c r="F103" s="0" t="n">
        <v>30597587.7604041</v>
      </c>
      <c r="G103" s="0" t="n">
        <v>10695116.0670009</v>
      </c>
      <c r="H103" s="0" t="n">
        <v>30725914.6770396</v>
      </c>
      <c r="I103" s="0" t="n">
        <v>10695115.3759025</v>
      </c>
      <c r="J103" s="0" t="n">
        <v>7236682.58105834</v>
      </c>
      <c r="K103" s="0" t="n">
        <v>7019582.10362659</v>
      </c>
      <c r="L103" s="0" t="n">
        <v>7161966.40601551</v>
      </c>
      <c r="M103" s="0" t="n">
        <v>6770271.43303835</v>
      </c>
      <c r="N103" s="0" t="n">
        <v>7184719.28288379</v>
      </c>
      <c r="O103" s="0" t="n">
        <v>6791665.67894662</v>
      </c>
      <c r="P103" s="0" t="n">
        <v>1206113.76350972</v>
      </c>
      <c r="Q103" s="0" t="n">
        <v>1169930.35060443</v>
      </c>
    </row>
    <row r="104" customFormat="false" ht="12.8" hidden="false" customHeight="false" outlineLevel="0" collapsed="false">
      <c r="A104" s="0" t="n">
        <v>151</v>
      </c>
      <c r="B104" s="0" t="n">
        <v>42927751.0163974</v>
      </c>
      <c r="C104" s="0" t="n">
        <v>41157299.3420422</v>
      </c>
      <c r="D104" s="0" t="n">
        <v>43060538.8516756</v>
      </c>
      <c r="E104" s="0" t="n">
        <v>41282116.8278106</v>
      </c>
      <c r="F104" s="0" t="n">
        <v>30478592.9131372</v>
      </c>
      <c r="G104" s="0" t="n">
        <v>10678706.4289051</v>
      </c>
      <c r="H104" s="0" t="n">
        <v>30603411.0754232</v>
      </c>
      <c r="I104" s="0" t="n">
        <v>10678705.7523874</v>
      </c>
      <c r="J104" s="0" t="n">
        <v>7287683.3190122</v>
      </c>
      <c r="K104" s="0" t="n">
        <v>7069052.81944183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43602390.9494188</v>
      </c>
      <c r="C105" s="0" t="n">
        <v>41804628.0365716</v>
      </c>
      <c r="D105" s="0" t="n">
        <v>43735995.6767666</v>
      </c>
      <c r="E105" s="0" t="n">
        <v>41930213.034317</v>
      </c>
      <c r="F105" s="0" t="n">
        <v>30994761.4331606</v>
      </c>
      <c r="G105" s="0" t="n">
        <v>10809866.6034111</v>
      </c>
      <c r="H105" s="0" t="n">
        <v>31120347.1061663</v>
      </c>
      <c r="I105" s="0" t="n">
        <v>10809865.9281506</v>
      </c>
      <c r="J105" s="0" t="n">
        <v>7471165.67981693</v>
      </c>
      <c r="K105" s="0" t="n">
        <v>7247030.70942242</v>
      </c>
      <c r="L105" s="0" t="n">
        <v>7250109.78595686</v>
      </c>
      <c r="M105" s="0" t="n">
        <v>6854569.31821312</v>
      </c>
      <c r="N105" s="0" t="n">
        <v>7272376.62952873</v>
      </c>
      <c r="O105" s="0" t="n">
        <v>6875505.49554251</v>
      </c>
      <c r="P105" s="0" t="n">
        <v>1245194.27996949</v>
      </c>
      <c r="Q105" s="0" t="n">
        <v>1207838.4515704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3042139.68707169</v>
      </c>
      <c r="C23" s="0" t="n">
        <v>1738690.69691316</v>
      </c>
      <c r="D23" s="0" t="n">
        <v>897631.22570992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2963197.03838117</v>
      </c>
      <c r="C24" s="0" t="n">
        <v>1653028.10561287</v>
      </c>
      <c r="D24" s="0" t="n">
        <v>917172.978482733</v>
      </c>
      <c r="E24" s="0" t="n">
        <v>297226.565963335</v>
      </c>
      <c r="F24" s="0" t="n">
        <v>0</v>
      </c>
      <c r="G24" s="0" t="n">
        <v>8752.27847535863</v>
      </c>
      <c r="H24" s="0" t="n">
        <v>45488.2241218912</v>
      </c>
      <c r="I24" s="0" t="n">
        <v>35847.5059594998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2894707.76085543</v>
      </c>
      <c r="C25" s="0" t="n">
        <v>1604685.92242502</v>
      </c>
      <c r="D25" s="0" t="n">
        <v>915307.239509829</v>
      </c>
      <c r="E25" s="0" t="n">
        <v>287890.810755541</v>
      </c>
      <c r="F25" s="0" t="n">
        <v>0</v>
      </c>
      <c r="G25" s="0" t="n">
        <v>5606.03770553567</v>
      </c>
      <c r="H25" s="0" t="n">
        <v>51173.075576723</v>
      </c>
      <c r="I25" s="0" t="n">
        <v>23051.4092541169</v>
      </c>
      <c r="J25" s="0" t="n">
        <v>6947.2039115021</v>
      </c>
    </row>
    <row r="26" customFormat="false" ht="12.8" hidden="false" customHeight="false" outlineLevel="0" collapsed="false">
      <c r="A26" s="0" t="n">
        <v>73</v>
      </c>
      <c r="B26" s="0" t="n">
        <v>3692031.77045359</v>
      </c>
      <c r="C26" s="0" t="n">
        <v>1681995.89318991</v>
      </c>
      <c r="D26" s="0" t="n">
        <v>947374.624414031</v>
      </c>
      <c r="E26" s="0" t="n">
        <v>298065.842131274</v>
      </c>
      <c r="F26" s="0" t="n">
        <v>656292.426262823</v>
      </c>
      <c r="G26" s="0" t="n">
        <v>7256.7974892889</v>
      </c>
      <c r="H26" s="0" t="n">
        <v>66804.2841477587</v>
      </c>
      <c r="I26" s="0" t="n">
        <v>26339.8778631343</v>
      </c>
      <c r="J26" s="0" t="n">
        <v>8463.9626410363</v>
      </c>
    </row>
    <row r="27" customFormat="false" ht="12.8" hidden="false" customHeight="false" outlineLevel="0" collapsed="false">
      <c r="A27" s="0" t="n">
        <v>74</v>
      </c>
      <c r="B27" s="0" t="n">
        <v>3187440.94823933</v>
      </c>
      <c r="C27" s="0" t="n">
        <v>1802993.48732769</v>
      </c>
      <c r="D27" s="0" t="n">
        <v>962130.228909934</v>
      </c>
      <c r="E27" s="0" t="n">
        <v>306214.096692204</v>
      </c>
      <c r="F27" s="0" t="n">
        <v>0</v>
      </c>
      <c r="G27" s="0" t="n">
        <v>6871.8012473516</v>
      </c>
      <c r="H27" s="0" t="n">
        <v>58241.7842576802</v>
      </c>
      <c r="I27" s="0" t="n">
        <v>44389.1933130605</v>
      </c>
      <c r="J27" s="0" t="n">
        <v>6075.3363540092</v>
      </c>
    </row>
    <row r="28" customFormat="false" ht="12.8" hidden="false" customHeight="false" outlineLevel="0" collapsed="false">
      <c r="A28" s="0" t="n">
        <v>75</v>
      </c>
      <c r="B28" s="0" t="n">
        <v>2837500.63321839</v>
      </c>
      <c r="C28" s="0" t="n">
        <v>1522246.01378945</v>
      </c>
      <c r="D28" s="0" t="n">
        <v>944349.559007742</v>
      </c>
      <c r="E28" s="0" t="n">
        <v>279226.607628909</v>
      </c>
      <c r="F28" s="0" t="n">
        <v>0</v>
      </c>
      <c r="G28" s="0" t="n">
        <v>8142.76786797979</v>
      </c>
      <c r="H28" s="0" t="n">
        <v>49114.3660346886</v>
      </c>
      <c r="I28" s="0" t="n">
        <v>27417.5606606946</v>
      </c>
      <c r="J28" s="0" t="n">
        <v>6938.41742147682</v>
      </c>
    </row>
    <row r="29" customFormat="false" ht="12.8" hidden="false" customHeight="false" outlineLevel="0" collapsed="false">
      <c r="A29" s="0" t="n">
        <v>76</v>
      </c>
      <c r="B29" s="0" t="n">
        <v>3233412.98193598</v>
      </c>
      <c r="C29" s="0" t="n">
        <v>1753145.16862826</v>
      </c>
      <c r="D29" s="0" t="n">
        <v>1056371.2553433</v>
      </c>
      <c r="E29" s="0" t="n">
        <v>307213.934800295</v>
      </c>
      <c r="F29" s="0" t="n">
        <v>0</v>
      </c>
      <c r="G29" s="0" t="n">
        <v>7326.56650839966</v>
      </c>
      <c r="H29" s="0" t="n">
        <v>71088.865317964</v>
      </c>
      <c r="I29" s="0" t="n">
        <v>29556.1183759114</v>
      </c>
      <c r="J29" s="0" t="n">
        <v>8065.17054280478</v>
      </c>
    </row>
    <row r="30" customFormat="false" ht="12.8" hidden="false" customHeight="false" outlineLevel="0" collapsed="false">
      <c r="A30" s="0" t="n">
        <v>77</v>
      </c>
      <c r="B30" s="0" t="n">
        <v>3542219.37956947</v>
      </c>
      <c r="C30" s="0" t="n">
        <v>1507871.16281289</v>
      </c>
      <c r="D30" s="0" t="n">
        <v>1015744.64676923</v>
      </c>
      <c r="E30" s="0" t="n">
        <v>286154.613271291</v>
      </c>
      <c r="F30" s="0" t="n">
        <v>633991.618877149</v>
      </c>
      <c r="G30" s="0" t="n">
        <v>7669.37909678012</v>
      </c>
      <c r="H30" s="0" t="n">
        <v>51462.6197164826</v>
      </c>
      <c r="I30" s="0" t="n">
        <v>32608.6462981081</v>
      </c>
      <c r="J30" s="0" t="n">
        <v>6810.13561114199</v>
      </c>
    </row>
    <row r="31" customFormat="false" ht="12.8" hidden="false" customHeight="false" outlineLevel="0" collapsed="false">
      <c r="A31" s="0" t="n">
        <v>78</v>
      </c>
      <c r="B31" s="0" t="n">
        <v>3335734.34245873</v>
      </c>
      <c r="C31" s="0" t="n">
        <v>1757015.09620671</v>
      </c>
      <c r="D31" s="0" t="n">
        <v>1138284.66414886</v>
      </c>
      <c r="E31" s="0" t="n">
        <v>316439.127333071</v>
      </c>
      <c r="F31" s="0" t="n">
        <v>0</v>
      </c>
      <c r="G31" s="0" t="n">
        <v>5873.64813434609</v>
      </c>
      <c r="H31" s="0" t="n">
        <v>53195.4068707759</v>
      </c>
      <c r="I31" s="0" t="n">
        <v>58363.2500525493</v>
      </c>
      <c r="J31" s="0" t="n">
        <v>6110.55912448292</v>
      </c>
    </row>
    <row r="32" customFormat="false" ht="12.8" hidden="false" customHeight="false" outlineLevel="0" collapsed="false">
      <c r="A32" s="0" t="n">
        <v>79</v>
      </c>
      <c r="B32" s="0" t="n">
        <v>2982611.47731328</v>
      </c>
      <c r="C32" s="0" t="n">
        <v>1609303.06057823</v>
      </c>
      <c r="D32" s="0" t="n">
        <v>970531.49867429</v>
      </c>
      <c r="E32" s="0" t="n">
        <v>297382.908383652</v>
      </c>
      <c r="F32" s="0" t="n">
        <v>0</v>
      </c>
      <c r="G32" s="0" t="n">
        <v>6291.74126995598</v>
      </c>
      <c r="H32" s="0" t="n">
        <v>61606.288378976</v>
      </c>
      <c r="I32" s="0" t="n">
        <v>30654.6324879525</v>
      </c>
      <c r="J32" s="0" t="n">
        <v>6865.31285969594</v>
      </c>
    </row>
    <row r="33" customFormat="false" ht="12.8" hidden="false" customHeight="false" outlineLevel="0" collapsed="false">
      <c r="A33" s="0" t="n">
        <v>80</v>
      </c>
      <c r="B33" s="0" t="n">
        <v>3361156.1991473</v>
      </c>
      <c r="C33" s="0" t="n">
        <v>1888088.3211347</v>
      </c>
      <c r="D33" s="0" t="n">
        <v>1018549.92956295</v>
      </c>
      <c r="E33" s="0" t="n">
        <v>321747.387828452</v>
      </c>
      <c r="F33" s="0" t="n">
        <v>0</v>
      </c>
      <c r="G33" s="0" t="n">
        <v>4703.35595441825</v>
      </c>
      <c r="H33" s="0" t="n">
        <v>79725.713156551</v>
      </c>
      <c r="I33" s="0" t="n">
        <v>39330.1906396878</v>
      </c>
      <c r="J33" s="0" t="n">
        <v>7817.34461991517</v>
      </c>
    </row>
    <row r="34" customFormat="false" ht="12.8" hidden="false" customHeight="false" outlineLevel="0" collapsed="false">
      <c r="A34" s="0" t="n">
        <v>81</v>
      </c>
      <c r="B34" s="0" t="n">
        <v>3748131.62971678</v>
      </c>
      <c r="C34" s="0" t="n">
        <v>1698259.56832359</v>
      </c>
      <c r="D34" s="0" t="n">
        <v>951247.392211768</v>
      </c>
      <c r="E34" s="0" t="n">
        <v>299436.964619653</v>
      </c>
      <c r="F34" s="0" t="n">
        <v>667140.421070456</v>
      </c>
      <c r="G34" s="0" t="n">
        <v>5606.85617382387</v>
      </c>
      <c r="H34" s="0" t="n">
        <v>77623.366324629</v>
      </c>
      <c r="I34" s="0" t="n">
        <v>39428.9294470328</v>
      </c>
      <c r="J34" s="0" t="n">
        <v>8879.51049891946</v>
      </c>
    </row>
    <row r="35" customFormat="false" ht="12.8" hidden="false" customHeight="false" outlineLevel="0" collapsed="false">
      <c r="A35" s="0" t="n">
        <v>82</v>
      </c>
      <c r="B35" s="0" t="n">
        <v>3481578.29448407</v>
      </c>
      <c r="C35" s="0" t="n">
        <v>1958758.84839289</v>
      </c>
      <c r="D35" s="0" t="n">
        <v>1060874.66149322</v>
      </c>
      <c r="E35" s="0" t="n">
        <v>325874.360507724</v>
      </c>
      <c r="F35" s="0" t="n">
        <v>0</v>
      </c>
      <c r="G35" s="0" t="n">
        <v>9790.21610105638</v>
      </c>
      <c r="H35" s="0" t="n">
        <v>58743.2380633931</v>
      </c>
      <c r="I35" s="0" t="n">
        <v>54217.4960903964</v>
      </c>
      <c r="J35" s="0" t="n">
        <v>7751.37030811259</v>
      </c>
    </row>
    <row r="36" customFormat="false" ht="12.8" hidden="false" customHeight="false" outlineLevel="0" collapsed="false">
      <c r="A36" s="0" t="n">
        <v>83</v>
      </c>
      <c r="B36" s="0" t="n">
        <v>3238057.14575255</v>
      </c>
      <c r="C36" s="0" t="n">
        <v>1775482.78593841</v>
      </c>
      <c r="D36" s="0" t="n">
        <v>1020501.29929989</v>
      </c>
      <c r="E36" s="0" t="n">
        <v>301886.345113362</v>
      </c>
      <c r="F36" s="0" t="n">
        <v>0</v>
      </c>
      <c r="G36" s="0" t="n">
        <v>8193.23506187329</v>
      </c>
      <c r="H36" s="0" t="n">
        <v>78232.4797983803</v>
      </c>
      <c r="I36" s="0" t="n">
        <v>42561.6655728337</v>
      </c>
      <c r="J36" s="0" t="n">
        <v>11734.6237451313</v>
      </c>
    </row>
    <row r="37" customFormat="false" ht="12.8" hidden="false" customHeight="false" outlineLevel="0" collapsed="false">
      <c r="A37" s="0" t="n">
        <v>84</v>
      </c>
      <c r="B37" s="0" t="n">
        <v>3588380.72067671</v>
      </c>
      <c r="C37" s="0" t="n">
        <v>2072643.19562104</v>
      </c>
      <c r="D37" s="0" t="n">
        <v>1034325.26777237</v>
      </c>
      <c r="E37" s="0" t="n">
        <v>330868.029170936</v>
      </c>
      <c r="F37" s="0" t="n">
        <v>0</v>
      </c>
      <c r="G37" s="0" t="n">
        <v>8649.981640024</v>
      </c>
      <c r="H37" s="0" t="n">
        <v>95844.9462433397</v>
      </c>
      <c r="I37" s="0" t="n">
        <v>27743.6781324446</v>
      </c>
      <c r="J37" s="0" t="n">
        <v>13231.2477506282</v>
      </c>
    </row>
    <row r="38" customFormat="false" ht="12.8" hidden="false" customHeight="false" outlineLevel="0" collapsed="false">
      <c r="A38" s="0" t="n">
        <v>85</v>
      </c>
      <c r="B38" s="0" t="n">
        <v>4060704.14948549</v>
      </c>
      <c r="C38" s="0" t="n">
        <v>1845228.06234695</v>
      </c>
      <c r="D38" s="0" t="n">
        <v>1041755.02877796</v>
      </c>
      <c r="E38" s="0" t="n">
        <v>311715.803538495</v>
      </c>
      <c r="F38" s="0" t="n">
        <v>720320.008963728</v>
      </c>
      <c r="G38" s="0" t="n">
        <v>8477.08101574447</v>
      </c>
      <c r="H38" s="0" t="n">
        <v>72669.5357450932</v>
      </c>
      <c r="I38" s="0" t="n">
        <v>50463.5931259196</v>
      </c>
      <c r="J38" s="0" t="n">
        <v>9422.46654798865</v>
      </c>
    </row>
    <row r="39" customFormat="false" ht="12.8" hidden="false" customHeight="false" outlineLevel="0" collapsed="false">
      <c r="A39" s="0" t="n">
        <v>86</v>
      </c>
      <c r="B39" s="0" t="n">
        <v>3672759.6233675</v>
      </c>
      <c r="C39" s="0" t="n">
        <v>2146728.41070979</v>
      </c>
      <c r="D39" s="0" t="n">
        <v>1051152.83854602</v>
      </c>
      <c r="E39" s="0" t="n">
        <v>336771.601706611</v>
      </c>
      <c r="F39" s="0" t="n">
        <v>0</v>
      </c>
      <c r="G39" s="0" t="n">
        <v>10075.2123203066</v>
      </c>
      <c r="H39" s="0" t="n">
        <v>75741.6974125508</v>
      </c>
      <c r="I39" s="0" t="n">
        <v>36945.1236237695</v>
      </c>
      <c r="J39" s="0" t="n">
        <v>10125.3219810399</v>
      </c>
    </row>
    <row r="40" customFormat="false" ht="12.8" hidden="false" customHeight="false" outlineLevel="0" collapsed="false">
      <c r="A40" s="0" t="n">
        <v>87</v>
      </c>
      <c r="B40" s="0" t="n">
        <v>3417926.73559286</v>
      </c>
      <c r="C40" s="0" t="n">
        <v>1927497.97262874</v>
      </c>
      <c r="D40" s="0" t="n">
        <v>1026743.57331625</v>
      </c>
      <c r="E40" s="0" t="n">
        <v>320800.919786583</v>
      </c>
      <c r="F40" s="0" t="n">
        <v>0</v>
      </c>
      <c r="G40" s="0" t="n">
        <v>10098.1514482565</v>
      </c>
      <c r="H40" s="0" t="n">
        <v>84310.6393250263</v>
      </c>
      <c r="I40" s="0" t="n">
        <v>38373.3989132151</v>
      </c>
      <c r="J40" s="0" t="n">
        <v>9976.31786045086</v>
      </c>
    </row>
    <row r="41" customFormat="false" ht="12.8" hidden="false" customHeight="false" outlineLevel="0" collapsed="false">
      <c r="A41" s="0" t="n">
        <v>88</v>
      </c>
      <c r="B41" s="0" t="n">
        <v>3710497.53019267</v>
      </c>
      <c r="C41" s="0" t="n">
        <v>2172643.59841649</v>
      </c>
      <c r="D41" s="0" t="n">
        <v>1038613.38495678</v>
      </c>
      <c r="E41" s="0" t="n">
        <v>347989.173092216</v>
      </c>
      <c r="F41" s="0" t="n">
        <v>0</v>
      </c>
      <c r="G41" s="0" t="n">
        <v>6266.63986092213</v>
      </c>
      <c r="H41" s="0" t="n">
        <v>85491.1560335736</v>
      </c>
      <c r="I41" s="0" t="n">
        <v>40345.2613406097</v>
      </c>
      <c r="J41" s="0" t="n">
        <v>13946.9800230006</v>
      </c>
    </row>
    <row r="42" customFormat="false" ht="12.8" hidden="false" customHeight="false" outlineLevel="0" collapsed="false">
      <c r="A42" s="0" t="n">
        <v>89</v>
      </c>
      <c r="B42" s="0" t="n">
        <v>4320551.116059</v>
      </c>
      <c r="C42" s="0" t="n">
        <v>1993707.51851141</v>
      </c>
      <c r="D42" s="0" t="n">
        <v>1079690.87124015</v>
      </c>
      <c r="E42" s="0" t="n">
        <v>329537.71224691</v>
      </c>
      <c r="F42" s="0" t="n">
        <v>765797.610430099</v>
      </c>
      <c r="G42" s="0" t="n">
        <v>13932.3904908627</v>
      </c>
      <c r="H42" s="0" t="n">
        <v>68579.3556708278</v>
      </c>
      <c r="I42" s="0" t="n">
        <v>58594.0117467227</v>
      </c>
      <c r="J42" s="0" t="n">
        <v>9995.36069147496</v>
      </c>
    </row>
    <row r="43" customFormat="false" ht="12.8" hidden="false" customHeight="false" outlineLevel="0" collapsed="false">
      <c r="A43" s="0" t="n">
        <v>90</v>
      </c>
      <c r="B43" s="0" t="n">
        <v>3897440.38136099</v>
      </c>
      <c r="C43" s="0" t="n">
        <v>2246448.6001277</v>
      </c>
      <c r="D43" s="0" t="n">
        <v>1138279.34680556</v>
      </c>
      <c r="E43" s="0" t="n">
        <v>354170.211425029</v>
      </c>
      <c r="F43" s="0" t="n">
        <v>0</v>
      </c>
      <c r="G43" s="0" t="n">
        <v>9955.80325933592</v>
      </c>
      <c r="H43" s="0" t="n">
        <v>81005.510080121</v>
      </c>
      <c r="I43" s="0" t="n">
        <v>48819.5874504423</v>
      </c>
      <c r="J43" s="0" t="n">
        <v>12799.5822352098</v>
      </c>
    </row>
    <row r="44" customFormat="false" ht="12.8" hidden="false" customHeight="false" outlineLevel="0" collapsed="false">
      <c r="A44" s="0" t="n">
        <v>91</v>
      </c>
      <c r="B44" s="0" t="n">
        <v>3760468.84852021</v>
      </c>
      <c r="C44" s="0" t="n">
        <v>2182174.64983406</v>
      </c>
      <c r="D44" s="0" t="n">
        <v>1048347.05835579</v>
      </c>
      <c r="E44" s="0" t="n">
        <v>340602.217969486</v>
      </c>
      <c r="F44" s="0" t="n">
        <v>0</v>
      </c>
      <c r="G44" s="0" t="n">
        <v>14027.7461377206</v>
      </c>
      <c r="H44" s="0" t="n">
        <v>101458.473592582</v>
      </c>
      <c r="I44" s="0" t="n">
        <v>57946.165418952</v>
      </c>
      <c r="J44" s="0" t="n">
        <v>14655.7543789923</v>
      </c>
    </row>
    <row r="45" customFormat="false" ht="12.8" hidden="false" customHeight="false" outlineLevel="0" collapsed="false">
      <c r="A45" s="0" t="n">
        <v>92</v>
      </c>
      <c r="B45" s="0" t="n">
        <v>3955195.91813779</v>
      </c>
      <c r="C45" s="0" t="n">
        <v>2405478.79593801</v>
      </c>
      <c r="D45" s="0" t="n">
        <v>1026020.83183054</v>
      </c>
      <c r="E45" s="0" t="n">
        <v>358069.135254675</v>
      </c>
      <c r="F45" s="0" t="n">
        <v>0</v>
      </c>
      <c r="G45" s="0" t="n">
        <v>10613.0449670428</v>
      </c>
      <c r="H45" s="0" t="n">
        <v>98434.9804954656</v>
      </c>
      <c r="I45" s="0" t="n">
        <v>35605.2731875691</v>
      </c>
      <c r="J45" s="0" t="n">
        <v>14797.7141784444</v>
      </c>
    </row>
    <row r="46" customFormat="false" ht="12.8" hidden="false" customHeight="false" outlineLevel="0" collapsed="false">
      <c r="A46" s="0" t="n">
        <v>93</v>
      </c>
      <c r="B46" s="0" t="n">
        <v>4634636.24226346</v>
      </c>
      <c r="C46" s="0" t="n">
        <v>2285125.66620853</v>
      </c>
      <c r="D46" s="0" t="n">
        <v>1018053.52740249</v>
      </c>
      <c r="E46" s="0" t="n">
        <v>346330.722121509</v>
      </c>
      <c r="F46" s="0" t="n">
        <v>817603.311880791</v>
      </c>
      <c r="G46" s="0" t="n">
        <v>12291.3204077543</v>
      </c>
      <c r="H46" s="0" t="n">
        <v>100229.080071916</v>
      </c>
      <c r="I46" s="0" t="n">
        <v>38886.3912837964</v>
      </c>
      <c r="J46" s="0" t="n">
        <v>15047.0731476753</v>
      </c>
    </row>
    <row r="47" customFormat="false" ht="12.8" hidden="false" customHeight="false" outlineLevel="0" collapsed="false">
      <c r="A47" s="0" t="n">
        <v>94</v>
      </c>
      <c r="B47" s="0" t="n">
        <v>4037306.88122618</v>
      </c>
      <c r="C47" s="0" t="n">
        <v>2415858.26762972</v>
      </c>
      <c r="D47" s="0" t="n">
        <v>1076709.60670133</v>
      </c>
      <c r="E47" s="0" t="n">
        <v>361740.629541606</v>
      </c>
      <c r="F47" s="0" t="n">
        <v>0</v>
      </c>
      <c r="G47" s="0" t="n">
        <v>12979.1628307801</v>
      </c>
      <c r="H47" s="0" t="n">
        <v>103096.810749921</v>
      </c>
      <c r="I47" s="0" t="n">
        <v>44993.5480528651</v>
      </c>
      <c r="J47" s="0" t="n">
        <v>15560.4426809044</v>
      </c>
    </row>
    <row r="48" customFormat="false" ht="12.8" hidden="false" customHeight="false" outlineLevel="0" collapsed="false">
      <c r="A48" s="0" t="n">
        <v>95</v>
      </c>
      <c r="B48" s="0" t="n">
        <v>3961423.09827528</v>
      </c>
      <c r="C48" s="0" t="n">
        <v>2393101.939291</v>
      </c>
      <c r="D48" s="0" t="n">
        <v>1030120.4654808</v>
      </c>
      <c r="E48" s="0" t="n">
        <v>353324.560690978</v>
      </c>
      <c r="F48" s="0" t="n">
        <v>0</v>
      </c>
      <c r="G48" s="0" t="n">
        <v>12143.5905778282</v>
      </c>
      <c r="H48" s="0" t="n">
        <v>111877.073985958</v>
      </c>
      <c r="I48" s="0" t="n">
        <v>43801.5736468713</v>
      </c>
      <c r="J48" s="0" t="n">
        <v>16330.6778824698</v>
      </c>
    </row>
    <row r="49" customFormat="false" ht="12.8" hidden="false" customHeight="false" outlineLevel="0" collapsed="false">
      <c r="A49" s="0" t="n">
        <v>96</v>
      </c>
      <c r="B49" s="0" t="n">
        <v>4101939.73732646</v>
      </c>
      <c r="C49" s="0" t="n">
        <v>2483289.80014023</v>
      </c>
      <c r="D49" s="0" t="n">
        <v>1068102.46718731</v>
      </c>
      <c r="E49" s="0" t="n">
        <v>360494.759425145</v>
      </c>
      <c r="F49" s="0" t="n">
        <v>0</v>
      </c>
      <c r="G49" s="0" t="n">
        <v>12813.2491895623</v>
      </c>
      <c r="H49" s="0" t="n">
        <v>111773.932341438</v>
      </c>
      <c r="I49" s="0" t="n">
        <v>43602.9301243855</v>
      </c>
      <c r="J49" s="0" t="n">
        <v>15267.2578218009</v>
      </c>
    </row>
    <row r="50" customFormat="false" ht="12.8" hidden="false" customHeight="false" outlineLevel="0" collapsed="false">
      <c r="A50" s="0" t="n">
        <v>97</v>
      </c>
      <c r="B50" s="0" t="n">
        <v>4795118.18770762</v>
      </c>
      <c r="C50" s="0" t="n">
        <v>2414684.55235795</v>
      </c>
      <c r="D50" s="0" t="n">
        <v>1026429.41473495</v>
      </c>
      <c r="E50" s="0" t="n">
        <v>355667.479138318</v>
      </c>
      <c r="F50" s="0" t="n">
        <v>832086.375602619</v>
      </c>
      <c r="G50" s="0" t="n">
        <v>12656.843463728</v>
      </c>
      <c r="H50" s="0" t="n">
        <v>103635.525803255</v>
      </c>
      <c r="I50" s="0" t="n">
        <v>35413.0571423399</v>
      </c>
      <c r="J50" s="0" t="n">
        <v>14145.5569516852</v>
      </c>
    </row>
    <row r="51" customFormat="false" ht="12.8" hidden="false" customHeight="false" outlineLevel="0" collapsed="false">
      <c r="A51" s="0" t="n">
        <v>98</v>
      </c>
      <c r="B51" s="0" t="n">
        <v>4142792.27246228</v>
      </c>
      <c r="C51" s="0" t="n">
        <v>2477512.63197803</v>
      </c>
      <c r="D51" s="0" t="n">
        <v>1111087.82174123</v>
      </c>
      <c r="E51" s="0" t="n">
        <v>362190.267842739</v>
      </c>
      <c r="F51" s="0" t="n">
        <v>0</v>
      </c>
      <c r="G51" s="0" t="n">
        <v>13828.7337545147</v>
      </c>
      <c r="H51" s="0" t="n">
        <v>108508.966660493</v>
      </c>
      <c r="I51" s="0" t="n">
        <v>47824.6568503007</v>
      </c>
      <c r="J51" s="0" t="n">
        <v>15838.1885738437</v>
      </c>
    </row>
    <row r="52" customFormat="false" ht="12.8" hidden="false" customHeight="false" outlineLevel="0" collapsed="false">
      <c r="A52" s="0" t="n">
        <v>99</v>
      </c>
      <c r="B52" s="0" t="n">
        <v>4005862.71197059</v>
      </c>
      <c r="C52" s="0" t="n">
        <v>2477152.10508882</v>
      </c>
      <c r="D52" s="0" t="n">
        <v>1006479.76697208</v>
      </c>
      <c r="E52" s="0" t="n">
        <v>356147.647856313</v>
      </c>
      <c r="F52" s="0" t="n">
        <v>0</v>
      </c>
      <c r="G52" s="0" t="n">
        <v>10452.9829640204</v>
      </c>
      <c r="H52" s="0" t="n">
        <v>97327.5327100181</v>
      </c>
      <c r="I52" s="0" t="n">
        <v>46965.5747282176</v>
      </c>
      <c r="J52" s="0" t="n">
        <v>12584.9395494669</v>
      </c>
    </row>
    <row r="53" customFormat="false" ht="12.8" hidden="false" customHeight="false" outlineLevel="0" collapsed="false">
      <c r="A53" s="0" t="n">
        <v>100</v>
      </c>
      <c r="B53" s="0" t="n">
        <v>4092257.24577078</v>
      </c>
      <c r="C53" s="0" t="n">
        <v>2550177.12322724</v>
      </c>
      <c r="D53" s="0" t="n">
        <v>1011090.96743987</v>
      </c>
      <c r="E53" s="0" t="n">
        <v>365801.943300039</v>
      </c>
      <c r="F53" s="0" t="n">
        <v>0</v>
      </c>
      <c r="G53" s="0" t="n">
        <v>13524.2091579663</v>
      </c>
      <c r="H53" s="0" t="n">
        <v>106607.635033888</v>
      </c>
      <c r="I53" s="0" t="n">
        <v>24394.5254868622</v>
      </c>
      <c r="J53" s="0" t="n">
        <v>15368.0483316769</v>
      </c>
    </row>
    <row r="54" customFormat="false" ht="12.8" hidden="false" customHeight="false" outlineLevel="0" collapsed="false">
      <c r="A54" s="0" t="n">
        <v>101</v>
      </c>
      <c r="B54" s="0" t="n">
        <v>4841133.13082721</v>
      </c>
      <c r="C54" s="0" t="n">
        <v>2548481.94715364</v>
      </c>
      <c r="D54" s="0" t="n">
        <v>919662.929353495</v>
      </c>
      <c r="E54" s="0" t="n">
        <v>358361.450736268</v>
      </c>
      <c r="F54" s="0" t="n">
        <v>849842.428337236</v>
      </c>
      <c r="G54" s="0" t="n">
        <v>15590.9552076359</v>
      </c>
      <c r="H54" s="0" t="n">
        <v>103077.758150131</v>
      </c>
      <c r="I54" s="0" t="n">
        <v>30202.9493197077</v>
      </c>
      <c r="J54" s="0" t="n">
        <v>16626.3546998225</v>
      </c>
    </row>
    <row r="55" customFormat="false" ht="12.8" hidden="false" customHeight="false" outlineLevel="0" collapsed="false">
      <c r="A55" s="0" t="n">
        <v>102</v>
      </c>
      <c r="B55" s="0" t="n">
        <v>4011365.16717833</v>
      </c>
      <c r="C55" s="0" t="n">
        <v>2561473.80793082</v>
      </c>
      <c r="D55" s="0" t="n">
        <v>924969.941604975</v>
      </c>
      <c r="E55" s="0" t="n">
        <v>361891.931243227</v>
      </c>
      <c r="F55" s="0" t="n">
        <v>0</v>
      </c>
      <c r="G55" s="0" t="n">
        <v>17062.7987170139</v>
      </c>
      <c r="H55" s="0" t="n">
        <v>97620.9850708466</v>
      </c>
      <c r="I55" s="0" t="n">
        <v>32959.0903350443</v>
      </c>
      <c r="J55" s="0" t="n">
        <v>16256.6216689693</v>
      </c>
    </row>
    <row r="56" customFormat="false" ht="12.8" hidden="false" customHeight="false" outlineLevel="0" collapsed="false">
      <c r="A56" s="0" t="n">
        <v>103</v>
      </c>
      <c r="B56" s="0" t="n">
        <v>3973727.527177</v>
      </c>
      <c r="C56" s="0" t="n">
        <v>2497690.48294732</v>
      </c>
      <c r="D56" s="0" t="n">
        <v>939637.468161424</v>
      </c>
      <c r="E56" s="0" t="n">
        <v>357153.960083165</v>
      </c>
      <c r="F56" s="0" t="n">
        <v>0</v>
      </c>
      <c r="G56" s="0" t="n">
        <v>10692.0857306279</v>
      </c>
      <c r="H56" s="0" t="n">
        <v>110354.188168907</v>
      </c>
      <c r="I56" s="0" t="n">
        <v>34820.8325414799</v>
      </c>
      <c r="J56" s="0" t="n">
        <v>17238.4630892667</v>
      </c>
    </row>
    <row r="57" customFormat="false" ht="12.8" hidden="false" customHeight="false" outlineLevel="0" collapsed="false">
      <c r="A57" s="0" t="n">
        <v>104</v>
      </c>
      <c r="B57" s="0" t="n">
        <v>4038314.95901851</v>
      </c>
      <c r="C57" s="0" t="n">
        <v>2519334.49122686</v>
      </c>
      <c r="D57" s="0" t="n">
        <v>1003069.027524</v>
      </c>
      <c r="E57" s="0" t="n">
        <v>365337.857256145</v>
      </c>
      <c r="F57" s="0" t="n">
        <v>0</v>
      </c>
      <c r="G57" s="0" t="n">
        <v>10359.8152333759</v>
      </c>
      <c r="H57" s="0" t="n">
        <v>86862.6826666371</v>
      </c>
      <c r="I57" s="0" t="n">
        <v>40612.1881262953</v>
      </c>
      <c r="J57" s="0" t="n">
        <v>14529.1626041947</v>
      </c>
    </row>
    <row r="58" customFormat="false" ht="12.8" hidden="false" customHeight="false" outlineLevel="0" collapsed="false">
      <c r="A58" s="0" t="n">
        <v>105</v>
      </c>
      <c r="B58" s="0" t="n">
        <v>4828779.09052674</v>
      </c>
      <c r="C58" s="0" t="n">
        <v>2504697.42334879</v>
      </c>
      <c r="D58" s="0" t="n">
        <v>956860.099956739</v>
      </c>
      <c r="E58" s="0" t="n">
        <v>356161.436928949</v>
      </c>
      <c r="F58" s="0" t="n">
        <v>843363.870088565</v>
      </c>
      <c r="G58" s="0" t="n">
        <v>14943.6207612738</v>
      </c>
      <c r="H58" s="0" t="n">
        <v>104789.851931627</v>
      </c>
      <c r="I58" s="0" t="n">
        <v>34415.872918799</v>
      </c>
      <c r="J58" s="0" t="n">
        <v>15775.1055403572</v>
      </c>
    </row>
    <row r="59" customFormat="false" ht="12.8" hidden="false" customHeight="false" outlineLevel="0" collapsed="false">
      <c r="A59" s="0" t="n">
        <v>106</v>
      </c>
      <c r="B59" s="0" t="n">
        <v>4148241.26834565</v>
      </c>
      <c r="C59" s="0" t="n">
        <v>2614251.58804969</v>
      </c>
      <c r="D59" s="0" t="n">
        <v>982707.246767452</v>
      </c>
      <c r="E59" s="0" t="n">
        <v>368334.816724543</v>
      </c>
      <c r="F59" s="0" t="n">
        <v>0</v>
      </c>
      <c r="G59" s="0" t="n">
        <v>18000.9272769817</v>
      </c>
      <c r="H59" s="0" t="n">
        <v>100318.047354874</v>
      </c>
      <c r="I59" s="0" t="n">
        <v>49753.2963103657</v>
      </c>
      <c r="J59" s="0" t="n">
        <v>15095.7433374896</v>
      </c>
    </row>
    <row r="60" customFormat="false" ht="12.8" hidden="false" customHeight="false" outlineLevel="0" collapsed="false">
      <c r="A60" s="0" t="n">
        <v>107</v>
      </c>
      <c r="B60" s="0" t="n">
        <v>4052781.05475612</v>
      </c>
      <c r="C60" s="0" t="n">
        <v>2607196.49589433</v>
      </c>
      <c r="D60" s="0" t="n">
        <v>922625.629751606</v>
      </c>
      <c r="E60" s="0" t="n">
        <v>361738.469399504</v>
      </c>
      <c r="F60" s="0" t="n">
        <v>0</v>
      </c>
      <c r="G60" s="0" t="n">
        <v>14942.0142073093</v>
      </c>
      <c r="H60" s="0" t="n">
        <v>99110.7560919495</v>
      </c>
      <c r="I60" s="0" t="n">
        <v>34580.7605013001</v>
      </c>
      <c r="J60" s="0" t="n">
        <v>13596.9152702682</v>
      </c>
    </row>
    <row r="61" customFormat="false" ht="12.8" hidden="false" customHeight="false" outlineLevel="0" collapsed="false">
      <c r="A61" s="0" t="n">
        <v>108</v>
      </c>
      <c r="B61" s="0" t="n">
        <v>4126810.67793676</v>
      </c>
      <c r="C61" s="0" t="n">
        <v>2727981.79828382</v>
      </c>
      <c r="D61" s="0" t="n">
        <v>868963.127293273</v>
      </c>
      <c r="E61" s="0" t="n">
        <v>367682.015576383</v>
      </c>
      <c r="F61" s="0" t="n">
        <v>0</v>
      </c>
      <c r="G61" s="0" t="n">
        <v>10729.0712310274</v>
      </c>
      <c r="H61" s="0" t="n">
        <v>106333.797947127</v>
      </c>
      <c r="I61" s="0" t="n">
        <v>30939.6806641865</v>
      </c>
      <c r="J61" s="0" t="n">
        <v>14152.329383579</v>
      </c>
    </row>
    <row r="62" customFormat="false" ht="12.8" hidden="false" customHeight="false" outlineLevel="0" collapsed="false">
      <c r="A62" s="0" t="n">
        <v>109</v>
      </c>
      <c r="B62" s="0" t="n">
        <v>4987571.61649319</v>
      </c>
      <c r="C62" s="0" t="n">
        <v>2669813.44930092</v>
      </c>
      <c r="D62" s="0" t="n">
        <v>900073.521536203</v>
      </c>
      <c r="E62" s="0" t="n">
        <v>360432.116705639</v>
      </c>
      <c r="F62" s="0" t="n">
        <v>858559.957547422</v>
      </c>
      <c r="G62" s="0" t="n">
        <v>13833.2845116483</v>
      </c>
      <c r="H62" s="0" t="n">
        <v>116899.644223434</v>
      </c>
      <c r="I62" s="0" t="n">
        <v>51513.7300411104</v>
      </c>
      <c r="J62" s="0" t="n">
        <v>16401.5433737621</v>
      </c>
    </row>
    <row r="63" customFormat="false" ht="12.8" hidden="false" customHeight="false" outlineLevel="0" collapsed="false">
      <c r="A63" s="0" t="n">
        <v>110</v>
      </c>
      <c r="B63" s="0" t="n">
        <v>4173802.94067107</v>
      </c>
      <c r="C63" s="0" t="n">
        <v>2768521.29999498</v>
      </c>
      <c r="D63" s="0" t="n">
        <v>844158.53259098</v>
      </c>
      <c r="E63" s="0" t="n">
        <v>369482.135583747</v>
      </c>
      <c r="F63" s="0" t="n">
        <v>0</v>
      </c>
      <c r="G63" s="0" t="n">
        <v>10254.5523954939</v>
      </c>
      <c r="H63" s="0" t="n">
        <v>119083.133087053</v>
      </c>
      <c r="I63" s="0" t="n">
        <v>46672.6224465028</v>
      </c>
      <c r="J63" s="0" t="n">
        <v>16902.5028342466</v>
      </c>
    </row>
    <row r="64" customFormat="false" ht="12.8" hidden="false" customHeight="false" outlineLevel="0" collapsed="false">
      <c r="A64" s="0" t="n">
        <v>111</v>
      </c>
      <c r="B64" s="0" t="n">
        <v>3997238.70871252</v>
      </c>
      <c r="C64" s="0" t="n">
        <v>2625384.29495966</v>
      </c>
      <c r="D64" s="0" t="n">
        <v>864046.273898812</v>
      </c>
      <c r="E64" s="0" t="n">
        <v>360271.682732459</v>
      </c>
      <c r="F64" s="0" t="n">
        <v>0</v>
      </c>
      <c r="G64" s="0" t="n">
        <v>16816.2446050611</v>
      </c>
      <c r="H64" s="0" t="n">
        <v>86880.0254584599</v>
      </c>
      <c r="I64" s="0" t="n">
        <v>29628.748216351</v>
      </c>
      <c r="J64" s="0" t="n">
        <v>14225.806801469</v>
      </c>
    </row>
    <row r="65" customFormat="false" ht="12.8" hidden="false" customHeight="false" outlineLevel="0" collapsed="false">
      <c r="A65" s="0" t="n">
        <v>112</v>
      </c>
      <c r="B65" s="0" t="n">
        <v>4091687.96839212</v>
      </c>
      <c r="C65" s="0" t="n">
        <v>2651963.83823759</v>
      </c>
      <c r="D65" s="0" t="n">
        <v>911641.866872732</v>
      </c>
      <c r="E65" s="0" t="n">
        <v>367914.788263336</v>
      </c>
      <c r="F65" s="0" t="n">
        <v>0</v>
      </c>
      <c r="G65" s="0" t="n">
        <v>22369.0298247452</v>
      </c>
      <c r="H65" s="0" t="n">
        <v>89939.006809644</v>
      </c>
      <c r="I65" s="0" t="n">
        <v>34537.3398657389</v>
      </c>
      <c r="J65" s="0" t="n">
        <v>14931.4886930086</v>
      </c>
    </row>
    <row r="66" customFormat="false" ht="12.8" hidden="false" customHeight="false" outlineLevel="0" collapsed="false">
      <c r="A66" s="0" t="n">
        <v>113</v>
      </c>
      <c r="B66" s="0" t="n">
        <v>4860995.59760028</v>
      </c>
      <c r="C66" s="0" t="n">
        <v>2545087.78772652</v>
      </c>
      <c r="D66" s="0" t="n">
        <v>916559.493272901</v>
      </c>
      <c r="E66" s="0" t="n">
        <v>360142.918598616</v>
      </c>
      <c r="F66" s="0" t="n">
        <v>848534.557394441</v>
      </c>
      <c r="G66" s="0" t="n">
        <v>10560.8780015798</v>
      </c>
      <c r="H66" s="0" t="n">
        <v>114093.470561909</v>
      </c>
      <c r="I66" s="0" t="n">
        <v>38419.9374934345</v>
      </c>
      <c r="J66" s="0" t="n">
        <v>17448.7829599775</v>
      </c>
    </row>
    <row r="67" customFormat="false" ht="12.8" hidden="false" customHeight="false" outlineLevel="0" collapsed="false">
      <c r="A67" s="0" t="n">
        <v>114</v>
      </c>
      <c r="B67" s="0" t="n">
        <v>4122321.32600598</v>
      </c>
      <c r="C67" s="0" t="n">
        <v>2707451.51792368</v>
      </c>
      <c r="D67" s="0" t="n">
        <v>868364.25845351</v>
      </c>
      <c r="E67" s="0" t="n">
        <v>366264.058217033</v>
      </c>
      <c r="F67" s="0" t="n">
        <v>0</v>
      </c>
      <c r="G67" s="0" t="n">
        <v>16202.1630830356</v>
      </c>
      <c r="H67" s="0" t="n">
        <v>107793.498138677</v>
      </c>
      <c r="I67" s="0" t="n">
        <v>39487.2800715293</v>
      </c>
      <c r="J67" s="0" t="n">
        <v>17979.6464819277</v>
      </c>
    </row>
    <row r="68" customFormat="false" ht="12.8" hidden="false" customHeight="false" outlineLevel="0" collapsed="false">
      <c r="A68" s="0" t="n">
        <v>115</v>
      </c>
      <c r="B68" s="0" t="n">
        <v>3938822.70066132</v>
      </c>
      <c r="C68" s="0" t="n">
        <v>2634204.17537473</v>
      </c>
      <c r="D68" s="0" t="n">
        <v>803187.648826988</v>
      </c>
      <c r="E68" s="0" t="n">
        <v>363966.011311054</v>
      </c>
      <c r="F68" s="0" t="n">
        <v>0</v>
      </c>
      <c r="G68" s="0" t="n">
        <v>14245.5241509295</v>
      </c>
      <c r="H68" s="0" t="n">
        <v>78897.9220184747</v>
      </c>
      <c r="I68" s="0" t="n">
        <v>27866.7114605911</v>
      </c>
      <c r="J68" s="0" t="n">
        <v>11400.9579094887</v>
      </c>
    </row>
    <row r="69" customFormat="false" ht="12.8" hidden="false" customHeight="false" outlineLevel="0" collapsed="false">
      <c r="A69" s="0" t="n">
        <v>116</v>
      </c>
      <c r="B69" s="0" t="n">
        <v>4053870.79982991</v>
      </c>
      <c r="C69" s="0" t="n">
        <v>2679544.4821048</v>
      </c>
      <c r="D69" s="0" t="n">
        <v>831606.514739014</v>
      </c>
      <c r="E69" s="0" t="n">
        <v>370083.60265474</v>
      </c>
      <c r="F69" s="0" t="n">
        <v>0</v>
      </c>
      <c r="G69" s="0" t="n">
        <v>18995.6200938358</v>
      </c>
      <c r="H69" s="0" t="n">
        <v>107589.566380022</v>
      </c>
      <c r="I69" s="0" t="n">
        <v>32818.6480080689</v>
      </c>
      <c r="J69" s="0" t="n">
        <v>16004.8815553333</v>
      </c>
    </row>
    <row r="70" customFormat="false" ht="12.8" hidden="false" customHeight="false" outlineLevel="0" collapsed="false">
      <c r="A70" s="0" t="n">
        <v>117</v>
      </c>
      <c r="B70" s="0" t="n">
        <v>4848685.18081063</v>
      </c>
      <c r="C70" s="0" t="n">
        <v>2640024.61941699</v>
      </c>
      <c r="D70" s="0" t="n">
        <v>810176.366233045</v>
      </c>
      <c r="E70" s="0" t="n">
        <v>364733.92855915</v>
      </c>
      <c r="F70" s="0" t="n">
        <v>859768.406156743</v>
      </c>
      <c r="G70" s="0" t="n">
        <v>17613.12757834</v>
      </c>
      <c r="H70" s="0" t="n">
        <v>100111.263329042</v>
      </c>
      <c r="I70" s="0" t="n">
        <v>30930.0054103503</v>
      </c>
      <c r="J70" s="0" t="n">
        <v>16062.8280928687</v>
      </c>
    </row>
    <row r="71" customFormat="false" ht="12.8" hidden="false" customHeight="false" outlineLevel="0" collapsed="false">
      <c r="A71" s="0" t="n">
        <v>118</v>
      </c>
      <c r="B71" s="0" t="n">
        <v>4007760.7128963</v>
      </c>
      <c r="C71" s="0" t="n">
        <v>2668587.86606974</v>
      </c>
      <c r="D71" s="0" t="n">
        <v>818384.848304879</v>
      </c>
      <c r="E71" s="0" t="n">
        <v>370868.414963206</v>
      </c>
      <c r="F71" s="0" t="n">
        <v>0</v>
      </c>
      <c r="G71" s="0" t="n">
        <v>13954.1408370014</v>
      </c>
      <c r="H71" s="0" t="n">
        <v>95596.6113880399</v>
      </c>
      <c r="I71" s="0" t="n">
        <v>27439.9976669125</v>
      </c>
      <c r="J71" s="0" t="n">
        <v>15796.9286633911</v>
      </c>
    </row>
    <row r="72" customFormat="false" ht="12.8" hidden="false" customHeight="false" outlineLevel="0" collapsed="false">
      <c r="A72" s="0" t="n">
        <v>119</v>
      </c>
      <c r="B72" s="0" t="n">
        <v>3888629.62129738</v>
      </c>
      <c r="C72" s="0" t="n">
        <v>2537855.84002446</v>
      </c>
      <c r="D72" s="0" t="n">
        <v>826885.942365367</v>
      </c>
      <c r="E72" s="0" t="n">
        <v>369875.80587131</v>
      </c>
      <c r="F72" s="0" t="n">
        <v>0</v>
      </c>
      <c r="G72" s="0" t="n">
        <v>13877.2744107321</v>
      </c>
      <c r="H72" s="0" t="n">
        <v>88899.7554362007</v>
      </c>
      <c r="I72" s="0" t="n">
        <v>28546.9812134531</v>
      </c>
      <c r="J72" s="0" t="n">
        <v>15636.3624255504</v>
      </c>
    </row>
    <row r="73" customFormat="false" ht="12.8" hidden="false" customHeight="false" outlineLevel="0" collapsed="false">
      <c r="A73" s="0" t="n">
        <v>120</v>
      </c>
      <c r="B73" s="0" t="n">
        <v>3974182.88965396</v>
      </c>
      <c r="C73" s="0" t="n">
        <v>2625006.73287782</v>
      </c>
      <c r="D73" s="0" t="n">
        <v>835907.18270182</v>
      </c>
      <c r="E73" s="0" t="n">
        <v>376702.270607901</v>
      </c>
      <c r="F73" s="0" t="n">
        <v>0</v>
      </c>
      <c r="G73" s="0" t="n">
        <v>16364.1989166997</v>
      </c>
      <c r="H73" s="0" t="n">
        <v>77387.1824721669</v>
      </c>
      <c r="I73" s="0" t="n">
        <v>33618.6717942853</v>
      </c>
      <c r="J73" s="0" t="n">
        <v>12311.11274099</v>
      </c>
    </row>
    <row r="74" customFormat="false" ht="12.8" hidden="false" customHeight="false" outlineLevel="0" collapsed="false">
      <c r="A74" s="0" t="n">
        <v>121</v>
      </c>
      <c r="B74" s="0" t="n">
        <v>4852667.99475908</v>
      </c>
      <c r="C74" s="0" t="n">
        <v>2590768.00377055</v>
      </c>
      <c r="D74" s="0" t="n">
        <v>865425.83878951</v>
      </c>
      <c r="E74" s="0" t="n">
        <v>365617.478965446</v>
      </c>
      <c r="F74" s="0" t="n">
        <v>852597.412427875</v>
      </c>
      <c r="G74" s="0" t="n">
        <v>13289.3077690369</v>
      </c>
      <c r="H74" s="0" t="n">
        <v>100819.450939899</v>
      </c>
      <c r="I74" s="0" t="n">
        <v>39068.042046286</v>
      </c>
      <c r="J74" s="0" t="n">
        <v>14028.2524532688</v>
      </c>
    </row>
    <row r="75" customFormat="false" ht="12.8" hidden="false" customHeight="false" outlineLevel="0" collapsed="false">
      <c r="A75" s="0" t="n">
        <v>122</v>
      </c>
      <c r="B75" s="0" t="n">
        <v>3993464.14273574</v>
      </c>
      <c r="C75" s="0" t="n">
        <v>2634196.97539464</v>
      </c>
      <c r="D75" s="0" t="n">
        <v>819886.480137387</v>
      </c>
      <c r="E75" s="0" t="n">
        <v>372897.984294908</v>
      </c>
      <c r="F75" s="0" t="n">
        <v>0</v>
      </c>
      <c r="G75" s="0" t="n">
        <v>14036.3653295527</v>
      </c>
      <c r="H75" s="0" t="n">
        <v>92745.084818033</v>
      </c>
      <c r="I75" s="0" t="n">
        <v>48768.8706033476</v>
      </c>
      <c r="J75" s="0" t="n">
        <v>13867.2950537978</v>
      </c>
    </row>
    <row r="76" customFormat="false" ht="12.8" hidden="false" customHeight="false" outlineLevel="0" collapsed="false">
      <c r="A76" s="0" t="n">
        <v>123</v>
      </c>
      <c r="B76" s="0" t="n">
        <v>3867323.66790071</v>
      </c>
      <c r="C76" s="0" t="n">
        <v>2529770.51681602</v>
      </c>
      <c r="D76" s="0" t="n">
        <v>821502.261475454</v>
      </c>
      <c r="E76" s="0" t="n">
        <v>363121.016707109</v>
      </c>
      <c r="F76" s="0" t="n">
        <v>0</v>
      </c>
      <c r="G76" s="0" t="n">
        <v>14672.087945055</v>
      </c>
      <c r="H76" s="0" t="n">
        <v>83656.9452650034</v>
      </c>
      <c r="I76" s="0" t="n">
        <v>44968.3485341251</v>
      </c>
      <c r="J76" s="0" t="n">
        <v>12460.7822273524</v>
      </c>
    </row>
    <row r="77" customFormat="false" ht="12.8" hidden="false" customHeight="false" outlineLevel="0" collapsed="false">
      <c r="A77" s="0" t="n">
        <v>124</v>
      </c>
      <c r="B77" s="0" t="n">
        <v>3948150.9016846</v>
      </c>
      <c r="C77" s="0" t="n">
        <v>2624682.7989208</v>
      </c>
      <c r="D77" s="0" t="n">
        <v>804199.770050959</v>
      </c>
      <c r="E77" s="0" t="n">
        <v>373223.167086988</v>
      </c>
      <c r="F77" s="0" t="n">
        <v>0</v>
      </c>
      <c r="G77" s="0" t="n">
        <v>12319.1983377945</v>
      </c>
      <c r="H77" s="0" t="n">
        <v>85687.4071590809</v>
      </c>
      <c r="I77" s="0" t="n">
        <v>40123.3201680217</v>
      </c>
      <c r="J77" s="0" t="n">
        <v>11602.415444214</v>
      </c>
    </row>
    <row r="78" customFormat="false" ht="12.8" hidden="false" customHeight="false" outlineLevel="0" collapsed="false">
      <c r="A78" s="0" t="n">
        <v>125</v>
      </c>
      <c r="B78" s="0" t="n">
        <v>4737148.13586671</v>
      </c>
      <c r="C78" s="0" t="n">
        <v>2495980.17333761</v>
      </c>
      <c r="D78" s="0" t="n">
        <v>852300.048421116</v>
      </c>
      <c r="E78" s="0" t="n">
        <v>366378.90218958</v>
      </c>
      <c r="F78" s="0" t="n">
        <v>854841.757377339</v>
      </c>
      <c r="G78" s="0" t="n">
        <v>15223.9266935545</v>
      </c>
      <c r="H78" s="0" t="n">
        <v>103767.022048605</v>
      </c>
      <c r="I78" s="0" t="n">
        <v>25227.5877521873</v>
      </c>
      <c r="J78" s="0" t="n">
        <v>16296.9498718627</v>
      </c>
    </row>
    <row r="79" customFormat="false" ht="12.8" hidden="false" customHeight="false" outlineLevel="0" collapsed="false">
      <c r="A79" s="0" t="n">
        <v>126</v>
      </c>
      <c r="B79" s="0" t="n">
        <v>3999051.39997407</v>
      </c>
      <c r="C79" s="0" t="n">
        <v>2660696.18490871</v>
      </c>
      <c r="D79" s="0" t="n">
        <v>788408.302900822</v>
      </c>
      <c r="E79" s="0" t="n">
        <v>374644.29868922</v>
      </c>
      <c r="F79" s="0" t="n">
        <v>0</v>
      </c>
      <c r="G79" s="0" t="n">
        <v>13803.1886889559</v>
      </c>
      <c r="H79" s="0" t="n">
        <v>111047.174894377</v>
      </c>
      <c r="I79" s="0" t="n">
        <v>35994.2256434592</v>
      </c>
      <c r="J79" s="0" t="n">
        <v>16232.3900133945</v>
      </c>
    </row>
    <row r="80" customFormat="false" ht="12.8" hidden="false" customHeight="false" outlineLevel="0" collapsed="false">
      <c r="A80" s="0" t="n">
        <v>127</v>
      </c>
      <c r="B80" s="0" t="n">
        <v>3896483.02961305</v>
      </c>
      <c r="C80" s="0" t="n">
        <v>2656391.32104599</v>
      </c>
      <c r="D80" s="0" t="n">
        <v>697065.504390519</v>
      </c>
      <c r="E80" s="0" t="n">
        <v>369894.991041973</v>
      </c>
      <c r="F80" s="0" t="n">
        <v>0</v>
      </c>
      <c r="G80" s="0" t="n">
        <v>18858.8618616849</v>
      </c>
      <c r="H80" s="0" t="n">
        <v>103126.401367745</v>
      </c>
      <c r="I80" s="0" t="n">
        <v>37386.9144592701</v>
      </c>
      <c r="J80" s="0" t="n">
        <v>15616.1841368221</v>
      </c>
    </row>
    <row r="81" customFormat="false" ht="12.8" hidden="false" customHeight="false" outlineLevel="0" collapsed="false">
      <c r="A81" s="0" t="n">
        <v>128</v>
      </c>
      <c r="B81" s="0" t="n">
        <v>3984295.17342907</v>
      </c>
      <c r="C81" s="0" t="n">
        <v>2693084.6716414</v>
      </c>
      <c r="D81" s="0" t="n">
        <v>739854.226742595</v>
      </c>
      <c r="E81" s="0" t="n">
        <v>373727.357206992</v>
      </c>
      <c r="F81" s="0" t="n">
        <v>0</v>
      </c>
      <c r="G81" s="0" t="n">
        <v>17241.8618455235</v>
      </c>
      <c r="H81" s="0" t="n">
        <v>111982.806158905</v>
      </c>
      <c r="I81" s="0" t="n">
        <v>34061.9698848472</v>
      </c>
      <c r="J81" s="0" t="n">
        <v>17129.4577336085</v>
      </c>
    </row>
    <row r="82" customFormat="false" ht="12.8" hidden="false" customHeight="false" outlineLevel="0" collapsed="false">
      <c r="A82" s="0" t="n">
        <v>129</v>
      </c>
      <c r="B82" s="0" t="n">
        <v>4784053.60614779</v>
      </c>
      <c r="C82" s="0" t="n">
        <v>2651026.81945933</v>
      </c>
      <c r="D82" s="0" t="n">
        <v>740914.178559899</v>
      </c>
      <c r="E82" s="0" t="n">
        <v>370328.882490899</v>
      </c>
      <c r="F82" s="0" t="n">
        <v>860625.688518092</v>
      </c>
      <c r="G82" s="0" t="n">
        <v>15414.349877896</v>
      </c>
      <c r="H82" s="0" t="n">
        <v>109531.70977285</v>
      </c>
      <c r="I82" s="0" t="n">
        <v>23110.8080043501</v>
      </c>
      <c r="J82" s="0" t="n">
        <v>16268.0874505035</v>
      </c>
    </row>
    <row r="83" customFormat="false" ht="12.8" hidden="false" customHeight="false" outlineLevel="0" collapsed="false">
      <c r="A83" s="0" t="n">
        <v>130</v>
      </c>
      <c r="B83" s="0" t="n">
        <v>3981052.19332232</v>
      </c>
      <c r="C83" s="0" t="n">
        <v>2721580.01780192</v>
      </c>
      <c r="D83" s="0" t="n">
        <v>727069.1889983</v>
      </c>
      <c r="E83" s="0" t="n">
        <v>377697.662890743</v>
      </c>
      <c r="F83" s="0" t="n">
        <v>0</v>
      </c>
      <c r="G83" s="0" t="n">
        <v>18494.1576832283</v>
      </c>
      <c r="H83" s="0" t="n">
        <v>107039.847703726</v>
      </c>
      <c r="I83" s="0" t="n">
        <v>16771.0169011265</v>
      </c>
      <c r="J83" s="0" t="n">
        <v>16051.4033840553</v>
      </c>
    </row>
    <row r="84" customFormat="false" ht="12.8" hidden="false" customHeight="false" outlineLevel="0" collapsed="false">
      <c r="A84" s="0" t="n">
        <v>131</v>
      </c>
      <c r="B84" s="0" t="n">
        <v>3897472.24215857</v>
      </c>
      <c r="C84" s="0" t="n">
        <v>2629395.9664767</v>
      </c>
      <c r="D84" s="0" t="n">
        <v>705303.896723626</v>
      </c>
      <c r="E84" s="0" t="n">
        <v>371903.926563323</v>
      </c>
      <c r="F84" s="0" t="n">
        <v>0</v>
      </c>
      <c r="G84" s="0" t="n">
        <v>17368.2711944887</v>
      </c>
      <c r="H84" s="0" t="n">
        <v>113888.648946059</v>
      </c>
      <c r="I84" s="0" t="n">
        <v>37890.3781968186</v>
      </c>
      <c r="J84" s="0" t="n">
        <v>17781.7119991868</v>
      </c>
    </row>
    <row r="85" customFormat="false" ht="12.8" hidden="false" customHeight="false" outlineLevel="0" collapsed="false">
      <c r="A85" s="0" t="n">
        <v>132</v>
      </c>
      <c r="B85" s="0" t="n">
        <v>3979037.53500453</v>
      </c>
      <c r="C85" s="0" t="n">
        <v>2730153.91681719</v>
      </c>
      <c r="D85" s="0" t="n">
        <v>711359.965492522</v>
      </c>
      <c r="E85" s="0" t="n">
        <v>379402.569285463</v>
      </c>
      <c r="F85" s="0" t="n">
        <v>0</v>
      </c>
      <c r="G85" s="0" t="n">
        <v>21356.1899702757</v>
      </c>
      <c r="H85" s="0" t="n">
        <v>104095.938448962</v>
      </c>
      <c r="I85" s="0" t="n">
        <v>22676.4687813681</v>
      </c>
      <c r="J85" s="0" t="n">
        <v>16024.8773114104</v>
      </c>
    </row>
    <row r="86" customFormat="false" ht="12.8" hidden="false" customHeight="false" outlineLevel="0" collapsed="false">
      <c r="A86" s="0" t="n">
        <v>133</v>
      </c>
      <c r="B86" s="0" t="n">
        <v>4747768.40810869</v>
      </c>
      <c r="C86" s="0" t="n">
        <v>2667761.4699353</v>
      </c>
      <c r="D86" s="0" t="n">
        <v>724175.072529958</v>
      </c>
      <c r="E86" s="0" t="n">
        <v>369223.391961661</v>
      </c>
      <c r="F86" s="0" t="n">
        <v>877342.718196328</v>
      </c>
      <c r="G86" s="0" t="n">
        <v>13666.648842766</v>
      </c>
      <c r="H86" s="0" t="n">
        <v>70754.818837865</v>
      </c>
      <c r="I86" s="0" t="n">
        <v>24007.9009955338</v>
      </c>
      <c r="J86" s="0" t="n">
        <v>13077.3760008429</v>
      </c>
    </row>
    <row r="87" customFormat="false" ht="12.8" hidden="false" customHeight="false" outlineLevel="0" collapsed="false">
      <c r="A87" s="0" t="n">
        <v>134</v>
      </c>
      <c r="B87" s="0" t="n">
        <v>3956903.73406124</v>
      </c>
      <c r="C87" s="0" t="n">
        <v>2745493.06630415</v>
      </c>
      <c r="D87" s="0" t="n">
        <v>696721.778026756</v>
      </c>
      <c r="E87" s="0" t="n">
        <v>379539.049570988</v>
      </c>
      <c r="F87" s="0" t="n">
        <v>0</v>
      </c>
      <c r="G87" s="0" t="n">
        <v>15682.1119344275</v>
      </c>
      <c r="H87" s="0" t="n">
        <v>80728.3728675616</v>
      </c>
      <c r="I87" s="0" t="n">
        <v>26753.6151184796</v>
      </c>
      <c r="J87" s="0" t="n">
        <v>15636.6623354649</v>
      </c>
    </row>
    <row r="88" customFormat="false" ht="12.8" hidden="false" customHeight="false" outlineLevel="0" collapsed="false">
      <c r="A88" s="0" t="n">
        <v>135</v>
      </c>
      <c r="B88" s="0" t="n">
        <v>3892327.7441622</v>
      </c>
      <c r="C88" s="0" t="n">
        <v>2658032.68415699</v>
      </c>
      <c r="D88" s="0" t="n">
        <v>700227.292270913</v>
      </c>
      <c r="E88" s="0" t="n">
        <v>372159.097548896</v>
      </c>
      <c r="F88" s="0" t="n">
        <v>0</v>
      </c>
      <c r="G88" s="0" t="n">
        <v>13505.2392667684</v>
      </c>
      <c r="H88" s="0" t="n">
        <v>96657.8577650109</v>
      </c>
      <c r="I88" s="0" t="n">
        <v>35587.6445911616</v>
      </c>
      <c r="J88" s="0" t="n">
        <v>17267.8425404782</v>
      </c>
    </row>
    <row r="89" customFormat="false" ht="12.8" hidden="false" customHeight="false" outlineLevel="0" collapsed="false">
      <c r="A89" s="0" t="n">
        <v>136</v>
      </c>
      <c r="B89" s="0" t="n">
        <v>3942298.91175227</v>
      </c>
      <c r="C89" s="0" t="n">
        <v>2730828.11134139</v>
      </c>
      <c r="D89" s="0" t="n">
        <v>704646.151980598</v>
      </c>
      <c r="E89" s="0" t="n">
        <v>377263.630629044</v>
      </c>
      <c r="F89" s="0" t="n">
        <v>0</v>
      </c>
      <c r="G89" s="0" t="n">
        <v>13922.6408921549</v>
      </c>
      <c r="H89" s="0" t="n">
        <v>73473.4439011233</v>
      </c>
      <c r="I89" s="0" t="n">
        <v>25883.0676403865</v>
      </c>
      <c r="J89" s="0" t="n">
        <v>13130.7002932548</v>
      </c>
    </row>
    <row r="90" customFormat="false" ht="12.8" hidden="false" customHeight="false" outlineLevel="0" collapsed="false">
      <c r="A90" s="0" t="n">
        <v>137</v>
      </c>
      <c r="B90" s="0" t="n">
        <v>4596257.15779672</v>
      </c>
      <c r="C90" s="0" t="n">
        <v>2460241.94178716</v>
      </c>
      <c r="D90" s="0" t="n">
        <v>786726.490391969</v>
      </c>
      <c r="E90" s="0" t="n">
        <v>370778.851011768</v>
      </c>
      <c r="F90" s="0" t="n">
        <v>843731.301593834</v>
      </c>
      <c r="G90" s="0" t="n">
        <v>18649.952085407</v>
      </c>
      <c r="H90" s="0" t="n">
        <v>83209.7205618758</v>
      </c>
      <c r="I90" s="0" t="n">
        <v>21197.0192622339</v>
      </c>
      <c r="J90" s="0" t="n">
        <v>14542.363660469</v>
      </c>
    </row>
    <row r="91" customFormat="false" ht="12.8" hidden="false" customHeight="false" outlineLevel="0" collapsed="false">
      <c r="A91" s="0" t="n">
        <v>138</v>
      </c>
      <c r="B91" s="0" t="n">
        <v>3947624.37552767</v>
      </c>
      <c r="C91" s="0" t="n">
        <v>2609420.44101967</v>
      </c>
      <c r="D91" s="0" t="n">
        <v>835352.187911361</v>
      </c>
      <c r="E91" s="0" t="n">
        <v>377320.059708007</v>
      </c>
      <c r="F91" s="0" t="n">
        <v>0</v>
      </c>
      <c r="G91" s="0" t="n">
        <v>10810.5789207855</v>
      </c>
      <c r="H91" s="0" t="n">
        <v>74794.7896071398</v>
      </c>
      <c r="I91" s="0" t="n">
        <v>36564.6160851276</v>
      </c>
      <c r="J91" s="0" t="n">
        <v>12183.8819264414</v>
      </c>
    </row>
    <row r="92" customFormat="false" ht="12.8" hidden="false" customHeight="false" outlineLevel="0" collapsed="false">
      <c r="A92" s="0" t="n">
        <v>139</v>
      </c>
      <c r="B92" s="0" t="n">
        <v>3872882.72762334</v>
      </c>
      <c r="C92" s="0" t="n">
        <v>2668096.1509187</v>
      </c>
      <c r="D92" s="0" t="n">
        <v>691099.170180967</v>
      </c>
      <c r="E92" s="0" t="n">
        <v>370993.350656891</v>
      </c>
      <c r="F92" s="0" t="n">
        <v>0</v>
      </c>
      <c r="G92" s="0" t="n">
        <v>22507.6219059207</v>
      </c>
      <c r="H92" s="0" t="n">
        <v>73517.2751248581</v>
      </c>
      <c r="I92" s="0" t="n">
        <v>43625.3258517093</v>
      </c>
      <c r="J92" s="0" t="n">
        <v>13276.4766389519</v>
      </c>
    </row>
    <row r="93" customFormat="false" ht="12.8" hidden="false" customHeight="false" outlineLevel="0" collapsed="false">
      <c r="A93" s="0" t="n">
        <v>140</v>
      </c>
      <c r="B93" s="0" t="n">
        <v>3955506.89433722</v>
      </c>
      <c r="C93" s="0" t="n">
        <v>2724076.67169503</v>
      </c>
      <c r="D93" s="0" t="n">
        <v>712947.251345132</v>
      </c>
      <c r="E93" s="0" t="n">
        <v>376397.22180335</v>
      </c>
      <c r="F93" s="0" t="n">
        <v>0</v>
      </c>
      <c r="G93" s="0" t="n">
        <v>16734.0550108035</v>
      </c>
      <c r="H93" s="0" t="n">
        <v>92984.2484922506</v>
      </c>
      <c r="I93" s="0" t="n">
        <v>32555.3141583974</v>
      </c>
      <c r="J93" s="0" t="n">
        <v>13643.6758907099</v>
      </c>
    </row>
    <row r="94" customFormat="false" ht="12.8" hidden="false" customHeight="false" outlineLevel="0" collapsed="false">
      <c r="A94" s="0" t="n">
        <v>141</v>
      </c>
      <c r="B94" s="0" t="n">
        <v>4723279.72989548</v>
      </c>
      <c r="C94" s="0" t="n">
        <v>2695313.56362267</v>
      </c>
      <c r="D94" s="0" t="n">
        <v>658825.804197251</v>
      </c>
      <c r="E94" s="0" t="n">
        <v>371467.927090283</v>
      </c>
      <c r="F94" s="0" t="n">
        <v>883291.823023041</v>
      </c>
      <c r="G94" s="0" t="n">
        <v>19708.6444744676</v>
      </c>
      <c r="H94" s="0" t="n">
        <v>73151.1047467331</v>
      </c>
      <c r="I94" s="0" t="n">
        <v>27321.4734291667</v>
      </c>
      <c r="J94" s="0" t="n">
        <v>13063.7769076857</v>
      </c>
    </row>
    <row r="95" customFormat="false" ht="12.8" hidden="false" customHeight="false" outlineLevel="0" collapsed="false">
      <c r="A95" s="0" t="n">
        <v>142</v>
      </c>
      <c r="B95" s="0" t="n">
        <v>3941704.74010441</v>
      </c>
      <c r="C95" s="0" t="n">
        <v>2724751.94683301</v>
      </c>
      <c r="D95" s="0" t="n">
        <v>690355.643405034</v>
      </c>
      <c r="E95" s="0" t="n">
        <v>375877.079601115</v>
      </c>
      <c r="F95" s="0" t="n">
        <v>0</v>
      </c>
      <c r="G95" s="0" t="n">
        <v>20382.6998004382</v>
      </c>
      <c r="H95" s="0" t="n">
        <v>85987.1161224098</v>
      </c>
      <c r="I95" s="0" t="n">
        <v>35126.037116015</v>
      </c>
      <c r="J95" s="0" t="n">
        <v>16079.0534645629</v>
      </c>
    </row>
    <row r="96" customFormat="false" ht="12.8" hidden="false" customHeight="false" outlineLevel="0" collapsed="false">
      <c r="A96" s="0" t="n">
        <v>143</v>
      </c>
      <c r="B96" s="0" t="n">
        <v>3865387.00352794</v>
      </c>
      <c r="C96" s="0" t="n">
        <v>2667956.91269227</v>
      </c>
      <c r="D96" s="0" t="n">
        <v>665488.986552393</v>
      </c>
      <c r="E96" s="0" t="n">
        <v>372267.646792047</v>
      </c>
      <c r="F96" s="0" t="n">
        <v>0</v>
      </c>
      <c r="G96" s="0" t="n">
        <v>22354.2329837386</v>
      </c>
      <c r="H96" s="0" t="n">
        <v>103282.043458221</v>
      </c>
      <c r="I96" s="0" t="n">
        <v>24079.2574319799</v>
      </c>
      <c r="J96" s="0" t="n">
        <v>17054.7231986005</v>
      </c>
    </row>
    <row r="97" customFormat="false" ht="12.8" hidden="false" customHeight="false" outlineLevel="0" collapsed="false">
      <c r="A97" s="0" t="n">
        <v>144</v>
      </c>
      <c r="B97" s="0" t="n">
        <v>3979841.78080784</v>
      </c>
      <c r="C97" s="0" t="n">
        <v>2809004.09005879</v>
      </c>
      <c r="D97" s="0" t="n">
        <v>647219.076147399</v>
      </c>
      <c r="E97" s="0" t="n">
        <v>377413.89668546</v>
      </c>
      <c r="F97" s="0" t="n">
        <v>0</v>
      </c>
      <c r="G97" s="0" t="n">
        <v>15116.1936825763</v>
      </c>
      <c r="H97" s="0" t="n">
        <v>114506.897974839</v>
      </c>
      <c r="I97" s="0" t="n">
        <v>23187.026315216</v>
      </c>
      <c r="J97" s="0" t="n">
        <v>18667.0922131359</v>
      </c>
    </row>
    <row r="98" customFormat="false" ht="12.8" hidden="false" customHeight="false" outlineLevel="0" collapsed="false">
      <c r="A98" s="0" t="n">
        <v>145</v>
      </c>
      <c r="B98" s="0" t="n">
        <v>4742891.80454866</v>
      </c>
      <c r="C98" s="0" t="n">
        <v>2813750.57369479</v>
      </c>
      <c r="D98" s="0" t="n">
        <v>534951.736489994</v>
      </c>
      <c r="E98" s="0" t="n">
        <v>370395.002686978</v>
      </c>
      <c r="F98" s="0" t="n">
        <v>884208.888119291</v>
      </c>
      <c r="G98" s="0" t="n">
        <v>16739.5840039144</v>
      </c>
      <c r="H98" s="0" t="n">
        <v>89726.8334485479</v>
      </c>
      <c r="I98" s="0" t="n">
        <v>29681.5968953069</v>
      </c>
      <c r="J98" s="0" t="n">
        <v>14704.1206613066</v>
      </c>
    </row>
    <row r="99" customFormat="false" ht="12.8" hidden="false" customHeight="false" outlineLevel="0" collapsed="false">
      <c r="A99" s="0" t="n">
        <v>146</v>
      </c>
      <c r="B99" s="0" t="n">
        <v>3951526.05170029</v>
      </c>
      <c r="C99" s="0" t="n">
        <v>2837996.82333006</v>
      </c>
      <c r="D99" s="0" t="n">
        <v>607298.624539921</v>
      </c>
      <c r="E99" s="0" t="n">
        <v>378337.522803379</v>
      </c>
      <c r="F99" s="0" t="n">
        <v>0</v>
      </c>
      <c r="G99" s="0" t="n">
        <v>19596.3710502623</v>
      </c>
      <c r="H99" s="0" t="n">
        <v>101492.496741606</v>
      </c>
      <c r="I99" s="0" t="n">
        <v>12034.8208154507</v>
      </c>
      <c r="J99" s="0" t="n">
        <v>16856.9044193019</v>
      </c>
    </row>
    <row r="100" customFormat="false" ht="12.8" hidden="false" customHeight="false" outlineLevel="0" collapsed="false">
      <c r="A100" s="0" t="n">
        <v>147</v>
      </c>
      <c r="B100" s="0" t="n">
        <v>3821003.15859219</v>
      </c>
      <c r="C100" s="0" t="n">
        <v>2665953.27514099</v>
      </c>
      <c r="D100" s="0" t="n">
        <v>671807.525358809</v>
      </c>
      <c r="E100" s="0" t="n">
        <v>373636.068943141</v>
      </c>
      <c r="F100" s="0" t="n">
        <v>0</v>
      </c>
      <c r="G100" s="0" t="n">
        <v>15272.7544327644</v>
      </c>
      <c r="H100" s="0" t="n">
        <v>87424.9553995768</v>
      </c>
      <c r="I100" s="0" t="n">
        <v>11775.3872141911</v>
      </c>
      <c r="J100" s="0" t="n">
        <v>11734.6502639321</v>
      </c>
    </row>
    <row r="101" customFormat="false" ht="12.8" hidden="false" customHeight="false" outlineLevel="0" collapsed="false">
      <c r="A101" s="0" t="n">
        <v>148</v>
      </c>
      <c r="B101" s="0" t="n">
        <v>3995517.15553308</v>
      </c>
      <c r="C101" s="0" t="n">
        <v>2785831.23231269</v>
      </c>
      <c r="D101" s="0" t="n">
        <v>656844.343689916</v>
      </c>
      <c r="E101" s="0" t="n">
        <v>382298.257419667</v>
      </c>
      <c r="F101" s="0" t="n">
        <v>0</v>
      </c>
      <c r="G101" s="0" t="n">
        <v>18450.7866326092</v>
      </c>
      <c r="H101" s="0" t="n">
        <v>113857.613045262</v>
      </c>
      <c r="I101" s="0" t="n">
        <v>24642.6864427893</v>
      </c>
      <c r="J101" s="0" t="n">
        <v>17456.7311996344</v>
      </c>
    </row>
    <row r="102" customFormat="false" ht="12.8" hidden="false" customHeight="false" outlineLevel="0" collapsed="false">
      <c r="A102" s="0" t="n">
        <v>149</v>
      </c>
      <c r="B102" s="0" t="n">
        <v>4808615.33992653</v>
      </c>
      <c r="C102" s="0" t="n">
        <v>2826876.48109252</v>
      </c>
      <c r="D102" s="0" t="n">
        <v>577471.72718527</v>
      </c>
      <c r="E102" s="0" t="n">
        <v>371615.629487289</v>
      </c>
      <c r="F102" s="0" t="n">
        <v>891930.454554759</v>
      </c>
      <c r="G102" s="0" t="n">
        <v>22162.5499766636</v>
      </c>
      <c r="H102" s="0" t="n">
        <v>100336.507353117</v>
      </c>
      <c r="I102" s="0" t="n">
        <v>21145.6110418173</v>
      </c>
      <c r="J102" s="0" t="n">
        <v>14354.5593872823</v>
      </c>
    </row>
    <row r="103" customFormat="false" ht="12.8" hidden="false" customHeight="false" outlineLevel="0" collapsed="false">
      <c r="A103" s="0" t="n">
        <v>150</v>
      </c>
      <c r="B103" s="0" t="n">
        <v>3985370.5107252</v>
      </c>
      <c r="C103" s="0" t="n">
        <v>2846456.08913571</v>
      </c>
      <c r="D103" s="0" t="n">
        <v>620250.989759826</v>
      </c>
      <c r="E103" s="0" t="n">
        <v>379803.83795335</v>
      </c>
      <c r="F103" s="0" t="n">
        <v>0</v>
      </c>
      <c r="G103" s="0" t="n">
        <v>17732.7262907475</v>
      </c>
      <c r="H103" s="0" t="n">
        <v>93093.1396613494</v>
      </c>
      <c r="I103" s="0" t="n">
        <v>25678.0808947927</v>
      </c>
      <c r="J103" s="0" t="n">
        <v>17298.3925210729</v>
      </c>
    </row>
    <row r="104" customFormat="false" ht="12.8" hidden="false" customHeight="false" outlineLevel="0" collapsed="false">
      <c r="A104" s="0" t="n">
        <v>151</v>
      </c>
      <c r="B104" s="0" t="n">
        <v>3854208.61103812</v>
      </c>
      <c r="C104" s="0" t="n">
        <v>2691339.56479037</v>
      </c>
      <c r="D104" s="0" t="n">
        <v>657755.300595576</v>
      </c>
      <c r="E104" s="0" t="n">
        <v>372763.327010022</v>
      </c>
      <c r="F104" s="0" t="n">
        <v>0</v>
      </c>
      <c r="G104" s="0" t="n">
        <v>20508.7479022797</v>
      </c>
      <c r="H104" s="0" t="n">
        <v>95543.1521943376</v>
      </c>
      <c r="I104" s="0" t="n">
        <v>20162.340090663</v>
      </c>
      <c r="J104" s="0" t="n">
        <v>14863.9053550301</v>
      </c>
    </row>
    <row r="105" customFormat="false" ht="12.8" hidden="false" customHeight="false" outlineLevel="0" collapsed="false">
      <c r="A105" s="0" t="n">
        <v>152</v>
      </c>
      <c r="B105" s="0" t="n">
        <v>3934389.38603362</v>
      </c>
      <c r="C105" s="0" t="n">
        <v>2863365.71265908</v>
      </c>
      <c r="D105" s="0" t="n">
        <v>539572.139636649</v>
      </c>
      <c r="E105" s="0" t="n">
        <v>385692.332465688</v>
      </c>
      <c r="F105" s="0" t="n">
        <v>0</v>
      </c>
      <c r="G105" s="0" t="n">
        <v>18699.6930659338</v>
      </c>
      <c r="H105" s="0" t="n">
        <v>101138.151238469</v>
      </c>
      <c r="I105" s="0" t="n">
        <v>20258.3582434792</v>
      </c>
      <c r="J105" s="0" t="n">
        <v>18169.7809457636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2825605.12782497</v>
      </c>
      <c r="C25" s="0" t="n">
        <v>1560125.92152672</v>
      </c>
      <c r="D25" s="0" t="n">
        <v>898334.039400537</v>
      </c>
      <c r="E25" s="0" t="n">
        <v>282397.065559828</v>
      </c>
      <c r="F25" s="0" t="n">
        <v>0</v>
      </c>
      <c r="G25" s="0" t="n">
        <v>5507.98301660639</v>
      </c>
      <c r="H25" s="0" t="n">
        <v>49882.4094415529</v>
      </c>
      <c r="I25" s="0" t="n">
        <v>22486.761815766</v>
      </c>
      <c r="J25" s="0" t="n">
        <v>6825.69100804837</v>
      </c>
    </row>
    <row r="26" customFormat="false" ht="12.8" hidden="false" customHeight="false" outlineLevel="0" collapsed="false">
      <c r="A26" s="0" t="n">
        <v>73</v>
      </c>
      <c r="B26" s="0" t="n">
        <v>3651787.68169087</v>
      </c>
      <c r="C26" s="0" t="n">
        <v>1663865.18195102</v>
      </c>
      <c r="D26" s="0" t="n">
        <v>936586.139369128</v>
      </c>
      <c r="E26" s="0" t="n">
        <v>295255.311408753</v>
      </c>
      <c r="F26" s="0" t="n">
        <v>648941.344849675</v>
      </c>
      <c r="G26" s="0" t="n">
        <v>7178.85236232141</v>
      </c>
      <c r="H26" s="0" t="n">
        <v>66086.7405732607</v>
      </c>
      <c r="I26" s="0" t="n">
        <v>26056.9617245233</v>
      </c>
      <c r="J26" s="0" t="n">
        <v>8373.05137560856</v>
      </c>
    </row>
    <row r="27" customFormat="false" ht="12.8" hidden="false" customHeight="false" outlineLevel="0" collapsed="false">
      <c r="A27" s="0" t="n">
        <v>74</v>
      </c>
      <c r="B27" s="0" t="n">
        <v>3108573.22276642</v>
      </c>
      <c r="C27" s="0" t="n">
        <v>1756090.23159001</v>
      </c>
      <c r="D27" s="0" t="n">
        <v>939897.807084989</v>
      </c>
      <c r="E27" s="0" t="n">
        <v>299146.603496624</v>
      </c>
      <c r="F27" s="0" t="n">
        <v>0</v>
      </c>
      <c r="G27" s="0" t="n">
        <v>6714.09413321253</v>
      </c>
      <c r="H27" s="0" t="n">
        <v>56905.1414493439</v>
      </c>
      <c r="I27" s="0" t="n">
        <v>43370.4660064373</v>
      </c>
      <c r="J27" s="0" t="n">
        <v>5935.90802520178</v>
      </c>
    </row>
    <row r="28" customFormat="false" ht="12.8" hidden="false" customHeight="false" outlineLevel="0" collapsed="false">
      <c r="A28" s="0" t="n">
        <v>75</v>
      </c>
      <c r="B28" s="0" t="n">
        <v>2751774.33126279</v>
      </c>
      <c r="C28" s="0" t="n">
        <v>1475263.42771148</v>
      </c>
      <c r="D28" s="0" t="n">
        <v>916537.116772932</v>
      </c>
      <c r="E28" s="0" t="n">
        <v>271124.497198931</v>
      </c>
      <c r="F28" s="0" t="n">
        <v>0</v>
      </c>
      <c r="G28" s="0" t="n">
        <v>7905.67030884473</v>
      </c>
      <c r="H28" s="0" t="n">
        <v>47524.5653139003</v>
      </c>
      <c r="I28" s="0" t="n">
        <v>26619.2281016086</v>
      </c>
      <c r="J28" s="0" t="n">
        <v>6736.38761274788</v>
      </c>
    </row>
    <row r="29" customFormat="false" ht="12.8" hidden="false" customHeight="false" outlineLevel="0" collapsed="false">
      <c r="A29" s="0" t="n">
        <v>76</v>
      </c>
      <c r="B29" s="0" t="n">
        <v>3066716.60433964</v>
      </c>
      <c r="C29" s="0" t="n">
        <v>1650736.05081363</v>
      </c>
      <c r="D29" s="0" t="n">
        <v>1014315.9802161</v>
      </c>
      <c r="E29" s="0" t="n">
        <v>291927.801461561</v>
      </c>
      <c r="F29" s="0" t="n">
        <v>0</v>
      </c>
      <c r="G29" s="0" t="n">
        <v>6746.36737952894</v>
      </c>
      <c r="H29" s="0" t="n">
        <v>66478.9949932343</v>
      </c>
      <c r="I29" s="0" t="n">
        <v>28200.0194633381</v>
      </c>
      <c r="J29" s="0" t="n">
        <v>7695.12299922309</v>
      </c>
    </row>
    <row r="30" customFormat="false" ht="12.8" hidden="false" customHeight="false" outlineLevel="0" collapsed="false">
      <c r="A30" s="0" t="n">
        <v>77</v>
      </c>
      <c r="B30" s="0" t="n">
        <v>3330747.42001073</v>
      </c>
      <c r="C30" s="0" t="n">
        <v>1407342.06318445</v>
      </c>
      <c r="D30" s="0" t="n">
        <v>965716.025852064</v>
      </c>
      <c r="E30" s="0" t="n">
        <v>269640.042855429</v>
      </c>
      <c r="F30" s="0" t="n">
        <v>595834.590899224</v>
      </c>
      <c r="G30" s="0" t="n">
        <v>6912.41735431861</v>
      </c>
      <c r="H30" s="0" t="n">
        <v>47736.04639477</v>
      </c>
      <c r="I30" s="0" t="n">
        <v>31290.1224109495</v>
      </c>
      <c r="J30" s="0" t="n">
        <v>6364.63204060761</v>
      </c>
    </row>
    <row r="31" customFormat="false" ht="12.8" hidden="false" customHeight="false" outlineLevel="0" collapsed="false">
      <c r="A31" s="0" t="n">
        <v>78</v>
      </c>
      <c r="B31" s="0" t="n">
        <v>3122223.00595854</v>
      </c>
      <c r="C31" s="0" t="n">
        <v>1614561.95272304</v>
      </c>
      <c r="D31" s="0" t="n">
        <v>1096036.24959119</v>
      </c>
      <c r="E31" s="0" t="n">
        <v>295471.643408201</v>
      </c>
      <c r="F31" s="0" t="n">
        <v>0</v>
      </c>
      <c r="G31" s="0" t="n">
        <v>5455.56100268913</v>
      </c>
      <c r="H31" s="0" t="n">
        <v>49468.5282133762</v>
      </c>
      <c r="I31" s="0" t="n">
        <v>55057.2273119504</v>
      </c>
      <c r="J31" s="0" t="n">
        <v>5747.32201772739</v>
      </c>
    </row>
    <row r="32" customFormat="false" ht="12.8" hidden="false" customHeight="false" outlineLevel="0" collapsed="false">
      <c r="A32" s="0" t="n">
        <v>79</v>
      </c>
      <c r="B32" s="0" t="n">
        <v>2763320.51596593</v>
      </c>
      <c r="C32" s="0" t="n">
        <v>1466433.77162899</v>
      </c>
      <c r="D32" s="0" t="n">
        <v>919455.063423311</v>
      </c>
      <c r="E32" s="0" t="n">
        <v>275593.900226784</v>
      </c>
      <c r="F32" s="0" t="n">
        <v>0</v>
      </c>
      <c r="G32" s="0" t="n">
        <v>5609.88004817552</v>
      </c>
      <c r="H32" s="0" t="n">
        <v>53581.9311147516</v>
      </c>
      <c r="I32" s="0" t="n">
        <v>36349.4548993468</v>
      </c>
      <c r="J32" s="0" t="n">
        <v>6318.84794032993</v>
      </c>
    </row>
    <row r="33" customFormat="false" ht="12.8" hidden="false" customHeight="false" outlineLevel="0" collapsed="false">
      <c r="A33" s="0" t="n">
        <v>80</v>
      </c>
      <c r="B33" s="0" t="n">
        <v>3152540.08598265</v>
      </c>
      <c r="C33" s="0" t="n">
        <v>1761994.40406092</v>
      </c>
      <c r="D33" s="0" t="n">
        <v>966555.366698139</v>
      </c>
      <c r="E33" s="0" t="n">
        <v>300638.520898029</v>
      </c>
      <c r="F33" s="0" t="n">
        <v>0</v>
      </c>
      <c r="G33" s="0" t="n">
        <v>4280.59103008476</v>
      </c>
      <c r="H33" s="0" t="n">
        <v>74891.8542996305</v>
      </c>
      <c r="I33" s="0" t="n">
        <v>35378.4008225874</v>
      </c>
      <c r="J33" s="0" t="n">
        <v>7681.38325850841</v>
      </c>
    </row>
    <row r="34" customFormat="false" ht="12.8" hidden="false" customHeight="false" outlineLevel="0" collapsed="false">
      <c r="A34" s="0" t="n">
        <v>81</v>
      </c>
      <c r="B34" s="0" t="n">
        <v>3460803.84723138</v>
      </c>
      <c r="C34" s="0" t="n">
        <v>1533263.78734341</v>
      </c>
      <c r="D34" s="0" t="n">
        <v>921519.336868608</v>
      </c>
      <c r="E34" s="0" t="n">
        <v>277580.0797586</v>
      </c>
      <c r="F34" s="0" t="n">
        <v>617874.444415678</v>
      </c>
      <c r="G34" s="0" t="n">
        <v>5452.06227675408</v>
      </c>
      <c r="H34" s="0" t="n">
        <v>61336.9371188239</v>
      </c>
      <c r="I34" s="0" t="n">
        <v>36568.7159269797</v>
      </c>
      <c r="J34" s="0" t="n">
        <v>6734.96147201808</v>
      </c>
    </row>
    <row r="35" customFormat="false" ht="12.8" hidden="false" customHeight="false" outlineLevel="0" collapsed="false">
      <c r="A35" s="0" t="n">
        <v>82</v>
      </c>
      <c r="B35" s="0" t="n">
        <v>3234555.45467699</v>
      </c>
      <c r="C35" s="0" t="n">
        <v>1772538.90361119</v>
      </c>
      <c r="D35" s="0" t="n">
        <v>1026873.60437733</v>
      </c>
      <c r="E35" s="0" t="n">
        <v>301389.438130619</v>
      </c>
      <c r="F35" s="0" t="n">
        <v>0</v>
      </c>
      <c r="G35" s="0" t="n">
        <v>8046.56412443973</v>
      </c>
      <c r="H35" s="0" t="n">
        <v>55897.3748974697</v>
      </c>
      <c r="I35" s="0" t="n">
        <v>57014.4135771203</v>
      </c>
      <c r="J35" s="0" t="n">
        <v>7601.79387633643</v>
      </c>
    </row>
    <row r="36" customFormat="false" ht="12.8" hidden="false" customHeight="false" outlineLevel="0" collapsed="false">
      <c r="A36" s="0" t="n">
        <v>83</v>
      </c>
      <c r="B36" s="0" t="n">
        <v>2960666.49661757</v>
      </c>
      <c r="C36" s="0" t="n">
        <v>1578270.34068395</v>
      </c>
      <c r="D36" s="0" t="n">
        <v>978925.234354406</v>
      </c>
      <c r="E36" s="0" t="n">
        <v>278852.861464629</v>
      </c>
      <c r="F36" s="0" t="n">
        <v>0</v>
      </c>
      <c r="G36" s="0" t="n">
        <v>9517.43996820916</v>
      </c>
      <c r="H36" s="0" t="n">
        <v>61033.2139532538</v>
      </c>
      <c r="I36" s="0" t="n">
        <v>44943.1723772008</v>
      </c>
      <c r="J36" s="0" t="n">
        <v>9620.19009855928</v>
      </c>
    </row>
    <row r="37" customFormat="false" ht="12.8" hidden="false" customHeight="false" outlineLevel="0" collapsed="false">
      <c r="A37" s="0" t="n">
        <v>84</v>
      </c>
      <c r="B37" s="0" t="n">
        <v>3267336.73958163</v>
      </c>
      <c r="C37" s="0" t="n">
        <v>1780295.63273957</v>
      </c>
      <c r="D37" s="0" t="n">
        <v>1054286.19173874</v>
      </c>
      <c r="E37" s="0" t="n">
        <v>305320.625805455</v>
      </c>
      <c r="F37" s="0" t="n">
        <v>0</v>
      </c>
      <c r="G37" s="0" t="n">
        <v>7830.45575964685</v>
      </c>
      <c r="H37" s="0" t="n">
        <v>71321.2127996778</v>
      </c>
      <c r="I37" s="0" t="n">
        <v>33373.1170620925</v>
      </c>
      <c r="J37" s="0" t="n">
        <v>10358.8941172916</v>
      </c>
    </row>
    <row r="38" customFormat="false" ht="12.8" hidden="false" customHeight="false" outlineLevel="0" collapsed="false">
      <c r="A38" s="0" t="n">
        <v>85</v>
      </c>
      <c r="B38" s="0" t="n">
        <v>3668558.25876729</v>
      </c>
      <c r="C38" s="0" t="n">
        <v>1661755.80914296</v>
      </c>
      <c r="D38" s="0" t="n">
        <v>951610.93346475</v>
      </c>
      <c r="E38" s="0" t="n">
        <v>285585.121257798</v>
      </c>
      <c r="F38" s="0" t="n">
        <v>660639.01492628</v>
      </c>
      <c r="G38" s="0" t="n">
        <v>9597.78916689507</v>
      </c>
      <c r="H38" s="0" t="n">
        <v>64796.0729517411</v>
      </c>
      <c r="I38" s="0" t="n">
        <v>26009.8363765094</v>
      </c>
      <c r="J38" s="0" t="n">
        <v>7329.37358074572</v>
      </c>
    </row>
    <row r="39" customFormat="false" ht="12.8" hidden="false" customHeight="false" outlineLevel="0" collapsed="false">
      <c r="A39" s="0" t="n">
        <v>86</v>
      </c>
      <c r="B39" s="0" t="n">
        <v>3391802.50343143</v>
      </c>
      <c r="C39" s="0" t="n">
        <v>1911573.71843145</v>
      </c>
      <c r="D39" s="0" t="n">
        <v>1029356.20445968</v>
      </c>
      <c r="E39" s="0" t="n">
        <v>308996.994444498</v>
      </c>
      <c r="F39" s="0" t="n">
        <v>0</v>
      </c>
      <c r="G39" s="0" t="n">
        <v>8718.1420386586</v>
      </c>
      <c r="H39" s="0" t="n">
        <v>81203.0184433039</v>
      </c>
      <c r="I39" s="0" t="n">
        <v>38240.1085428639</v>
      </c>
      <c r="J39" s="0" t="n">
        <v>8296.85281576407</v>
      </c>
    </row>
    <row r="40" customFormat="false" ht="12.8" hidden="false" customHeight="false" outlineLevel="0" collapsed="false">
      <c r="A40" s="0" t="n">
        <v>87</v>
      </c>
      <c r="B40" s="0" t="n">
        <v>3145543.78092181</v>
      </c>
      <c r="C40" s="0" t="n">
        <v>1735731.16217857</v>
      </c>
      <c r="D40" s="0" t="n">
        <v>973245.435037067</v>
      </c>
      <c r="E40" s="0" t="n">
        <v>288418.371956543</v>
      </c>
      <c r="F40" s="0" t="n">
        <v>0</v>
      </c>
      <c r="G40" s="0" t="n">
        <v>10096.4885604124</v>
      </c>
      <c r="H40" s="0" t="n">
        <v>83473.2743041776</v>
      </c>
      <c r="I40" s="0" t="n">
        <v>40771.1997920928</v>
      </c>
      <c r="J40" s="0" t="n">
        <v>12944.4299245488</v>
      </c>
    </row>
    <row r="41" customFormat="false" ht="12.8" hidden="false" customHeight="false" outlineLevel="0" collapsed="false">
      <c r="A41" s="0" t="n">
        <v>88</v>
      </c>
      <c r="B41" s="0" t="n">
        <v>3497348.11614952</v>
      </c>
      <c r="C41" s="0" t="n">
        <v>2020083.59702541</v>
      </c>
      <c r="D41" s="0" t="n">
        <v>1015311.49740629</v>
      </c>
      <c r="E41" s="0" t="n">
        <v>313564.791619263</v>
      </c>
      <c r="F41" s="0" t="n">
        <v>0</v>
      </c>
      <c r="G41" s="0" t="n">
        <v>9920.05851326257</v>
      </c>
      <c r="H41" s="0" t="n">
        <v>83020.459325042</v>
      </c>
      <c r="I41" s="0" t="n">
        <v>39093.0443904188</v>
      </c>
      <c r="J41" s="0" t="n">
        <v>11571.3608112625</v>
      </c>
    </row>
    <row r="42" customFormat="false" ht="12.8" hidden="false" customHeight="false" outlineLevel="0" collapsed="false">
      <c r="A42" s="0" t="n">
        <v>89</v>
      </c>
      <c r="B42" s="0" t="n">
        <v>3945397.7627568</v>
      </c>
      <c r="C42" s="0" t="n">
        <v>1841077.11047771</v>
      </c>
      <c r="D42" s="0" t="n">
        <v>977101.208541332</v>
      </c>
      <c r="E42" s="0" t="n">
        <v>299373.284495982</v>
      </c>
      <c r="F42" s="0" t="n">
        <v>707547.838520855</v>
      </c>
      <c r="G42" s="0" t="n">
        <v>4737.62521640589</v>
      </c>
      <c r="H42" s="0" t="n">
        <v>61474.1295647836</v>
      </c>
      <c r="I42" s="0" t="n">
        <v>45273.3888311825</v>
      </c>
      <c r="J42" s="0" t="n">
        <v>8931.77502189697</v>
      </c>
    </row>
    <row r="43" customFormat="false" ht="12.8" hidden="false" customHeight="false" outlineLevel="0" collapsed="false">
      <c r="A43" s="0" t="n">
        <v>90</v>
      </c>
      <c r="B43" s="0" t="n">
        <v>3597324.47491067</v>
      </c>
      <c r="C43" s="0" t="n">
        <v>2076416.8557379</v>
      </c>
      <c r="D43" s="0" t="n">
        <v>1021805.58276814</v>
      </c>
      <c r="E43" s="0" t="n">
        <v>322672.409453598</v>
      </c>
      <c r="F43" s="0" t="n">
        <v>0</v>
      </c>
      <c r="G43" s="0" t="n">
        <v>10591.1356095402</v>
      </c>
      <c r="H43" s="0" t="n">
        <v>104570.987465527</v>
      </c>
      <c r="I43" s="0" t="n">
        <v>43725.3191950162</v>
      </c>
      <c r="J43" s="0" t="n">
        <v>13593.4056561913</v>
      </c>
    </row>
    <row r="44" customFormat="false" ht="12.8" hidden="false" customHeight="false" outlineLevel="0" collapsed="false">
      <c r="A44" s="0" t="n">
        <v>91</v>
      </c>
      <c r="B44" s="0" t="n">
        <v>3416851.5389798</v>
      </c>
      <c r="C44" s="0" t="n">
        <v>1963937.89386646</v>
      </c>
      <c r="D44" s="0" t="n">
        <v>981991.763888562</v>
      </c>
      <c r="E44" s="0" t="n">
        <v>307489.139380211</v>
      </c>
      <c r="F44" s="0" t="n">
        <v>0</v>
      </c>
      <c r="G44" s="0" t="n">
        <v>8937.75180032747</v>
      </c>
      <c r="H44" s="0" t="n">
        <v>98397.0022936259</v>
      </c>
      <c r="I44" s="0" t="n">
        <v>41712.917247834</v>
      </c>
      <c r="J44" s="0" t="n">
        <v>14094.6535908305</v>
      </c>
    </row>
    <row r="45" customFormat="false" ht="12.8" hidden="false" customHeight="false" outlineLevel="0" collapsed="false">
      <c r="A45" s="0" t="n">
        <v>92</v>
      </c>
      <c r="B45" s="0" t="n">
        <v>3624063.0486734</v>
      </c>
      <c r="C45" s="0" t="n">
        <v>2105746.35713927</v>
      </c>
      <c r="D45" s="0" t="n">
        <v>1054709.67396843</v>
      </c>
      <c r="E45" s="0" t="n">
        <v>326928.300124061</v>
      </c>
      <c r="F45" s="0" t="n">
        <v>0</v>
      </c>
      <c r="G45" s="0" t="n">
        <v>9589.522822288</v>
      </c>
      <c r="H45" s="0" t="n">
        <v>76400.8083701131</v>
      </c>
      <c r="I45" s="0" t="n">
        <v>37293.2548066513</v>
      </c>
      <c r="J45" s="0" t="n">
        <v>8611.26650111786</v>
      </c>
    </row>
    <row r="46" customFormat="false" ht="12.8" hidden="false" customHeight="false" outlineLevel="0" collapsed="false">
      <c r="A46" s="0" t="n">
        <v>93</v>
      </c>
      <c r="B46" s="0" t="n">
        <v>4256448.20355185</v>
      </c>
      <c r="C46" s="0" t="n">
        <v>1997330.37770498</v>
      </c>
      <c r="D46" s="0" t="n">
        <v>1022365.52260726</v>
      </c>
      <c r="E46" s="0" t="n">
        <v>316402.098509485</v>
      </c>
      <c r="F46" s="0" t="n">
        <v>751035.263505534</v>
      </c>
      <c r="G46" s="0" t="n">
        <v>11986.5197001101</v>
      </c>
      <c r="H46" s="0" t="n">
        <v>92430.6557568461</v>
      </c>
      <c r="I46" s="0" t="n">
        <v>52828.7303418561</v>
      </c>
      <c r="J46" s="0" t="n">
        <v>11902.1624579699</v>
      </c>
    </row>
    <row r="47" customFormat="false" ht="12.8" hidden="false" customHeight="false" outlineLevel="0" collapsed="false">
      <c r="A47" s="0" t="n">
        <v>94</v>
      </c>
      <c r="B47" s="0" t="n">
        <v>3822563.13893322</v>
      </c>
      <c r="C47" s="0" t="n">
        <v>2295686.75644639</v>
      </c>
      <c r="D47" s="0" t="n">
        <v>1013673.57479919</v>
      </c>
      <c r="E47" s="0" t="n">
        <v>337822.352285991</v>
      </c>
      <c r="F47" s="0" t="n">
        <v>0</v>
      </c>
      <c r="G47" s="0" t="n">
        <v>7918.17308505621</v>
      </c>
      <c r="H47" s="0" t="n">
        <v>108799.306501097</v>
      </c>
      <c r="I47" s="0" t="n">
        <v>39040.5583269911</v>
      </c>
      <c r="J47" s="0" t="n">
        <v>14663.8444702224</v>
      </c>
    </row>
    <row r="48" customFormat="false" ht="12.8" hidden="false" customHeight="false" outlineLevel="0" collapsed="false">
      <c r="A48" s="0" t="n">
        <v>95</v>
      </c>
      <c r="B48" s="0" t="n">
        <v>3620648.85252545</v>
      </c>
      <c r="C48" s="0" t="n">
        <v>2172305.08419413</v>
      </c>
      <c r="D48" s="0" t="n">
        <v>972735.474764669</v>
      </c>
      <c r="E48" s="0" t="n">
        <v>327177.408012353</v>
      </c>
      <c r="F48" s="0" t="n">
        <v>0</v>
      </c>
      <c r="G48" s="0" t="n">
        <v>11870.7361605518</v>
      </c>
      <c r="H48" s="0" t="n">
        <v>88694.3454143739</v>
      </c>
      <c r="I48" s="0" t="n">
        <v>34216.7523970226</v>
      </c>
      <c r="J48" s="0" t="n">
        <v>14356.9313612924</v>
      </c>
    </row>
    <row r="49" customFormat="false" ht="12.8" hidden="false" customHeight="false" outlineLevel="0" collapsed="false">
      <c r="A49" s="0" t="n">
        <v>96</v>
      </c>
      <c r="B49" s="0" t="n">
        <v>3845624.42856702</v>
      </c>
      <c r="C49" s="0" t="n">
        <v>2285216.90302044</v>
      </c>
      <c r="D49" s="0" t="n">
        <v>1072217.60921081</v>
      </c>
      <c r="E49" s="0" t="n">
        <v>336314.031080333</v>
      </c>
      <c r="F49" s="0" t="n">
        <v>0</v>
      </c>
      <c r="G49" s="0" t="n">
        <v>8843.48778707325</v>
      </c>
      <c r="H49" s="0" t="n">
        <v>82255.6507462257</v>
      </c>
      <c r="I49" s="0" t="n">
        <v>44362.3246488234</v>
      </c>
      <c r="J49" s="0" t="n">
        <v>11865.8617236443</v>
      </c>
    </row>
    <row r="50" customFormat="false" ht="12.8" hidden="false" customHeight="false" outlineLevel="0" collapsed="false">
      <c r="A50" s="0" t="n">
        <v>97</v>
      </c>
      <c r="B50" s="0" t="n">
        <v>4527306.41200902</v>
      </c>
      <c r="C50" s="0" t="n">
        <v>2207962.42314818</v>
      </c>
      <c r="D50" s="0" t="n">
        <v>1035727.4986398</v>
      </c>
      <c r="E50" s="0" t="n">
        <v>330245.107281207</v>
      </c>
      <c r="F50" s="0" t="n">
        <v>787262.147150898</v>
      </c>
      <c r="G50" s="0" t="n">
        <v>9679.69260131324</v>
      </c>
      <c r="H50" s="0" t="n">
        <v>98434.6905815732</v>
      </c>
      <c r="I50" s="0" t="n">
        <v>46620.1595288055</v>
      </c>
      <c r="J50" s="0" t="n">
        <v>13242.5969463532</v>
      </c>
    </row>
    <row r="51" customFormat="false" ht="12.8" hidden="false" customHeight="false" outlineLevel="0" collapsed="false">
      <c r="A51" s="0" t="n">
        <v>98</v>
      </c>
      <c r="B51" s="0" t="n">
        <v>3898985.80828444</v>
      </c>
      <c r="C51" s="0" t="n">
        <v>2328283.56739988</v>
      </c>
      <c r="D51" s="0" t="n">
        <v>1055852.66453568</v>
      </c>
      <c r="E51" s="0" t="n">
        <v>336985.863492944</v>
      </c>
      <c r="F51" s="0" t="n">
        <v>0</v>
      </c>
      <c r="G51" s="0" t="n">
        <v>13480.2525162021</v>
      </c>
      <c r="H51" s="0" t="n">
        <v>97467.1396562691</v>
      </c>
      <c r="I51" s="0" t="n">
        <v>45441.8182514754</v>
      </c>
      <c r="J51" s="0" t="n">
        <v>14110.2237071994</v>
      </c>
    </row>
    <row r="52" customFormat="false" ht="12.8" hidden="false" customHeight="false" outlineLevel="0" collapsed="false">
      <c r="A52" s="0" t="n">
        <v>99</v>
      </c>
      <c r="B52" s="0" t="n">
        <v>3764016.66253502</v>
      </c>
      <c r="C52" s="0" t="n">
        <v>2165817.29621233</v>
      </c>
      <c r="D52" s="0" t="n">
        <v>1100403.68511579</v>
      </c>
      <c r="E52" s="0" t="n">
        <v>328134.672299446</v>
      </c>
      <c r="F52" s="0" t="n">
        <v>0</v>
      </c>
      <c r="G52" s="0" t="n">
        <v>6497.24153843518</v>
      </c>
      <c r="H52" s="0" t="n">
        <v>94227.2450850229</v>
      </c>
      <c r="I52" s="0" t="n">
        <v>49166.8916999319</v>
      </c>
      <c r="J52" s="0" t="n">
        <v>13028.6700405454</v>
      </c>
    </row>
    <row r="53" customFormat="false" ht="12.8" hidden="false" customHeight="false" outlineLevel="0" collapsed="false">
      <c r="A53" s="0" t="n">
        <v>100</v>
      </c>
      <c r="B53" s="0" t="n">
        <v>3890526.6431351</v>
      </c>
      <c r="C53" s="0" t="n">
        <v>2263371.97905511</v>
      </c>
      <c r="D53" s="0" t="n">
        <v>1130228.47456457</v>
      </c>
      <c r="E53" s="0" t="n">
        <v>336339.194669804</v>
      </c>
      <c r="F53" s="0" t="n">
        <v>0</v>
      </c>
      <c r="G53" s="0" t="n">
        <v>11882.9354910072</v>
      </c>
      <c r="H53" s="0" t="n">
        <v>83927.6051450183</v>
      </c>
      <c r="I53" s="0" t="n">
        <v>39877.6103996982</v>
      </c>
      <c r="J53" s="0" t="n">
        <v>11923.7902669916</v>
      </c>
    </row>
    <row r="54" customFormat="false" ht="12.8" hidden="false" customHeight="false" outlineLevel="0" collapsed="false">
      <c r="A54" s="0" t="n">
        <v>101</v>
      </c>
      <c r="B54" s="0" t="n">
        <v>4616618.91064402</v>
      </c>
      <c r="C54" s="0" t="n">
        <v>2238701.97043596</v>
      </c>
      <c r="D54" s="0" t="n">
        <v>1092764.10204088</v>
      </c>
      <c r="E54" s="0" t="n">
        <v>329837.606134229</v>
      </c>
      <c r="F54" s="0" t="n">
        <v>793840.772025622</v>
      </c>
      <c r="G54" s="0" t="n">
        <v>10086.9783822583</v>
      </c>
      <c r="H54" s="0" t="n">
        <v>90891.9225383548</v>
      </c>
      <c r="I54" s="0" t="n">
        <v>44319.4568019664</v>
      </c>
      <c r="J54" s="0" t="n">
        <v>10477.9475529759</v>
      </c>
    </row>
    <row r="55" customFormat="false" ht="12.8" hidden="false" customHeight="false" outlineLevel="0" collapsed="false">
      <c r="A55" s="0" t="n">
        <v>102</v>
      </c>
      <c r="B55" s="0" t="n">
        <v>3987230.85994392</v>
      </c>
      <c r="C55" s="0" t="n">
        <v>2347575.86128032</v>
      </c>
      <c r="D55" s="0" t="n">
        <v>1114053.09661021</v>
      </c>
      <c r="E55" s="0" t="n">
        <v>337774.534964423</v>
      </c>
      <c r="F55" s="0" t="n">
        <v>0</v>
      </c>
      <c r="G55" s="0" t="n">
        <v>11139.4099028625</v>
      </c>
      <c r="H55" s="0" t="n">
        <v>93412.7386774107</v>
      </c>
      <c r="I55" s="0" t="n">
        <v>57254.5588260892</v>
      </c>
      <c r="J55" s="0" t="n">
        <v>12891.1247888842</v>
      </c>
    </row>
    <row r="56" customFormat="false" ht="12.8" hidden="false" customHeight="false" outlineLevel="0" collapsed="false">
      <c r="A56" s="0" t="n">
        <v>103</v>
      </c>
      <c r="B56" s="0" t="n">
        <v>3861688.24791273</v>
      </c>
      <c r="C56" s="0" t="n">
        <v>2304879.37305549</v>
      </c>
      <c r="D56" s="0" t="n">
        <v>1053149.66050258</v>
      </c>
      <c r="E56" s="0" t="n">
        <v>333591.80901882</v>
      </c>
      <c r="F56" s="0" t="n">
        <v>0</v>
      </c>
      <c r="G56" s="0" t="n">
        <v>15150.4582747398</v>
      </c>
      <c r="H56" s="0" t="n">
        <v>95389.3809087984</v>
      </c>
      <c r="I56" s="0" t="n">
        <v>40539.3675261055</v>
      </c>
      <c r="J56" s="0" t="n">
        <v>14406.1928916772</v>
      </c>
    </row>
    <row r="57" customFormat="false" ht="12.8" hidden="false" customHeight="false" outlineLevel="0" collapsed="false">
      <c r="A57" s="0" t="n">
        <v>104</v>
      </c>
      <c r="B57" s="0" t="n">
        <v>3930806.79379604</v>
      </c>
      <c r="C57" s="0" t="n">
        <v>2335331.70200526</v>
      </c>
      <c r="D57" s="0" t="n">
        <v>1095465.70256926</v>
      </c>
      <c r="E57" s="0" t="n">
        <v>339300.190627085</v>
      </c>
      <c r="F57" s="0" t="n">
        <v>0</v>
      </c>
      <c r="G57" s="0" t="n">
        <v>8457.99392507909</v>
      </c>
      <c r="H57" s="0" t="n">
        <v>78427.0509957638</v>
      </c>
      <c r="I57" s="0" t="n">
        <v>48411.544906133</v>
      </c>
      <c r="J57" s="0" t="n">
        <v>12203.8724887489</v>
      </c>
    </row>
    <row r="58" customFormat="false" ht="12.8" hidden="false" customHeight="false" outlineLevel="0" collapsed="false">
      <c r="A58" s="0" t="n">
        <v>105</v>
      </c>
      <c r="B58" s="0" t="n">
        <v>4640086.63228</v>
      </c>
      <c r="C58" s="0" t="n">
        <v>2318531.82786184</v>
      </c>
      <c r="D58" s="0" t="n">
        <v>1041008.22991283</v>
      </c>
      <c r="E58" s="0" t="n">
        <v>331679.386831408</v>
      </c>
      <c r="F58" s="0" t="n">
        <v>801303.151045591</v>
      </c>
      <c r="G58" s="0" t="n">
        <v>10034.8009525705</v>
      </c>
      <c r="H58" s="0" t="n">
        <v>78395.7582408837</v>
      </c>
      <c r="I58" s="0" t="n">
        <v>40879.5286418886</v>
      </c>
      <c r="J58" s="0" t="n">
        <v>11903.6241613602</v>
      </c>
    </row>
    <row r="59" customFormat="false" ht="12.8" hidden="false" customHeight="false" outlineLevel="0" collapsed="false">
      <c r="A59" s="0" t="n">
        <v>106</v>
      </c>
      <c r="B59" s="0" t="n">
        <v>3915095.93929392</v>
      </c>
      <c r="C59" s="0" t="n">
        <v>2204975.11244498</v>
      </c>
      <c r="D59" s="0" t="n">
        <v>1186667.20040351</v>
      </c>
      <c r="E59" s="0" t="n">
        <v>338107.631389292</v>
      </c>
      <c r="F59" s="0" t="n">
        <v>0</v>
      </c>
      <c r="G59" s="0" t="n">
        <v>13752.2400960802</v>
      </c>
      <c r="H59" s="0" t="n">
        <v>97052.2982834752</v>
      </c>
      <c r="I59" s="0" t="n">
        <v>47813.2880120574</v>
      </c>
      <c r="J59" s="0" t="n">
        <v>13243.9214271049</v>
      </c>
    </row>
    <row r="60" customFormat="false" ht="12.8" hidden="false" customHeight="false" outlineLevel="0" collapsed="false">
      <c r="A60" s="0" t="n">
        <v>107</v>
      </c>
      <c r="B60" s="0" t="n">
        <v>3789516.86138085</v>
      </c>
      <c r="C60" s="0" t="n">
        <v>2256460.92439756</v>
      </c>
      <c r="D60" s="0" t="n">
        <v>1037276.50315209</v>
      </c>
      <c r="E60" s="0" t="n">
        <v>332462.446127613</v>
      </c>
      <c r="F60" s="0" t="n">
        <v>0</v>
      </c>
      <c r="G60" s="0" t="n">
        <v>15033.731468406</v>
      </c>
      <c r="H60" s="0" t="n">
        <v>99536.7370251359</v>
      </c>
      <c r="I60" s="0" t="n">
        <v>26513.6877414748</v>
      </c>
      <c r="J60" s="0" t="n">
        <v>13598.716936311</v>
      </c>
    </row>
    <row r="61" customFormat="false" ht="12.8" hidden="false" customHeight="false" outlineLevel="0" collapsed="false">
      <c r="A61" s="0" t="n">
        <v>108</v>
      </c>
      <c r="B61" s="0" t="n">
        <v>3913568.7548745</v>
      </c>
      <c r="C61" s="0" t="n">
        <v>2350799.39213838</v>
      </c>
      <c r="D61" s="0" t="n">
        <v>1059530.45025304</v>
      </c>
      <c r="E61" s="0" t="n">
        <v>339491.495938156</v>
      </c>
      <c r="F61" s="0" t="n">
        <v>0</v>
      </c>
      <c r="G61" s="0" t="n">
        <v>9732.55157301223</v>
      </c>
      <c r="H61" s="0" t="n">
        <v>92805.5203010758</v>
      </c>
      <c r="I61" s="0" t="n">
        <v>35036.7903396323</v>
      </c>
      <c r="J61" s="0" t="n">
        <v>12771.5023991392</v>
      </c>
    </row>
    <row r="62" customFormat="false" ht="12.8" hidden="false" customHeight="false" outlineLevel="0" collapsed="false">
      <c r="A62" s="0" t="n">
        <v>109</v>
      </c>
      <c r="B62" s="0" t="n">
        <v>4640039.90758066</v>
      </c>
      <c r="C62" s="0" t="n">
        <v>2293030.66572719</v>
      </c>
      <c r="D62" s="0" t="n">
        <v>1058184.29582967</v>
      </c>
      <c r="E62" s="0" t="n">
        <v>331831.713091356</v>
      </c>
      <c r="F62" s="0" t="n">
        <v>791894.49489191</v>
      </c>
      <c r="G62" s="0" t="n">
        <v>12936.9863383696</v>
      </c>
      <c r="H62" s="0" t="n">
        <v>94605.7593312779</v>
      </c>
      <c r="I62" s="0" t="n">
        <v>35280.4032308648</v>
      </c>
      <c r="J62" s="0" t="n">
        <v>10803.3781753978</v>
      </c>
    </row>
    <row r="63" customFormat="false" ht="12.8" hidden="false" customHeight="false" outlineLevel="0" collapsed="false">
      <c r="A63" s="0" t="n">
        <v>110</v>
      </c>
      <c r="B63" s="0" t="n">
        <v>3922609.55549416</v>
      </c>
      <c r="C63" s="0" t="n">
        <v>2420496.90415698</v>
      </c>
      <c r="D63" s="0" t="n">
        <v>978531.333848563</v>
      </c>
      <c r="E63" s="0" t="n">
        <v>338459.207625534</v>
      </c>
      <c r="F63" s="0" t="n">
        <v>0</v>
      </c>
      <c r="G63" s="0" t="n">
        <v>8798.47893697564</v>
      </c>
      <c r="H63" s="0" t="n">
        <v>100143.944796153</v>
      </c>
      <c r="I63" s="0" t="n">
        <v>49388.866831935</v>
      </c>
      <c r="J63" s="0" t="n">
        <v>13666.3321613588</v>
      </c>
    </row>
    <row r="64" customFormat="false" ht="12.8" hidden="false" customHeight="false" outlineLevel="0" collapsed="false">
      <c r="A64" s="0" t="n">
        <v>111</v>
      </c>
      <c r="B64" s="0" t="n">
        <v>3771153.13077624</v>
      </c>
      <c r="C64" s="0" t="n">
        <v>2265389.44105076</v>
      </c>
      <c r="D64" s="0" t="n">
        <v>1023204.6330845</v>
      </c>
      <c r="E64" s="0" t="n">
        <v>331800.526771552</v>
      </c>
      <c r="F64" s="0" t="n">
        <v>0</v>
      </c>
      <c r="G64" s="0" t="n">
        <v>14313.9782282496</v>
      </c>
      <c r="H64" s="0" t="n">
        <v>81041.5652737843</v>
      </c>
      <c r="I64" s="0" t="n">
        <v>36918.2172424957</v>
      </c>
      <c r="J64" s="0" t="n">
        <v>13118.9136803474</v>
      </c>
    </row>
    <row r="65" customFormat="false" ht="12.8" hidden="false" customHeight="false" outlineLevel="0" collapsed="false">
      <c r="A65" s="0" t="n">
        <v>112</v>
      </c>
      <c r="B65" s="0" t="n">
        <v>3820287.16964529</v>
      </c>
      <c r="C65" s="0" t="n">
        <v>2282092.82134394</v>
      </c>
      <c r="D65" s="0" t="n">
        <v>1030920.29649207</v>
      </c>
      <c r="E65" s="0" t="n">
        <v>339366.027853467</v>
      </c>
      <c r="F65" s="0" t="n">
        <v>0</v>
      </c>
      <c r="G65" s="0" t="n">
        <v>13211.3775434844</v>
      </c>
      <c r="H65" s="0" t="n">
        <v>95658.5040826109</v>
      </c>
      <c r="I65" s="0" t="n">
        <v>35817.5649932669</v>
      </c>
      <c r="J65" s="0" t="n">
        <v>10801.5679210571</v>
      </c>
    </row>
    <row r="66" customFormat="false" ht="12.8" hidden="false" customHeight="false" outlineLevel="0" collapsed="false">
      <c r="A66" s="0" t="n">
        <v>113</v>
      </c>
      <c r="B66" s="0" t="n">
        <v>4529951.87049794</v>
      </c>
      <c r="C66" s="0" t="n">
        <v>2249006.64318716</v>
      </c>
      <c r="D66" s="0" t="n">
        <v>1004904.48250818</v>
      </c>
      <c r="E66" s="0" t="n">
        <v>335388.983824728</v>
      </c>
      <c r="F66" s="0" t="n">
        <v>778724.976753504</v>
      </c>
      <c r="G66" s="0" t="n">
        <v>7521.61305750353</v>
      </c>
      <c r="H66" s="0" t="n">
        <v>80974.79944062</v>
      </c>
      <c r="I66" s="0" t="n">
        <v>39518.0002317862</v>
      </c>
      <c r="J66" s="0" t="n">
        <v>11872.6734627578</v>
      </c>
    </row>
    <row r="67" customFormat="false" ht="12.8" hidden="false" customHeight="false" outlineLevel="0" collapsed="false">
      <c r="A67" s="0" t="n">
        <v>114</v>
      </c>
      <c r="B67" s="0" t="n">
        <v>3868227.53012115</v>
      </c>
      <c r="C67" s="0" t="n">
        <v>2318833.39322487</v>
      </c>
      <c r="D67" s="0" t="n">
        <v>1046155.69913544</v>
      </c>
      <c r="E67" s="0" t="n">
        <v>338825.886389928</v>
      </c>
      <c r="F67" s="0" t="n">
        <v>0</v>
      </c>
      <c r="G67" s="0" t="n">
        <v>10911.0986129233</v>
      </c>
      <c r="H67" s="0" t="n">
        <v>94176.1511762341</v>
      </c>
      <c r="I67" s="0" t="n">
        <v>32668.7671781402</v>
      </c>
      <c r="J67" s="0" t="n">
        <v>13210.2937587262</v>
      </c>
    </row>
    <row r="68" customFormat="false" ht="12.8" hidden="false" customHeight="false" outlineLevel="0" collapsed="false">
      <c r="A68" s="0" t="n">
        <v>115</v>
      </c>
      <c r="B68" s="0" t="n">
        <v>3677130.85538212</v>
      </c>
      <c r="C68" s="0" t="n">
        <v>2229265.91496075</v>
      </c>
      <c r="D68" s="0" t="n">
        <v>962864.515071455</v>
      </c>
      <c r="E68" s="0" t="n">
        <v>331480.826597581</v>
      </c>
      <c r="F68" s="0" t="n">
        <v>0</v>
      </c>
      <c r="G68" s="0" t="n">
        <v>11287.4808571298</v>
      </c>
      <c r="H68" s="0" t="n">
        <v>86932.9433751432</v>
      </c>
      <c r="I68" s="0" t="n">
        <v>33483.6821888658</v>
      </c>
      <c r="J68" s="0" t="n">
        <v>12207.5709292321</v>
      </c>
    </row>
    <row r="69" customFormat="false" ht="12.8" hidden="false" customHeight="false" outlineLevel="0" collapsed="false">
      <c r="A69" s="0" t="n">
        <v>116</v>
      </c>
      <c r="B69" s="0" t="n">
        <v>3779069.09542428</v>
      </c>
      <c r="C69" s="0" t="n">
        <v>2425070.72343119</v>
      </c>
      <c r="D69" s="0" t="n">
        <v>861148.738525663</v>
      </c>
      <c r="E69" s="0" t="n">
        <v>339612.722801924</v>
      </c>
      <c r="F69" s="0" t="n">
        <v>0</v>
      </c>
      <c r="G69" s="0" t="n">
        <v>12958.7491171791</v>
      </c>
      <c r="H69" s="0" t="n">
        <v>82838.8804980125</v>
      </c>
      <c r="I69" s="0" t="n">
        <v>34261.2734080893</v>
      </c>
      <c r="J69" s="0" t="n">
        <v>13050.4156009896</v>
      </c>
    </row>
    <row r="70" customFormat="false" ht="12.8" hidden="false" customHeight="false" outlineLevel="0" collapsed="false">
      <c r="A70" s="0" t="n">
        <v>117</v>
      </c>
      <c r="B70" s="0" t="n">
        <v>4469237.83069217</v>
      </c>
      <c r="C70" s="0" t="n">
        <v>2250438.74410385</v>
      </c>
      <c r="D70" s="0" t="n">
        <v>950941.884231174</v>
      </c>
      <c r="E70" s="0" t="n">
        <v>334115.368056029</v>
      </c>
      <c r="F70" s="0" t="n">
        <v>771893.11590236</v>
      </c>
      <c r="G70" s="0" t="n">
        <v>11866.7857688928</v>
      </c>
      <c r="H70" s="0" t="n">
        <v>81056.5505905241</v>
      </c>
      <c r="I70" s="0" t="n">
        <v>42530.5145007693</v>
      </c>
      <c r="J70" s="0" t="n">
        <v>11133.7453070828</v>
      </c>
    </row>
    <row r="71" customFormat="false" ht="12.8" hidden="false" customHeight="false" outlineLevel="0" collapsed="false">
      <c r="A71" s="0" t="n">
        <v>118</v>
      </c>
      <c r="B71" s="0" t="n">
        <v>3813570.28441168</v>
      </c>
      <c r="C71" s="0" t="n">
        <v>2372953.4185648</v>
      </c>
      <c r="D71" s="0" t="n">
        <v>928529.271638912</v>
      </c>
      <c r="E71" s="0" t="n">
        <v>341674.592636583</v>
      </c>
      <c r="F71" s="0" t="n">
        <v>0</v>
      </c>
      <c r="G71" s="0" t="n">
        <v>9398.94689009956</v>
      </c>
      <c r="H71" s="0" t="n">
        <v>92975.4725980265</v>
      </c>
      <c r="I71" s="0" t="n">
        <v>49666.7159973232</v>
      </c>
      <c r="J71" s="0" t="n">
        <v>14099.6081731709</v>
      </c>
    </row>
    <row r="72" customFormat="false" ht="12.8" hidden="false" customHeight="false" outlineLevel="0" collapsed="false">
      <c r="A72" s="0" t="n">
        <v>119</v>
      </c>
      <c r="B72" s="0" t="n">
        <v>3710063.37131994</v>
      </c>
      <c r="C72" s="0" t="n">
        <v>2310911.80880802</v>
      </c>
      <c r="D72" s="0" t="n">
        <v>928487.419359459</v>
      </c>
      <c r="E72" s="0" t="n">
        <v>334562.535366183</v>
      </c>
      <c r="F72" s="0" t="n">
        <v>0</v>
      </c>
      <c r="G72" s="0" t="n">
        <v>7051.93860198077</v>
      </c>
      <c r="H72" s="0" t="n">
        <v>80317.0257418232</v>
      </c>
      <c r="I72" s="0" t="n">
        <v>33988.5399099149</v>
      </c>
      <c r="J72" s="0" t="n">
        <v>12437.6194427377</v>
      </c>
    </row>
    <row r="73" customFormat="false" ht="12.8" hidden="false" customHeight="false" outlineLevel="0" collapsed="false">
      <c r="A73" s="0" t="n">
        <v>120</v>
      </c>
      <c r="B73" s="0" t="n">
        <v>3846755.47957858</v>
      </c>
      <c r="C73" s="0" t="n">
        <v>2511894.87298952</v>
      </c>
      <c r="D73" s="0" t="n">
        <v>836033.647429558</v>
      </c>
      <c r="E73" s="0" t="n">
        <v>342968.822814591</v>
      </c>
      <c r="F73" s="0" t="n">
        <v>0</v>
      </c>
      <c r="G73" s="0" t="n">
        <v>12957.5755126061</v>
      </c>
      <c r="H73" s="0" t="n">
        <v>93291.5782854897</v>
      </c>
      <c r="I73" s="0" t="n">
        <v>31098.9985322917</v>
      </c>
      <c r="J73" s="0" t="n">
        <v>14099.2479020332</v>
      </c>
    </row>
    <row r="74" customFormat="false" ht="12.8" hidden="false" customHeight="false" outlineLevel="0" collapsed="false">
      <c r="A74" s="0" t="n">
        <v>121</v>
      </c>
      <c r="B74" s="0" t="n">
        <v>4512873.60562151</v>
      </c>
      <c r="C74" s="0" t="n">
        <v>2445540.22844805</v>
      </c>
      <c r="D74" s="0" t="n">
        <v>789764.173203856</v>
      </c>
      <c r="E74" s="0" t="n">
        <v>339077.046684534</v>
      </c>
      <c r="F74" s="0" t="n">
        <v>767810.814103915</v>
      </c>
      <c r="G74" s="0" t="n">
        <v>11648.8372031584</v>
      </c>
      <c r="H74" s="0" t="n">
        <v>94283.8407377567</v>
      </c>
      <c r="I74" s="0" t="n">
        <v>40063.3132265502</v>
      </c>
      <c r="J74" s="0" t="n">
        <v>12736.9885640602</v>
      </c>
    </row>
    <row r="75" customFormat="false" ht="12.8" hidden="false" customHeight="false" outlineLevel="0" collapsed="false">
      <c r="A75" s="0" t="n">
        <v>122</v>
      </c>
      <c r="B75" s="0" t="n">
        <v>3847719.75938242</v>
      </c>
      <c r="C75" s="0" t="n">
        <v>2415254.6801989</v>
      </c>
      <c r="D75" s="0" t="n">
        <v>924016.908463645</v>
      </c>
      <c r="E75" s="0" t="n">
        <v>344604.405360391</v>
      </c>
      <c r="F75" s="0" t="n">
        <v>0</v>
      </c>
      <c r="G75" s="0" t="n">
        <v>9950.86261796515</v>
      </c>
      <c r="H75" s="0" t="n">
        <v>92765.5138449067</v>
      </c>
      <c r="I75" s="0" t="n">
        <v>40017.2345010032</v>
      </c>
      <c r="J75" s="0" t="n">
        <v>13723.0864790293</v>
      </c>
    </row>
    <row r="76" customFormat="false" ht="12.8" hidden="false" customHeight="false" outlineLevel="0" collapsed="false">
      <c r="A76" s="0" t="n">
        <v>123</v>
      </c>
      <c r="B76" s="0" t="n">
        <v>3718844.03799154</v>
      </c>
      <c r="C76" s="0" t="n">
        <v>2324608.53190828</v>
      </c>
      <c r="D76" s="0" t="n">
        <v>914034.966092261</v>
      </c>
      <c r="E76" s="0" t="n">
        <v>334337.539441763</v>
      </c>
      <c r="F76" s="0" t="n">
        <v>0</v>
      </c>
      <c r="G76" s="0" t="n">
        <v>8891.28545572302</v>
      </c>
      <c r="H76" s="0" t="n">
        <v>80630.9659685258</v>
      </c>
      <c r="I76" s="0" t="n">
        <v>41126.5412527818</v>
      </c>
      <c r="J76" s="0" t="n">
        <v>10166.4960643762</v>
      </c>
    </row>
    <row r="77" customFormat="false" ht="12.8" hidden="false" customHeight="false" outlineLevel="0" collapsed="false">
      <c r="A77" s="0" t="n">
        <v>124</v>
      </c>
      <c r="B77" s="0" t="n">
        <v>3812520.82430459</v>
      </c>
      <c r="C77" s="0" t="n">
        <v>2401442.17373483</v>
      </c>
      <c r="D77" s="0" t="n">
        <v>899797.739730279</v>
      </c>
      <c r="E77" s="0" t="n">
        <v>333265.595152391</v>
      </c>
      <c r="F77" s="0" t="n">
        <v>0</v>
      </c>
      <c r="G77" s="0" t="n">
        <v>8925.31994636292</v>
      </c>
      <c r="H77" s="0" t="n">
        <v>106499.359145359</v>
      </c>
      <c r="I77" s="0" t="n">
        <v>41036.7797384589</v>
      </c>
      <c r="J77" s="0" t="n">
        <v>14405.8028348954</v>
      </c>
    </row>
    <row r="78" customFormat="false" ht="12.8" hidden="false" customHeight="false" outlineLevel="0" collapsed="false">
      <c r="A78" s="0" t="n">
        <v>125</v>
      </c>
      <c r="B78" s="0" t="n">
        <v>4469583.13425708</v>
      </c>
      <c r="C78" s="0" t="n">
        <v>2359792.19260111</v>
      </c>
      <c r="D78" s="0" t="n">
        <v>868225.338058947</v>
      </c>
      <c r="E78" s="0" t="n">
        <v>327709.727403422</v>
      </c>
      <c r="F78" s="0" t="n">
        <v>784163.31188885</v>
      </c>
      <c r="G78" s="0" t="n">
        <v>11805.5287677238</v>
      </c>
      <c r="H78" s="0" t="n">
        <v>86986.377224936</v>
      </c>
      <c r="I78" s="0" t="n">
        <v>16141.2236959241</v>
      </c>
      <c r="J78" s="0" t="n">
        <v>13987.6568955722</v>
      </c>
    </row>
    <row r="79" customFormat="false" ht="12.8" hidden="false" customHeight="false" outlineLevel="0" collapsed="false">
      <c r="A79" s="0" t="n">
        <v>126</v>
      </c>
      <c r="B79" s="0" t="n">
        <v>3769040.9506019</v>
      </c>
      <c r="C79" s="0" t="n">
        <v>2429252.57611341</v>
      </c>
      <c r="D79" s="0" t="n">
        <v>861707.695880908</v>
      </c>
      <c r="E79" s="0" t="n">
        <v>332234.454924499</v>
      </c>
      <c r="F79" s="0" t="n">
        <v>0</v>
      </c>
      <c r="G79" s="0" t="n">
        <v>10495.8036484892</v>
      </c>
      <c r="H79" s="0" t="n">
        <v>96148.4638665296</v>
      </c>
      <c r="I79" s="0" t="n">
        <v>18291.0738628423</v>
      </c>
      <c r="J79" s="0" t="n">
        <v>13565.6057623673</v>
      </c>
    </row>
    <row r="80" customFormat="false" ht="12.8" hidden="false" customHeight="false" outlineLevel="0" collapsed="false">
      <c r="A80" s="0" t="n">
        <v>127</v>
      </c>
      <c r="B80" s="0" t="n">
        <v>3663516.35993483</v>
      </c>
      <c r="C80" s="0" t="n">
        <v>2297324.74715582</v>
      </c>
      <c r="D80" s="0" t="n">
        <v>899000.989228066</v>
      </c>
      <c r="E80" s="0" t="n">
        <v>322530.813059586</v>
      </c>
      <c r="F80" s="0" t="n">
        <v>0</v>
      </c>
      <c r="G80" s="0" t="n">
        <v>13087.3933953473</v>
      </c>
      <c r="H80" s="0" t="n">
        <v>85903.0438858103</v>
      </c>
      <c r="I80" s="0" t="n">
        <v>35340.5943085791</v>
      </c>
      <c r="J80" s="0" t="n">
        <v>11588.4441469482</v>
      </c>
    </row>
    <row r="81" customFormat="false" ht="12.8" hidden="false" customHeight="false" outlineLevel="0" collapsed="false">
      <c r="A81" s="0" t="n">
        <v>128</v>
      </c>
      <c r="B81" s="0" t="n">
        <v>3770170.06427416</v>
      </c>
      <c r="C81" s="0" t="n">
        <v>2370508.36944087</v>
      </c>
      <c r="D81" s="0" t="n">
        <v>919016.957040667</v>
      </c>
      <c r="E81" s="0" t="n">
        <v>327317.156383906</v>
      </c>
      <c r="F81" s="0" t="n">
        <v>0</v>
      </c>
      <c r="G81" s="0" t="n">
        <v>11462.8325770825</v>
      </c>
      <c r="H81" s="0" t="n">
        <v>94490.2976589348</v>
      </c>
      <c r="I81" s="0" t="n">
        <v>43087.9420056694</v>
      </c>
      <c r="J81" s="0" t="n">
        <v>12025.4456574656</v>
      </c>
    </row>
    <row r="82" customFormat="false" ht="12.8" hidden="false" customHeight="false" outlineLevel="0" collapsed="false">
      <c r="A82" s="0" t="n">
        <v>129</v>
      </c>
      <c r="B82" s="0" t="n">
        <v>4392658.09893579</v>
      </c>
      <c r="C82" s="0" t="n">
        <v>2322009.8861199</v>
      </c>
      <c r="D82" s="0" t="n">
        <v>852093.772084235</v>
      </c>
      <c r="E82" s="0" t="n">
        <v>324512.228868062</v>
      </c>
      <c r="F82" s="0" t="n">
        <v>761375.383563864</v>
      </c>
      <c r="G82" s="0" t="n">
        <v>10634.8878349021</v>
      </c>
      <c r="H82" s="0" t="n">
        <v>74416.4621000872</v>
      </c>
      <c r="I82" s="0" t="n">
        <v>34749.7196190912</v>
      </c>
      <c r="J82" s="0" t="n">
        <v>9956.19181943846</v>
      </c>
    </row>
    <row r="83" customFormat="false" ht="12.8" hidden="false" customHeight="false" outlineLevel="0" collapsed="false">
      <c r="A83" s="0" t="n">
        <v>130</v>
      </c>
      <c r="B83" s="0" t="n">
        <v>3728254.45638971</v>
      </c>
      <c r="C83" s="0" t="n">
        <v>2400007.22876153</v>
      </c>
      <c r="D83" s="0" t="n">
        <v>846918.002404114</v>
      </c>
      <c r="E83" s="0" t="n">
        <v>331248.919455335</v>
      </c>
      <c r="F83" s="0" t="n">
        <v>0</v>
      </c>
      <c r="G83" s="0" t="n">
        <v>11009.5480938284</v>
      </c>
      <c r="H83" s="0" t="n">
        <v>79417.4390255875</v>
      </c>
      <c r="I83" s="0" t="n">
        <v>38123.3334905284</v>
      </c>
      <c r="J83" s="0" t="n">
        <v>13726.7532118639</v>
      </c>
    </row>
    <row r="84" customFormat="false" ht="12.8" hidden="false" customHeight="false" outlineLevel="0" collapsed="false">
      <c r="A84" s="0" t="n">
        <v>131</v>
      </c>
      <c r="B84" s="0" t="n">
        <v>3625207.64171258</v>
      </c>
      <c r="C84" s="0" t="n">
        <v>2253765.96026835</v>
      </c>
      <c r="D84" s="0" t="n">
        <v>886934.908042143</v>
      </c>
      <c r="E84" s="0" t="n">
        <v>322398.985670366</v>
      </c>
      <c r="F84" s="0" t="n">
        <v>0</v>
      </c>
      <c r="G84" s="0" t="n">
        <v>13328.9813083703</v>
      </c>
      <c r="H84" s="0" t="n">
        <v>97905.8310316362</v>
      </c>
      <c r="I84" s="0" t="n">
        <v>31996.9102488606</v>
      </c>
      <c r="J84" s="0" t="n">
        <v>13072.0520223298</v>
      </c>
    </row>
    <row r="85" customFormat="false" ht="12.8" hidden="false" customHeight="false" outlineLevel="0" collapsed="false">
      <c r="A85" s="0" t="n">
        <v>132</v>
      </c>
      <c r="B85" s="0" t="n">
        <v>3715456.93739638</v>
      </c>
      <c r="C85" s="0" t="n">
        <v>2427087.60978868</v>
      </c>
      <c r="D85" s="0" t="n">
        <v>821739.725886093</v>
      </c>
      <c r="E85" s="0" t="n">
        <v>330951.107132525</v>
      </c>
      <c r="F85" s="0" t="n">
        <v>0</v>
      </c>
      <c r="G85" s="0" t="n">
        <v>12600.0587409583</v>
      </c>
      <c r="H85" s="0" t="n">
        <v>76957.7267159434</v>
      </c>
      <c r="I85" s="0" t="n">
        <v>22491.2010535904</v>
      </c>
      <c r="J85" s="0" t="n">
        <v>10254.5716753752</v>
      </c>
    </row>
    <row r="86" customFormat="false" ht="12.8" hidden="false" customHeight="false" outlineLevel="0" collapsed="false">
      <c r="A86" s="0" t="n">
        <v>133</v>
      </c>
      <c r="B86" s="0" t="n">
        <v>4392442.69125653</v>
      </c>
      <c r="C86" s="0" t="n">
        <v>2327724.22134212</v>
      </c>
      <c r="D86" s="0" t="n">
        <v>827762.39454051</v>
      </c>
      <c r="E86" s="0" t="n">
        <v>325052.376279668</v>
      </c>
      <c r="F86" s="0" t="n">
        <v>761899.598221571</v>
      </c>
      <c r="G86" s="0" t="n">
        <v>10315.3842597906</v>
      </c>
      <c r="H86" s="0" t="n">
        <v>80556.6129794197</v>
      </c>
      <c r="I86" s="0" t="n">
        <v>31077.894134388</v>
      </c>
      <c r="J86" s="0" t="n">
        <v>10970.2904532364</v>
      </c>
    </row>
    <row r="87" customFormat="false" ht="12.8" hidden="false" customHeight="false" outlineLevel="0" collapsed="false">
      <c r="A87" s="0" t="n">
        <v>134</v>
      </c>
      <c r="B87" s="0" t="n">
        <v>3784217.22849575</v>
      </c>
      <c r="C87" s="0" t="n">
        <v>2441716.08486126</v>
      </c>
      <c r="D87" s="0" t="n">
        <v>849853.486989911</v>
      </c>
      <c r="E87" s="0" t="n">
        <v>328393.026030572</v>
      </c>
      <c r="F87" s="0" t="n">
        <v>0</v>
      </c>
      <c r="G87" s="0" t="n">
        <v>13092.5530350641</v>
      </c>
      <c r="H87" s="0" t="n">
        <v>74385.7214281821</v>
      </c>
      <c r="I87" s="0" t="n">
        <v>52585.7123787785</v>
      </c>
      <c r="J87" s="0" t="n">
        <v>11022.0609071288</v>
      </c>
    </row>
    <row r="88" customFormat="false" ht="12.8" hidden="false" customHeight="false" outlineLevel="0" collapsed="false">
      <c r="A88" s="0" t="n">
        <v>135</v>
      </c>
      <c r="B88" s="0" t="n">
        <v>3627497.86142436</v>
      </c>
      <c r="C88" s="0" t="n">
        <v>2275464.56795898</v>
      </c>
      <c r="D88" s="0" t="n">
        <v>853977.456285635</v>
      </c>
      <c r="E88" s="0" t="n">
        <v>320396.664382133</v>
      </c>
      <c r="F88" s="0" t="n">
        <v>0</v>
      </c>
      <c r="G88" s="0" t="n">
        <v>11799.5179532844</v>
      </c>
      <c r="H88" s="0" t="n">
        <v>100842.345076516</v>
      </c>
      <c r="I88" s="0" t="n">
        <v>47238.0510545364</v>
      </c>
      <c r="J88" s="0" t="n">
        <v>14154.6252375827</v>
      </c>
    </row>
    <row r="89" customFormat="false" ht="12.8" hidden="false" customHeight="false" outlineLevel="0" collapsed="false">
      <c r="A89" s="0" t="n">
        <v>136</v>
      </c>
      <c r="B89" s="0" t="n">
        <v>3632419.25194986</v>
      </c>
      <c r="C89" s="0" t="n">
        <v>2293493.50259598</v>
      </c>
      <c r="D89" s="0" t="n">
        <v>884066.818860488</v>
      </c>
      <c r="E89" s="0" t="n">
        <v>328536.733830432</v>
      </c>
      <c r="F89" s="0" t="n">
        <v>0</v>
      </c>
      <c r="G89" s="0" t="n">
        <v>12933.844569975</v>
      </c>
      <c r="H89" s="0" t="n">
        <v>69881.3987667412</v>
      </c>
      <c r="I89" s="0" t="n">
        <v>29586.4610798711</v>
      </c>
      <c r="J89" s="0" t="n">
        <v>11118.0816503384</v>
      </c>
    </row>
    <row r="90" customFormat="false" ht="12.8" hidden="false" customHeight="false" outlineLevel="0" collapsed="false">
      <c r="A90" s="0" t="n">
        <v>137</v>
      </c>
      <c r="B90" s="0" t="n">
        <v>4361093.71620577</v>
      </c>
      <c r="C90" s="0" t="n">
        <v>2252056.87941172</v>
      </c>
      <c r="D90" s="0" t="n">
        <v>902320.437653727</v>
      </c>
      <c r="E90" s="0" t="n">
        <v>322936.198101964</v>
      </c>
      <c r="F90" s="0" t="n">
        <v>765205.969172942</v>
      </c>
      <c r="G90" s="0" t="n">
        <v>12427.26560544</v>
      </c>
      <c r="H90" s="0" t="n">
        <v>65260.0264733025</v>
      </c>
      <c r="I90" s="0" t="n">
        <v>29402.9271125625</v>
      </c>
      <c r="J90" s="0" t="n">
        <v>10123.5901188581</v>
      </c>
    </row>
    <row r="91" customFormat="false" ht="12.8" hidden="false" customHeight="false" outlineLevel="0" collapsed="false">
      <c r="A91" s="0" t="n">
        <v>138</v>
      </c>
      <c r="B91" s="0" t="n">
        <v>3668780.0694697</v>
      </c>
      <c r="C91" s="0" t="n">
        <v>2338113.73555144</v>
      </c>
      <c r="D91" s="0" t="n">
        <v>863792.141189327</v>
      </c>
      <c r="E91" s="0" t="n">
        <v>328885.124608134</v>
      </c>
      <c r="F91" s="0" t="n">
        <v>0</v>
      </c>
      <c r="G91" s="0" t="n">
        <v>19024.3033944801</v>
      </c>
      <c r="H91" s="0" t="n">
        <v>72600.3980328611</v>
      </c>
      <c r="I91" s="0" t="n">
        <v>26019.2516452855</v>
      </c>
      <c r="J91" s="0" t="n">
        <v>9928.04199893085</v>
      </c>
    </row>
    <row r="92" customFormat="false" ht="12.8" hidden="false" customHeight="false" outlineLevel="0" collapsed="false">
      <c r="A92" s="0" t="n">
        <v>139</v>
      </c>
      <c r="B92" s="0" t="n">
        <v>3558836.4776809</v>
      </c>
      <c r="C92" s="0" t="n">
        <v>2254869.5869076</v>
      </c>
      <c r="D92" s="0" t="n">
        <v>839038.637165358</v>
      </c>
      <c r="E92" s="0" t="n">
        <v>325296.29422829</v>
      </c>
      <c r="F92" s="0" t="n">
        <v>0</v>
      </c>
      <c r="G92" s="0" t="n">
        <v>12252.7865963021</v>
      </c>
      <c r="H92" s="0" t="n">
        <v>86450.3886319917</v>
      </c>
      <c r="I92" s="0" t="n">
        <v>28555.9439657789</v>
      </c>
      <c r="J92" s="0" t="n">
        <v>15406.228631895</v>
      </c>
    </row>
    <row r="93" customFormat="false" ht="12.8" hidden="false" customHeight="false" outlineLevel="0" collapsed="false">
      <c r="A93" s="0" t="n">
        <v>140</v>
      </c>
      <c r="B93" s="0" t="n">
        <v>3709226.85681953</v>
      </c>
      <c r="C93" s="0" t="n">
        <v>2406487.51709114</v>
      </c>
      <c r="D93" s="0" t="n">
        <v>829282.684634764</v>
      </c>
      <c r="E93" s="0" t="n">
        <v>329730.605074732</v>
      </c>
      <c r="F93" s="0" t="n">
        <v>0</v>
      </c>
      <c r="G93" s="0" t="n">
        <v>12885.3265491872</v>
      </c>
      <c r="H93" s="0" t="n">
        <v>86928.600060596</v>
      </c>
      <c r="I93" s="0" t="n">
        <v>20597.5872363574</v>
      </c>
      <c r="J93" s="0" t="n">
        <v>11239.7754637596</v>
      </c>
    </row>
    <row r="94" customFormat="false" ht="12.8" hidden="false" customHeight="false" outlineLevel="0" collapsed="false">
      <c r="A94" s="0" t="n">
        <v>141</v>
      </c>
      <c r="B94" s="0" t="n">
        <v>4353825.51040401</v>
      </c>
      <c r="C94" s="0" t="n">
        <v>2351714.80290865</v>
      </c>
      <c r="D94" s="0" t="n">
        <v>783946.173140788</v>
      </c>
      <c r="E94" s="0" t="n">
        <v>320824.234347317</v>
      </c>
      <c r="F94" s="0" t="n">
        <v>772201.138448138</v>
      </c>
      <c r="G94" s="0" t="n">
        <v>12999.8571633684</v>
      </c>
      <c r="H94" s="0" t="n">
        <v>82113.5580472293</v>
      </c>
      <c r="I94" s="0" t="n">
        <v>11788.6462092045</v>
      </c>
      <c r="J94" s="0" t="n">
        <v>12133.285247848</v>
      </c>
    </row>
    <row r="95" customFormat="false" ht="12.8" hidden="false" customHeight="false" outlineLevel="0" collapsed="false">
      <c r="A95" s="0" t="n">
        <v>142</v>
      </c>
      <c r="B95" s="0" t="n">
        <v>3647633.88849572</v>
      </c>
      <c r="C95" s="0" t="n">
        <v>2364212.25255956</v>
      </c>
      <c r="D95" s="0" t="n">
        <v>808475.706039089</v>
      </c>
      <c r="E95" s="0" t="n">
        <v>325160.518774141</v>
      </c>
      <c r="F95" s="0" t="n">
        <v>0</v>
      </c>
      <c r="G95" s="0" t="n">
        <v>13649.6030998806</v>
      </c>
      <c r="H95" s="0" t="n">
        <v>83009.585918434</v>
      </c>
      <c r="I95" s="0" t="n">
        <v>24471.7052596162</v>
      </c>
      <c r="J95" s="0" t="n">
        <v>13166.7957133378</v>
      </c>
    </row>
    <row r="96" customFormat="false" ht="12.8" hidden="false" customHeight="false" outlineLevel="0" collapsed="false">
      <c r="A96" s="0" t="n">
        <v>143</v>
      </c>
      <c r="B96" s="0" t="n">
        <v>3536888.22365716</v>
      </c>
      <c r="C96" s="0" t="n">
        <v>2337907.50315435</v>
      </c>
      <c r="D96" s="0" t="n">
        <v>736046.274554138</v>
      </c>
      <c r="E96" s="0" t="n">
        <v>316604.555479937</v>
      </c>
      <c r="F96" s="0" t="n">
        <v>0</v>
      </c>
      <c r="G96" s="0" t="n">
        <v>17585.1051461075</v>
      </c>
      <c r="H96" s="0" t="n">
        <v>80545.467649048</v>
      </c>
      <c r="I96" s="0" t="n">
        <v>30107.8654644824</v>
      </c>
      <c r="J96" s="0" t="n">
        <v>13623.9816796033</v>
      </c>
    </row>
    <row r="97" customFormat="false" ht="12.8" hidden="false" customHeight="false" outlineLevel="0" collapsed="false">
      <c r="A97" s="0" t="n">
        <v>144</v>
      </c>
      <c r="B97" s="0" t="n">
        <v>3600699.65290855</v>
      </c>
      <c r="C97" s="0" t="n">
        <v>2386506.86770788</v>
      </c>
      <c r="D97" s="0" t="n">
        <v>749674.737021916</v>
      </c>
      <c r="E97" s="0" t="n">
        <v>325385.623291989</v>
      </c>
      <c r="F97" s="0" t="n">
        <v>0</v>
      </c>
      <c r="G97" s="0" t="n">
        <v>15846.3183025664</v>
      </c>
      <c r="H97" s="0" t="n">
        <v>67834.9326849669</v>
      </c>
      <c r="I97" s="0" t="n">
        <v>31900.4630998182</v>
      </c>
      <c r="J97" s="0" t="n">
        <v>11377.2868141202</v>
      </c>
    </row>
    <row r="98" customFormat="false" ht="12.8" hidden="false" customHeight="false" outlineLevel="0" collapsed="false">
      <c r="A98" s="0" t="n">
        <v>145</v>
      </c>
      <c r="B98" s="0" t="n">
        <v>4231547.28855142</v>
      </c>
      <c r="C98" s="0" t="n">
        <v>2219222.94742468</v>
      </c>
      <c r="D98" s="0" t="n">
        <v>777683.193636736</v>
      </c>
      <c r="E98" s="0" t="n">
        <v>316117.90631581</v>
      </c>
      <c r="F98" s="0" t="n">
        <v>761651.002426815</v>
      </c>
      <c r="G98" s="0" t="n">
        <v>16136.8107703502</v>
      </c>
      <c r="H98" s="0" t="n">
        <v>81923.7531244645</v>
      </c>
      <c r="I98" s="0" t="n">
        <v>27475.7121735606</v>
      </c>
      <c r="J98" s="0" t="n">
        <v>12246.1370045504</v>
      </c>
    </row>
    <row r="99" customFormat="false" ht="12.8" hidden="false" customHeight="false" outlineLevel="0" collapsed="false">
      <c r="A99" s="0" t="n">
        <v>146</v>
      </c>
      <c r="B99" s="0" t="n">
        <v>3536286.48772813</v>
      </c>
      <c r="C99" s="0" t="n">
        <v>2261863.94707517</v>
      </c>
      <c r="D99" s="0" t="n">
        <v>795282.674299728</v>
      </c>
      <c r="E99" s="0" t="n">
        <v>323261.510561341</v>
      </c>
      <c r="F99" s="0" t="n">
        <v>0</v>
      </c>
      <c r="G99" s="0" t="n">
        <v>14823.9495023811</v>
      </c>
      <c r="H99" s="0" t="n">
        <v>76510.6252808873</v>
      </c>
      <c r="I99" s="0" t="n">
        <v>38592.6668051449</v>
      </c>
      <c r="J99" s="0" t="n">
        <v>10205.4493411419</v>
      </c>
    </row>
    <row r="100" customFormat="false" ht="12.8" hidden="false" customHeight="false" outlineLevel="0" collapsed="false">
      <c r="A100" s="0" t="n">
        <v>147</v>
      </c>
      <c r="B100" s="0" t="n">
        <v>3531053.57463279</v>
      </c>
      <c r="C100" s="0" t="n">
        <v>2285441.46217917</v>
      </c>
      <c r="D100" s="0" t="n">
        <v>755720.970778635</v>
      </c>
      <c r="E100" s="0" t="n">
        <v>316702.585853647</v>
      </c>
      <c r="F100" s="0" t="n">
        <v>0</v>
      </c>
      <c r="G100" s="0" t="n">
        <v>12003.5880815708</v>
      </c>
      <c r="H100" s="0" t="n">
        <v>85732.9542281103</v>
      </c>
      <c r="I100" s="0" t="n">
        <v>44945.1206299989</v>
      </c>
      <c r="J100" s="0" t="n">
        <v>13373.4971438688</v>
      </c>
    </row>
    <row r="101" customFormat="false" ht="12.8" hidden="false" customHeight="false" outlineLevel="0" collapsed="false">
      <c r="A101" s="0" t="n">
        <v>148</v>
      </c>
      <c r="B101" s="0" t="n">
        <v>3550482.34975777</v>
      </c>
      <c r="C101" s="0" t="n">
        <v>2345760.55060258</v>
      </c>
      <c r="D101" s="0" t="n">
        <v>739722.721167257</v>
      </c>
      <c r="E101" s="0" t="n">
        <v>322653.591681057</v>
      </c>
      <c r="F101" s="0" t="n">
        <v>0</v>
      </c>
      <c r="G101" s="0" t="n">
        <v>13161.8432044367</v>
      </c>
      <c r="H101" s="0" t="n">
        <v>76041.1183577753</v>
      </c>
      <c r="I101" s="0" t="n">
        <v>34917.9937993286</v>
      </c>
      <c r="J101" s="0" t="n">
        <v>13291.7737738431</v>
      </c>
    </row>
    <row r="102" customFormat="false" ht="12.8" hidden="false" customHeight="false" outlineLevel="0" collapsed="false">
      <c r="A102" s="0" t="n">
        <v>149</v>
      </c>
      <c r="B102" s="0" t="n">
        <v>4183725.82226</v>
      </c>
      <c r="C102" s="0" t="n">
        <v>2283014.55582977</v>
      </c>
      <c r="D102" s="0" t="n">
        <v>701457.059988875</v>
      </c>
      <c r="E102" s="0" t="n">
        <v>314247.849386193</v>
      </c>
      <c r="F102" s="0" t="n">
        <v>754176.236600184</v>
      </c>
      <c r="G102" s="0" t="n">
        <v>11096.0879774793</v>
      </c>
      <c r="H102" s="0" t="n">
        <v>79453.0305310384</v>
      </c>
      <c r="I102" s="0" t="n">
        <v>18587.0569396564</v>
      </c>
      <c r="J102" s="0" t="n">
        <v>13883.3921909866</v>
      </c>
    </row>
    <row r="103" customFormat="false" ht="12.8" hidden="false" customHeight="false" outlineLevel="0" collapsed="false">
      <c r="A103" s="0" t="n">
        <v>150</v>
      </c>
      <c r="B103" s="0" t="n">
        <v>3491912.23344215</v>
      </c>
      <c r="C103" s="0" t="n">
        <v>2288413.1297425</v>
      </c>
      <c r="D103" s="0" t="n">
        <v>725728.199414396</v>
      </c>
      <c r="E103" s="0" t="n">
        <v>320548.076921755</v>
      </c>
      <c r="F103" s="0" t="n">
        <v>0</v>
      </c>
      <c r="G103" s="0" t="n">
        <v>13175.9746464523</v>
      </c>
      <c r="H103" s="0" t="n">
        <v>84168.8752033345</v>
      </c>
      <c r="I103" s="0" t="n">
        <v>27424.7931177757</v>
      </c>
      <c r="J103" s="0" t="n">
        <v>15041.0293877356</v>
      </c>
    </row>
    <row r="104" customFormat="false" ht="12.8" hidden="false" customHeight="false" outlineLevel="0" collapsed="false">
      <c r="A104" s="0" t="n">
        <v>151</v>
      </c>
      <c r="B104" s="0" t="n">
        <v>3453593.99021537</v>
      </c>
      <c r="C104" s="0" t="n">
        <v>2221918.56344261</v>
      </c>
      <c r="D104" s="0" t="n">
        <v>753790.200531149</v>
      </c>
      <c r="E104" s="0" t="n">
        <v>314458.897027004</v>
      </c>
      <c r="F104" s="0" t="n">
        <v>0</v>
      </c>
      <c r="G104" s="0" t="n">
        <v>18464.0463874702</v>
      </c>
      <c r="H104" s="0" t="n">
        <v>86020.8593545352</v>
      </c>
      <c r="I104" s="0" t="n">
        <v>27009.1072012425</v>
      </c>
      <c r="J104" s="0" t="n">
        <v>14055.8630414316</v>
      </c>
    </row>
    <row r="105" customFormat="false" ht="12.8" hidden="false" customHeight="false" outlineLevel="0" collapsed="false">
      <c r="A105" s="0" t="n">
        <v>152</v>
      </c>
      <c r="B105" s="0" t="n">
        <v>3529175.20350442</v>
      </c>
      <c r="C105" s="0" t="n">
        <v>2333368.79022724</v>
      </c>
      <c r="D105" s="0" t="n">
        <v>727381.197930013</v>
      </c>
      <c r="E105" s="0" t="n">
        <v>323811.860443683</v>
      </c>
      <c r="F105" s="0" t="n">
        <v>0</v>
      </c>
      <c r="G105" s="0" t="n">
        <v>10190.6981111107</v>
      </c>
      <c r="H105" s="0" t="n">
        <v>85063.6013034221</v>
      </c>
      <c r="I105" s="0" t="n">
        <v>28795.8395247209</v>
      </c>
      <c r="J105" s="0" t="n">
        <v>13659.3431064646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2986886.2861476</v>
      </c>
      <c r="C25" s="0" t="n">
        <v>1662437.88946654</v>
      </c>
      <c r="D25" s="0" t="n">
        <v>936798.676409563</v>
      </c>
      <c r="E25" s="0" t="n">
        <v>296493.795360495</v>
      </c>
      <c r="F25" s="0" t="n">
        <v>0</v>
      </c>
      <c r="G25" s="0" t="n">
        <v>6961.30229817069</v>
      </c>
      <c r="H25" s="0" t="n">
        <v>53579.8828671393</v>
      </c>
      <c r="I25" s="0" t="n">
        <v>23449.5942286722</v>
      </c>
      <c r="J25" s="0" t="n">
        <v>7117.95169888843</v>
      </c>
    </row>
    <row r="26" customFormat="false" ht="12.8" hidden="false" customHeight="false" outlineLevel="0" collapsed="false">
      <c r="A26" s="0" t="n">
        <v>73</v>
      </c>
      <c r="B26" s="0" t="n">
        <v>3727542.62096189</v>
      </c>
      <c r="C26" s="0" t="n">
        <v>1697352.18050414</v>
      </c>
      <c r="D26" s="0" t="n">
        <v>957094.362102875</v>
      </c>
      <c r="E26" s="0" t="n">
        <v>301273.712571556</v>
      </c>
      <c r="F26" s="0" t="n">
        <v>662709.827514589</v>
      </c>
      <c r="G26" s="0" t="n">
        <v>7335.29008478422</v>
      </c>
      <c r="H26" s="0" t="n">
        <v>67164.9704402968</v>
      </c>
      <c r="I26" s="0" t="n">
        <v>26624.7811392086</v>
      </c>
      <c r="J26" s="0" t="n">
        <v>8555.51244614671</v>
      </c>
    </row>
    <row r="27" customFormat="false" ht="12.8" hidden="false" customHeight="false" outlineLevel="0" collapsed="false">
      <c r="A27" s="0" t="n">
        <v>74</v>
      </c>
      <c r="B27" s="0" t="n">
        <v>3263743.60478924</v>
      </c>
      <c r="C27" s="0" t="n">
        <v>1847129.74851809</v>
      </c>
      <c r="D27" s="0" t="n">
        <v>984356.88792628</v>
      </c>
      <c r="E27" s="0" t="n">
        <v>313390.972105604</v>
      </c>
      <c r="F27" s="0" t="n">
        <v>0</v>
      </c>
      <c r="G27" s="0" t="n">
        <v>7031.68446228278</v>
      </c>
      <c r="H27" s="0" t="n">
        <v>59658.4102639501</v>
      </c>
      <c r="I27" s="0" t="n">
        <v>45421.9773939198</v>
      </c>
      <c r="J27" s="0" t="n">
        <v>6216.68856620272</v>
      </c>
    </row>
    <row r="28" customFormat="false" ht="12.8" hidden="false" customHeight="false" outlineLevel="0" collapsed="false">
      <c r="A28" s="0" t="n">
        <v>75</v>
      </c>
      <c r="B28" s="0" t="n">
        <v>2926131.87308604</v>
      </c>
      <c r="C28" s="0" t="n">
        <v>1571262.64395912</v>
      </c>
      <c r="D28" s="0" t="n">
        <v>972479.096332246</v>
      </c>
      <c r="E28" s="0" t="n">
        <v>287973.090712524</v>
      </c>
      <c r="F28" s="0" t="n">
        <v>0</v>
      </c>
      <c r="G28" s="0" t="n">
        <v>8386.00601384594</v>
      </c>
      <c r="H28" s="0" t="n">
        <v>50581.4945987544</v>
      </c>
      <c r="I28" s="0" t="n">
        <v>28236.5692247856</v>
      </c>
      <c r="J28" s="0" t="n">
        <v>7145.67959770589</v>
      </c>
    </row>
    <row r="29" customFormat="false" ht="12.8" hidden="false" customHeight="false" outlineLevel="0" collapsed="false">
      <c r="A29" s="0" t="n">
        <v>76</v>
      </c>
      <c r="B29" s="0" t="n">
        <v>3388863.74570597</v>
      </c>
      <c r="C29" s="0" t="n">
        <v>1845917.81459217</v>
      </c>
      <c r="D29" s="0" t="n">
        <v>1097447.75633703</v>
      </c>
      <c r="E29" s="0" t="n">
        <v>322548.628569553</v>
      </c>
      <c r="F29" s="0" t="n">
        <v>0</v>
      </c>
      <c r="G29" s="0" t="n">
        <v>7792.63683208801</v>
      </c>
      <c r="H29" s="0" t="n">
        <v>75008.4342179666</v>
      </c>
      <c r="I29" s="0" t="n">
        <v>30931.5510031861</v>
      </c>
      <c r="J29" s="0" t="n">
        <v>8540.96382103657</v>
      </c>
    </row>
    <row r="30" customFormat="false" ht="12.8" hidden="false" customHeight="false" outlineLevel="0" collapsed="false">
      <c r="A30" s="0" t="n">
        <v>77</v>
      </c>
      <c r="B30" s="0" t="n">
        <v>3755020.62510145</v>
      </c>
      <c r="C30" s="0" t="n">
        <v>1609964.70039379</v>
      </c>
      <c r="D30" s="0" t="n">
        <v>1063473.59334633</v>
      </c>
      <c r="E30" s="0" t="n">
        <v>302325.477930198</v>
      </c>
      <c r="F30" s="0" t="n">
        <v>672583.747518277</v>
      </c>
      <c r="G30" s="0" t="n">
        <v>8055.87453704099</v>
      </c>
      <c r="H30" s="0" t="n">
        <v>56499.8615700242</v>
      </c>
      <c r="I30" s="0" t="n">
        <v>34371.0094902216</v>
      </c>
      <c r="J30" s="0" t="n">
        <v>7844.85340264221</v>
      </c>
    </row>
    <row r="31" customFormat="false" ht="12.8" hidden="false" customHeight="false" outlineLevel="0" collapsed="false">
      <c r="A31" s="0" t="n">
        <v>78</v>
      </c>
      <c r="B31" s="0" t="n">
        <v>3578799.85243366</v>
      </c>
      <c r="C31" s="0" t="n">
        <v>1899709.01695797</v>
      </c>
      <c r="D31" s="0" t="n">
        <v>1211418.97243087</v>
      </c>
      <c r="E31" s="0" t="n">
        <v>338847.610522462</v>
      </c>
      <c r="F31" s="0" t="n">
        <v>0</v>
      </c>
      <c r="G31" s="0" t="n">
        <v>6185.70255632922</v>
      </c>
      <c r="H31" s="0" t="n">
        <v>59485.020415972</v>
      </c>
      <c r="I31" s="0" t="n">
        <v>56326.1743877402</v>
      </c>
      <c r="J31" s="0" t="n">
        <v>6345.6141259007</v>
      </c>
    </row>
    <row r="32" customFormat="false" ht="12.8" hidden="false" customHeight="false" outlineLevel="0" collapsed="false">
      <c r="A32" s="0" t="n">
        <v>79</v>
      </c>
      <c r="B32" s="0" t="n">
        <v>3225374.66073758</v>
      </c>
      <c r="C32" s="0" t="n">
        <v>1760698.00551531</v>
      </c>
      <c r="D32" s="0" t="n">
        <v>1028265.45840086</v>
      </c>
      <c r="E32" s="0" t="n">
        <v>320724.16082532</v>
      </c>
      <c r="F32" s="0" t="n">
        <v>0</v>
      </c>
      <c r="G32" s="0" t="n">
        <v>6635.02831693238</v>
      </c>
      <c r="H32" s="0" t="n">
        <v>69164.7392857587</v>
      </c>
      <c r="I32" s="0" t="n">
        <v>32148.5276112244</v>
      </c>
      <c r="J32" s="0" t="n">
        <v>7764.41881664714</v>
      </c>
    </row>
    <row r="33" customFormat="false" ht="12.8" hidden="false" customHeight="false" outlineLevel="0" collapsed="false">
      <c r="A33" s="0" t="n">
        <v>80</v>
      </c>
      <c r="B33" s="0" t="n">
        <v>3622878.19711425</v>
      </c>
      <c r="C33" s="0" t="n">
        <v>2052121.37040757</v>
      </c>
      <c r="D33" s="0" t="n">
        <v>1075570.80065566</v>
      </c>
      <c r="E33" s="0" t="n">
        <v>347587.21543284</v>
      </c>
      <c r="F33" s="0" t="n">
        <v>0</v>
      </c>
      <c r="G33" s="0" t="n">
        <v>6110.06800078312</v>
      </c>
      <c r="H33" s="0" t="n">
        <v>90227.142663018</v>
      </c>
      <c r="I33" s="0" t="n">
        <v>40722.351940459</v>
      </c>
      <c r="J33" s="0" t="n">
        <v>9260.84721950694</v>
      </c>
    </row>
    <row r="34" customFormat="false" ht="12.8" hidden="false" customHeight="false" outlineLevel="0" collapsed="false">
      <c r="A34" s="0" t="n">
        <v>81</v>
      </c>
      <c r="B34" s="0" t="n">
        <v>4075007.2365834</v>
      </c>
      <c r="C34" s="0" t="n">
        <v>1873919.0686667</v>
      </c>
      <c r="D34" s="0" t="n">
        <v>1008767.7905068</v>
      </c>
      <c r="E34" s="0" t="n">
        <v>324906.92153641</v>
      </c>
      <c r="F34" s="0" t="n">
        <v>725406.123843494</v>
      </c>
      <c r="G34" s="0" t="n">
        <v>6386.82926483231</v>
      </c>
      <c r="H34" s="0" t="n">
        <v>85342.8121582391</v>
      </c>
      <c r="I34" s="0" t="n">
        <v>40428.4327475524</v>
      </c>
      <c r="J34" s="0" t="n">
        <v>9300.73634968869</v>
      </c>
    </row>
    <row r="35" customFormat="false" ht="12.8" hidden="false" customHeight="false" outlineLevel="0" collapsed="false">
      <c r="A35" s="0" t="n">
        <v>82</v>
      </c>
      <c r="B35" s="0" t="n">
        <v>3733653.02656065</v>
      </c>
      <c r="C35" s="0" t="n">
        <v>2173938.43550392</v>
      </c>
      <c r="D35" s="0" t="n">
        <v>1067582.05917536</v>
      </c>
      <c r="E35" s="0" t="n">
        <v>350968.446317756</v>
      </c>
      <c r="F35" s="0" t="n">
        <v>0</v>
      </c>
      <c r="G35" s="0" t="n">
        <v>9561.66616350663</v>
      </c>
      <c r="H35" s="0" t="n">
        <v>70518.5738461048</v>
      </c>
      <c r="I35" s="0" t="n">
        <v>45462.2837679719</v>
      </c>
      <c r="J35" s="0" t="n">
        <v>9673.78548303452</v>
      </c>
    </row>
    <row r="36" customFormat="false" ht="12.8" hidden="false" customHeight="false" outlineLevel="0" collapsed="false">
      <c r="A36" s="0" t="n">
        <v>83</v>
      </c>
      <c r="B36" s="0" t="n">
        <v>3467451.92498938</v>
      </c>
      <c r="C36" s="0" t="n">
        <v>1938893.36452234</v>
      </c>
      <c r="D36" s="0" t="n">
        <v>1053623.54340106</v>
      </c>
      <c r="E36" s="0" t="n">
        <v>329412.66558874</v>
      </c>
      <c r="F36" s="0" t="n">
        <v>0</v>
      </c>
      <c r="G36" s="0" t="n">
        <v>11971.9796445238</v>
      </c>
      <c r="H36" s="0" t="n">
        <v>79519.1388081212</v>
      </c>
      <c r="I36" s="0" t="n">
        <v>42672.9273888879</v>
      </c>
      <c r="J36" s="0" t="n">
        <v>11933.9697564958</v>
      </c>
    </row>
    <row r="37" customFormat="false" ht="12.8" hidden="false" customHeight="false" outlineLevel="0" collapsed="false">
      <c r="A37" s="0" t="n">
        <v>84</v>
      </c>
      <c r="B37" s="0" t="n">
        <v>3780482.07680202</v>
      </c>
      <c r="C37" s="0" t="n">
        <v>2211252.95904497</v>
      </c>
      <c r="D37" s="0" t="n">
        <v>1059728.2355206</v>
      </c>
      <c r="E37" s="0" t="n">
        <v>353967.374240388</v>
      </c>
      <c r="F37" s="0" t="n">
        <v>0</v>
      </c>
      <c r="G37" s="0" t="n">
        <v>9483.52783619182</v>
      </c>
      <c r="H37" s="0" t="n">
        <v>98106.7640762315</v>
      </c>
      <c r="I37" s="0" t="n">
        <v>28839.6831130759</v>
      </c>
      <c r="J37" s="0" t="n">
        <v>13015.8850807394</v>
      </c>
    </row>
    <row r="38" customFormat="false" ht="12.8" hidden="false" customHeight="false" outlineLevel="0" collapsed="false">
      <c r="A38" s="0" t="n">
        <v>85</v>
      </c>
      <c r="B38" s="0" t="n">
        <v>4281271.12520844</v>
      </c>
      <c r="C38" s="0" t="n">
        <v>2042582.80781041</v>
      </c>
      <c r="D38" s="0" t="n">
        <v>979731.705330803</v>
      </c>
      <c r="E38" s="0" t="n">
        <v>338815.058443793</v>
      </c>
      <c r="F38" s="0" t="n">
        <v>774198.805723438</v>
      </c>
      <c r="G38" s="0" t="n">
        <v>9937.8161432859</v>
      </c>
      <c r="H38" s="0" t="n">
        <v>84285.746300429</v>
      </c>
      <c r="I38" s="0" t="n">
        <v>40514.9916781109</v>
      </c>
      <c r="J38" s="0" t="n">
        <v>10215.5377999734</v>
      </c>
    </row>
    <row r="39" customFormat="false" ht="12.8" hidden="false" customHeight="false" outlineLevel="0" collapsed="false">
      <c r="A39" s="0" t="n">
        <v>86</v>
      </c>
      <c r="B39" s="0" t="n">
        <v>3868684.46521672</v>
      </c>
      <c r="C39" s="0" t="n">
        <v>2278091.77639918</v>
      </c>
      <c r="D39" s="0" t="n">
        <v>1063866.58610438</v>
      </c>
      <c r="E39" s="0" t="n">
        <v>366922.104971953</v>
      </c>
      <c r="F39" s="0" t="n">
        <v>0</v>
      </c>
      <c r="G39" s="0" t="n">
        <v>8341.48450390217</v>
      </c>
      <c r="H39" s="0" t="n">
        <v>88265.3654522946</v>
      </c>
      <c r="I39" s="0" t="n">
        <v>46914.4942351624</v>
      </c>
      <c r="J39" s="0" t="n">
        <v>10349.9976305794</v>
      </c>
    </row>
    <row r="40" customFormat="false" ht="12.8" hidden="false" customHeight="false" outlineLevel="0" collapsed="false">
      <c r="A40" s="0" t="n">
        <v>87</v>
      </c>
      <c r="B40" s="0" t="n">
        <v>3681599.01132596</v>
      </c>
      <c r="C40" s="0" t="n">
        <v>2134114.05343031</v>
      </c>
      <c r="D40" s="0" t="n">
        <v>1041188.90613241</v>
      </c>
      <c r="E40" s="0" t="n">
        <v>353176.369277822</v>
      </c>
      <c r="F40" s="0" t="n">
        <v>0</v>
      </c>
      <c r="G40" s="0" t="n">
        <v>12714.8914404867</v>
      </c>
      <c r="H40" s="0" t="n">
        <v>77249.7017716144</v>
      </c>
      <c r="I40" s="0" t="n">
        <v>51307.2989472202</v>
      </c>
      <c r="J40" s="0" t="n">
        <v>10967.6013212247</v>
      </c>
    </row>
    <row r="41" customFormat="false" ht="12.8" hidden="false" customHeight="false" outlineLevel="0" collapsed="false">
      <c r="A41" s="0" t="n">
        <v>88</v>
      </c>
      <c r="B41" s="0" t="n">
        <v>3945131.1509788</v>
      </c>
      <c r="C41" s="0" t="n">
        <v>2375771.72697376</v>
      </c>
      <c r="D41" s="0" t="n">
        <v>1028267.71407636</v>
      </c>
      <c r="E41" s="0" t="n">
        <v>371996.77345973</v>
      </c>
      <c r="F41" s="0" t="n">
        <v>0</v>
      </c>
      <c r="G41" s="0" t="n">
        <v>12397.0865879694</v>
      </c>
      <c r="H41" s="0" t="n">
        <v>102723.472791505</v>
      </c>
      <c r="I41" s="0" t="n">
        <v>34382.2158711157</v>
      </c>
      <c r="J41" s="0" t="n">
        <v>13487.6928235643</v>
      </c>
    </row>
    <row r="42" customFormat="false" ht="12.8" hidden="false" customHeight="false" outlineLevel="0" collapsed="false">
      <c r="A42" s="0" t="n">
        <v>89</v>
      </c>
      <c r="B42" s="0" t="n">
        <v>4675671.41164214</v>
      </c>
      <c r="C42" s="0" t="n">
        <v>2316310.51081506</v>
      </c>
      <c r="D42" s="0" t="n">
        <v>992207.576887739</v>
      </c>
      <c r="E42" s="0" t="n">
        <v>361600.451405981</v>
      </c>
      <c r="F42" s="0" t="n">
        <v>827449.470223352</v>
      </c>
      <c r="G42" s="0" t="n">
        <v>10542.3776475446</v>
      </c>
      <c r="H42" s="0" t="n">
        <v>109341.800340116</v>
      </c>
      <c r="I42" s="0" t="n">
        <v>39438.3329144725</v>
      </c>
      <c r="J42" s="0" t="n">
        <v>12519.1025819516</v>
      </c>
    </row>
    <row r="43" customFormat="false" ht="12.8" hidden="false" customHeight="false" outlineLevel="0" collapsed="false">
      <c r="A43" s="0" t="n">
        <v>90</v>
      </c>
      <c r="B43" s="0" t="n">
        <v>4056407.39232133</v>
      </c>
      <c r="C43" s="0" t="n">
        <v>2451122.91103103</v>
      </c>
      <c r="D43" s="0" t="n">
        <v>1079283.00975433</v>
      </c>
      <c r="E43" s="0" t="n">
        <v>381141.472475592</v>
      </c>
      <c r="F43" s="0" t="n">
        <v>0</v>
      </c>
      <c r="G43" s="0" t="n">
        <v>11665.5243305122</v>
      </c>
      <c r="H43" s="0" t="n">
        <v>83260.1896731314</v>
      </c>
      <c r="I43" s="0" t="n">
        <v>32990.3310562003</v>
      </c>
      <c r="J43" s="0" t="n">
        <v>10799.8853860843</v>
      </c>
    </row>
    <row r="44" customFormat="false" ht="12.8" hidden="false" customHeight="false" outlineLevel="0" collapsed="false">
      <c r="A44" s="0" t="n">
        <v>91</v>
      </c>
      <c r="B44" s="0" t="n">
        <v>3938227.1213539</v>
      </c>
      <c r="C44" s="0" t="n">
        <v>2368182.91376789</v>
      </c>
      <c r="D44" s="0" t="n">
        <v>1043201.82444601</v>
      </c>
      <c r="E44" s="0" t="n">
        <v>369269.7876305</v>
      </c>
      <c r="F44" s="0" t="n">
        <v>0</v>
      </c>
      <c r="G44" s="0" t="n">
        <v>8402.66513361674</v>
      </c>
      <c r="H44" s="0" t="n">
        <v>83971.5731059209</v>
      </c>
      <c r="I44" s="0" t="n">
        <v>48329.9575825541</v>
      </c>
      <c r="J44" s="0" t="n">
        <v>11874.3089382228</v>
      </c>
    </row>
    <row r="45" customFormat="false" ht="12.8" hidden="false" customHeight="false" outlineLevel="0" collapsed="false">
      <c r="A45" s="0" t="n">
        <v>92</v>
      </c>
      <c r="B45" s="0" t="n">
        <v>4154462.29781033</v>
      </c>
      <c r="C45" s="0" t="n">
        <v>2598106.91733943</v>
      </c>
      <c r="D45" s="0" t="n">
        <v>1012813.54408293</v>
      </c>
      <c r="E45" s="0" t="n">
        <v>394829.627175314</v>
      </c>
      <c r="F45" s="0" t="n">
        <v>0</v>
      </c>
      <c r="G45" s="0" t="n">
        <v>9932.58771393022</v>
      </c>
      <c r="H45" s="0" t="n">
        <v>83667.0903833054</v>
      </c>
      <c r="I45" s="0" t="n">
        <v>36492.7184121987</v>
      </c>
      <c r="J45" s="0" t="n">
        <v>12457.4822687078</v>
      </c>
    </row>
    <row r="46" customFormat="false" ht="12.8" hidden="false" customHeight="false" outlineLevel="0" collapsed="false">
      <c r="A46" s="0" t="n">
        <v>93</v>
      </c>
      <c r="B46" s="0" t="n">
        <v>4844602.79081191</v>
      </c>
      <c r="C46" s="0" t="n">
        <v>2396181.95441928</v>
      </c>
      <c r="D46" s="0" t="n">
        <v>1035806.62824752</v>
      </c>
      <c r="E46" s="0" t="n">
        <v>385155.732109228</v>
      </c>
      <c r="F46" s="0" t="n">
        <v>875161.385441966</v>
      </c>
      <c r="G46" s="0" t="n">
        <v>13708.1661253276</v>
      </c>
      <c r="H46" s="0" t="n">
        <v>70578.095299187</v>
      </c>
      <c r="I46" s="0" t="n">
        <v>50255.9782056392</v>
      </c>
      <c r="J46" s="0" t="n">
        <v>11217.1960531959</v>
      </c>
    </row>
    <row r="47" customFormat="false" ht="12.8" hidden="false" customHeight="false" outlineLevel="0" collapsed="false">
      <c r="A47" s="0" t="n">
        <v>94</v>
      </c>
      <c r="B47" s="0" t="n">
        <v>4258093.47114188</v>
      </c>
      <c r="C47" s="0" t="n">
        <v>2609277.72279843</v>
      </c>
      <c r="D47" s="0" t="n">
        <v>1060295.82473506</v>
      </c>
      <c r="E47" s="0" t="n">
        <v>406507.061639329</v>
      </c>
      <c r="F47" s="0" t="n">
        <v>0</v>
      </c>
      <c r="G47" s="0" t="n">
        <v>18200.7222709641</v>
      </c>
      <c r="H47" s="0" t="n">
        <v>100706.711921406</v>
      </c>
      <c r="I47" s="0" t="n">
        <v>45542.6574033731</v>
      </c>
      <c r="J47" s="0" t="n">
        <v>11654.075347268</v>
      </c>
    </row>
    <row r="48" customFormat="false" ht="12.8" hidden="false" customHeight="false" outlineLevel="0" collapsed="false">
      <c r="A48" s="0" t="n">
        <v>95</v>
      </c>
      <c r="B48" s="0" t="n">
        <v>4147637.77767226</v>
      </c>
      <c r="C48" s="0" t="n">
        <v>2550125.49321473</v>
      </c>
      <c r="D48" s="0" t="n">
        <v>1028412.92136338</v>
      </c>
      <c r="E48" s="0" t="n">
        <v>397386.607421589</v>
      </c>
      <c r="F48" s="0" t="n">
        <v>0</v>
      </c>
      <c r="G48" s="0" t="n">
        <v>9922.75394553081</v>
      </c>
      <c r="H48" s="0" t="n">
        <v>81067.2147771892</v>
      </c>
      <c r="I48" s="0" t="n">
        <v>66162.1384930044</v>
      </c>
      <c r="J48" s="0" t="n">
        <v>9724.58266158874</v>
      </c>
    </row>
    <row r="49" customFormat="false" ht="12.8" hidden="false" customHeight="false" outlineLevel="0" collapsed="false">
      <c r="A49" s="0" t="n">
        <v>96</v>
      </c>
      <c r="B49" s="0" t="n">
        <v>4268660.89429959</v>
      </c>
      <c r="C49" s="0" t="n">
        <v>2759511.05634477</v>
      </c>
      <c r="D49" s="0" t="n">
        <v>946665.044728032</v>
      </c>
      <c r="E49" s="0" t="n">
        <v>408011.104794359</v>
      </c>
      <c r="F49" s="0" t="n">
        <v>0</v>
      </c>
      <c r="G49" s="0" t="n">
        <v>11244.114759475</v>
      </c>
      <c r="H49" s="0" t="n">
        <v>98927.6483300428</v>
      </c>
      <c r="I49" s="0" t="n">
        <v>21453.8325747421</v>
      </c>
      <c r="J49" s="0" t="n">
        <v>15556.0908050645</v>
      </c>
    </row>
    <row r="50" customFormat="false" ht="12.8" hidden="false" customHeight="false" outlineLevel="0" collapsed="false">
      <c r="A50" s="0" t="n">
        <v>97</v>
      </c>
      <c r="B50" s="0" t="n">
        <v>5162291.01981684</v>
      </c>
      <c r="C50" s="0" t="n">
        <v>2672961.64463706</v>
      </c>
      <c r="D50" s="0" t="n">
        <v>981856.185937763</v>
      </c>
      <c r="E50" s="0" t="n">
        <v>402863.558945794</v>
      </c>
      <c r="F50" s="0" t="n">
        <v>921604.31568887</v>
      </c>
      <c r="G50" s="0" t="n">
        <v>17512.9297339117</v>
      </c>
      <c r="H50" s="0" t="n">
        <v>95219.827138271</v>
      </c>
      <c r="I50" s="0" t="n">
        <v>50035.1433615758</v>
      </c>
      <c r="J50" s="0" t="n">
        <v>13469.1521089458</v>
      </c>
    </row>
    <row r="51" customFormat="false" ht="12.8" hidden="false" customHeight="false" outlineLevel="0" collapsed="false">
      <c r="A51" s="0" t="n">
        <v>98</v>
      </c>
      <c r="B51" s="0" t="n">
        <v>4372930.88911968</v>
      </c>
      <c r="C51" s="0" t="n">
        <v>2818348.69705671</v>
      </c>
      <c r="D51" s="0" t="n">
        <v>957395.697294682</v>
      </c>
      <c r="E51" s="0" t="n">
        <v>408830.67914349</v>
      </c>
      <c r="F51" s="0" t="n">
        <v>0</v>
      </c>
      <c r="G51" s="0" t="n">
        <v>14888.1116674115</v>
      </c>
      <c r="H51" s="0" t="n">
        <v>116308.098100643</v>
      </c>
      <c r="I51" s="0" t="n">
        <v>34488.1502656816</v>
      </c>
      <c r="J51" s="0" t="n">
        <v>14931.6526332984</v>
      </c>
    </row>
    <row r="52" customFormat="false" ht="12.8" hidden="false" customHeight="false" outlineLevel="0" collapsed="false">
      <c r="A52" s="0" t="n">
        <v>99</v>
      </c>
      <c r="B52" s="0" t="n">
        <v>4299037.21586851</v>
      </c>
      <c r="C52" s="0" t="n">
        <v>2810227.19659376</v>
      </c>
      <c r="D52" s="0" t="n">
        <v>909798.343337042</v>
      </c>
      <c r="E52" s="0" t="n">
        <v>404660.354511664</v>
      </c>
      <c r="F52" s="0" t="n">
        <v>0</v>
      </c>
      <c r="G52" s="0" t="n">
        <v>14623.0640894246</v>
      </c>
      <c r="H52" s="0" t="n">
        <v>101330.458986361</v>
      </c>
      <c r="I52" s="0" t="n">
        <v>37668.0817461922</v>
      </c>
      <c r="J52" s="0" t="n">
        <v>14813.6929380033</v>
      </c>
    </row>
    <row r="53" customFormat="false" ht="12.8" hidden="false" customHeight="false" outlineLevel="0" collapsed="false">
      <c r="A53" s="0" t="n">
        <v>100</v>
      </c>
      <c r="B53" s="0" t="n">
        <v>4325583.81482533</v>
      </c>
      <c r="C53" s="0" t="n">
        <v>2781899.71352745</v>
      </c>
      <c r="D53" s="0" t="n">
        <v>962819.866400771</v>
      </c>
      <c r="E53" s="0" t="n">
        <v>407487.378071654</v>
      </c>
      <c r="F53" s="0" t="n">
        <v>0</v>
      </c>
      <c r="G53" s="0" t="n">
        <v>10122.2475925157</v>
      </c>
      <c r="H53" s="0" t="n">
        <v>87492.9771502322</v>
      </c>
      <c r="I53" s="0" t="n">
        <v>52262.5359857414</v>
      </c>
      <c r="J53" s="0" t="n">
        <v>15844.9710535446</v>
      </c>
    </row>
    <row r="54" customFormat="false" ht="12.8" hidden="false" customHeight="false" outlineLevel="0" collapsed="false">
      <c r="A54" s="0" t="n">
        <v>101</v>
      </c>
      <c r="B54" s="0" t="n">
        <v>5201169.11341927</v>
      </c>
      <c r="C54" s="0" t="n">
        <v>2706704.18729564</v>
      </c>
      <c r="D54" s="0" t="n">
        <v>960408.943309779</v>
      </c>
      <c r="E54" s="0" t="n">
        <v>403979.380874006</v>
      </c>
      <c r="F54" s="0" t="n">
        <v>928270.938105138</v>
      </c>
      <c r="G54" s="0" t="n">
        <v>13931.4040711373</v>
      </c>
      <c r="H54" s="0" t="n">
        <v>123514.735269465</v>
      </c>
      <c r="I54" s="0" t="n">
        <v>40239.2159174517</v>
      </c>
      <c r="J54" s="0" t="n">
        <v>18284.4099491195</v>
      </c>
    </row>
    <row r="55" customFormat="false" ht="12.8" hidden="false" customHeight="false" outlineLevel="0" collapsed="false">
      <c r="A55" s="0" t="n">
        <v>102</v>
      </c>
      <c r="B55" s="0" t="n">
        <v>4374413.79200674</v>
      </c>
      <c r="C55" s="0" t="n">
        <v>2749783.34180701</v>
      </c>
      <c r="D55" s="0" t="n">
        <v>995302.949177455</v>
      </c>
      <c r="E55" s="0" t="n">
        <v>409159.585991684</v>
      </c>
      <c r="F55" s="0" t="n">
        <v>0</v>
      </c>
      <c r="G55" s="0" t="n">
        <v>19557.3870527845</v>
      </c>
      <c r="H55" s="0" t="n">
        <v>106586.049368275</v>
      </c>
      <c r="I55" s="0" t="n">
        <v>70247.6256951616</v>
      </c>
      <c r="J55" s="0" t="n">
        <v>16471.6938764168</v>
      </c>
    </row>
    <row r="56" customFormat="false" ht="12.8" hidden="false" customHeight="false" outlineLevel="0" collapsed="false">
      <c r="A56" s="0" t="n">
        <v>103</v>
      </c>
      <c r="B56" s="0" t="n">
        <v>4291229.71616183</v>
      </c>
      <c r="C56" s="0" t="n">
        <v>2815834.47418625</v>
      </c>
      <c r="D56" s="0" t="n">
        <v>910704.066204425</v>
      </c>
      <c r="E56" s="0" t="n">
        <v>401270.891375663</v>
      </c>
      <c r="F56" s="0" t="n">
        <v>0</v>
      </c>
      <c r="G56" s="0" t="n">
        <v>12033.1835958281</v>
      </c>
      <c r="H56" s="0" t="n">
        <v>105036.617172661</v>
      </c>
      <c r="I56" s="0" t="n">
        <v>27457.820513265</v>
      </c>
      <c r="J56" s="0" t="n">
        <v>15106.7370165373</v>
      </c>
    </row>
    <row r="57" customFormat="false" ht="12.8" hidden="false" customHeight="false" outlineLevel="0" collapsed="false">
      <c r="A57" s="0" t="n">
        <v>104</v>
      </c>
      <c r="B57" s="0" t="n">
        <v>4362776.00043046</v>
      </c>
      <c r="C57" s="0" t="n">
        <v>2880675.26654888</v>
      </c>
      <c r="D57" s="0" t="n">
        <v>899900.971107764</v>
      </c>
      <c r="E57" s="0" t="n">
        <v>409262.426742903</v>
      </c>
      <c r="F57" s="0" t="n">
        <v>0</v>
      </c>
      <c r="G57" s="0" t="n">
        <v>13650.2500356559</v>
      </c>
      <c r="H57" s="0" t="n">
        <v>101983.585265536</v>
      </c>
      <c r="I57" s="0" t="n">
        <v>34034.4848771774</v>
      </c>
      <c r="J57" s="0" t="n">
        <v>16753.8452514191</v>
      </c>
    </row>
    <row r="58" customFormat="false" ht="12.8" hidden="false" customHeight="false" outlineLevel="0" collapsed="false">
      <c r="A58" s="0" t="n">
        <v>105</v>
      </c>
      <c r="B58" s="0" t="n">
        <v>5231664.01761359</v>
      </c>
      <c r="C58" s="0" t="n">
        <v>2822143.49016415</v>
      </c>
      <c r="D58" s="0" t="n">
        <v>874761.615490847</v>
      </c>
      <c r="E58" s="0" t="n">
        <v>404781.637273595</v>
      </c>
      <c r="F58" s="0" t="n">
        <v>935108.347744208</v>
      </c>
      <c r="G58" s="0" t="n">
        <v>18435.1428537802</v>
      </c>
      <c r="H58" s="0" t="n">
        <v>126281.203347102</v>
      </c>
      <c r="I58" s="0" t="n">
        <v>26150.369324624</v>
      </c>
      <c r="J58" s="0" t="n">
        <v>19703.2276045271</v>
      </c>
    </row>
    <row r="59" customFormat="false" ht="12.8" hidden="false" customHeight="false" outlineLevel="0" collapsed="false">
      <c r="A59" s="0" t="n">
        <v>106</v>
      </c>
      <c r="B59" s="0" t="n">
        <v>4388098.17527678</v>
      </c>
      <c r="C59" s="0" t="n">
        <v>2854897.39340957</v>
      </c>
      <c r="D59" s="0" t="n">
        <v>903012.510027815</v>
      </c>
      <c r="E59" s="0" t="n">
        <v>412637.323215728</v>
      </c>
      <c r="F59" s="0" t="n">
        <v>0</v>
      </c>
      <c r="G59" s="0" t="n">
        <v>19270.8054763045</v>
      </c>
      <c r="H59" s="0" t="n">
        <v>136047.018460778</v>
      </c>
      <c r="I59" s="0" t="n">
        <v>24974.8783387115</v>
      </c>
      <c r="J59" s="0" t="n">
        <v>18823.7172959276</v>
      </c>
    </row>
    <row r="60" customFormat="false" ht="12.8" hidden="false" customHeight="false" outlineLevel="0" collapsed="false">
      <c r="A60" s="0" t="n">
        <v>107</v>
      </c>
      <c r="B60" s="0" t="n">
        <v>4301552.12792343</v>
      </c>
      <c r="C60" s="0" t="n">
        <v>2821791.66315983</v>
      </c>
      <c r="D60" s="0" t="n">
        <v>889217.701401672</v>
      </c>
      <c r="E60" s="0" t="n">
        <v>412411.328694057</v>
      </c>
      <c r="F60" s="0" t="n">
        <v>0</v>
      </c>
      <c r="G60" s="0" t="n">
        <v>22107.1715720539</v>
      </c>
      <c r="H60" s="0" t="n">
        <v>109539.905016248</v>
      </c>
      <c r="I60" s="0" t="n">
        <v>26054.995816103</v>
      </c>
      <c r="J60" s="0" t="n">
        <v>16389.151253368</v>
      </c>
    </row>
    <row r="61" customFormat="false" ht="12.8" hidden="false" customHeight="false" outlineLevel="0" collapsed="false">
      <c r="A61" s="0" t="n">
        <v>108</v>
      </c>
      <c r="B61" s="0" t="n">
        <v>4371153.26833506</v>
      </c>
      <c r="C61" s="0" t="n">
        <v>2891133.14707374</v>
      </c>
      <c r="D61" s="0" t="n">
        <v>861336.63025956</v>
      </c>
      <c r="E61" s="0" t="n">
        <v>417416.189660286</v>
      </c>
      <c r="F61" s="0" t="n">
        <v>0</v>
      </c>
      <c r="G61" s="0" t="n">
        <v>13399.6731729453</v>
      </c>
      <c r="H61" s="0" t="n">
        <v>122126.222287509</v>
      </c>
      <c r="I61" s="0" t="n">
        <v>31054.1770569911</v>
      </c>
      <c r="J61" s="0" t="n">
        <v>16053.3387869334</v>
      </c>
    </row>
    <row r="62" customFormat="false" ht="12.8" hidden="false" customHeight="false" outlineLevel="0" collapsed="false">
      <c r="A62" s="0" t="n">
        <v>109</v>
      </c>
      <c r="B62" s="0" t="n">
        <v>5285221.31174812</v>
      </c>
      <c r="C62" s="0" t="n">
        <v>2879694.2786916</v>
      </c>
      <c r="D62" s="0" t="n">
        <v>849486.309433338</v>
      </c>
      <c r="E62" s="0" t="n">
        <v>408306.980624005</v>
      </c>
      <c r="F62" s="0" t="n">
        <v>936911.084742706</v>
      </c>
      <c r="G62" s="0" t="n">
        <v>20140.5930404973</v>
      </c>
      <c r="H62" s="0" t="n">
        <v>139742.298364031</v>
      </c>
      <c r="I62" s="0" t="n">
        <v>26888.7528164154</v>
      </c>
      <c r="J62" s="0" t="n">
        <v>18569.8323433153</v>
      </c>
    </row>
    <row r="63" customFormat="false" ht="12.8" hidden="false" customHeight="false" outlineLevel="0" collapsed="false">
      <c r="A63" s="0" t="n">
        <v>110</v>
      </c>
      <c r="B63" s="0" t="n">
        <v>4346090.91901262</v>
      </c>
      <c r="C63" s="0" t="n">
        <v>2911599.53307639</v>
      </c>
      <c r="D63" s="0" t="n">
        <v>794613.794139696</v>
      </c>
      <c r="E63" s="0" t="n">
        <v>419653.794347684</v>
      </c>
      <c r="F63" s="0" t="n">
        <v>0</v>
      </c>
      <c r="G63" s="0" t="n">
        <v>14460.6686904322</v>
      </c>
      <c r="H63" s="0" t="n">
        <v>128341.075822627</v>
      </c>
      <c r="I63" s="0" t="n">
        <v>40949.1312388834</v>
      </c>
      <c r="J63" s="0" t="n">
        <v>17232.5408859993</v>
      </c>
    </row>
    <row r="64" customFormat="false" ht="12.8" hidden="false" customHeight="false" outlineLevel="0" collapsed="false">
      <c r="A64" s="0" t="n">
        <v>111</v>
      </c>
      <c r="B64" s="0" t="n">
        <v>4209361.08402876</v>
      </c>
      <c r="C64" s="0" t="n">
        <v>2871085.00591743</v>
      </c>
      <c r="D64" s="0" t="n">
        <v>735882.171506062</v>
      </c>
      <c r="E64" s="0" t="n">
        <v>418481.013825618</v>
      </c>
      <c r="F64" s="0" t="n">
        <v>0</v>
      </c>
      <c r="G64" s="0" t="n">
        <v>18634.9162178518</v>
      </c>
      <c r="H64" s="0" t="n">
        <v>111189.099771712</v>
      </c>
      <c r="I64" s="0" t="n">
        <v>32108.7499473841</v>
      </c>
      <c r="J64" s="0" t="n">
        <v>17596.3800739727</v>
      </c>
    </row>
    <row r="65" customFormat="false" ht="12.8" hidden="false" customHeight="false" outlineLevel="0" collapsed="false">
      <c r="A65" s="0" t="n">
        <v>112</v>
      </c>
      <c r="B65" s="0" t="n">
        <v>4273469.97703026</v>
      </c>
      <c r="C65" s="0" t="n">
        <v>2836371.12367526</v>
      </c>
      <c r="D65" s="0" t="n">
        <v>810849.208933887</v>
      </c>
      <c r="E65" s="0" t="n">
        <v>426596.564119585</v>
      </c>
      <c r="F65" s="0" t="n">
        <v>0</v>
      </c>
      <c r="G65" s="0" t="n">
        <v>16976.7707925757</v>
      </c>
      <c r="H65" s="0" t="n">
        <v>125800.613348185</v>
      </c>
      <c r="I65" s="0" t="n">
        <v>24747.193990585</v>
      </c>
      <c r="J65" s="0" t="n">
        <v>19316.3560084469</v>
      </c>
    </row>
    <row r="66" customFormat="false" ht="12.8" hidden="false" customHeight="false" outlineLevel="0" collapsed="false">
      <c r="A66" s="0" t="n">
        <v>113</v>
      </c>
      <c r="B66" s="0" t="n">
        <v>5125163.07906152</v>
      </c>
      <c r="C66" s="0" t="n">
        <v>2784658.59149306</v>
      </c>
      <c r="D66" s="0" t="n">
        <v>800200.816269004</v>
      </c>
      <c r="E66" s="0" t="n">
        <v>427057.090867156</v>
      </c>
      <c r="F66" s="0" t="n">
        <v>922274.737990781</v>
      </c>
      <c r="G66" s="0" t="n">
        <v>10612.5769548629</v>
      </c>
      <c r="H66" s="0" t="n">
        <v>122827.33270204</v>
      </c>
      <c r="I66" s="0" t="n">
        <v>24912.5563886732</v>
      </c>
      <c r="J66" s="0" t="n">
        <v>18121.4720736364</v>
      </c>
    </row>
    <row r="67" customFormat="false" ht="12.8" hidden="false" customHeight="false" outlineLevel="0" collapsed="false">
      <c r="A67" s="0" t="n">
        <v>114</v>
      </c>
      <c r="B67" s="0" t="n">
        <v>4278892.79571663</v>
      </c>
      <c r="C67" s="0" t="n">
        <v>2831513.27049608</v>
      </c>
      <c r="D67" s="0" t="n">
        <v>809987.389496126</v>
      </c>
      <c r="E67" s="0" t="n">
        <v>435198.528974555</v>
      </c>
      <c r="F67" s="0" t="n">
        <v>0</v>
      </c>
      <c r="G67" s="0" t="n">
        <v>19999.2109264302</v>
      </c>
      <c r="H67" s="0" t="n">
        <v>118222.326784758</v>
      </c>
      <c r="I67" s="0" t="n">
        <v>20117.3677059807</v>
      </c>
      <c r="J67" s="0" t="n">
        <v>21745.0396422627</v>
      </c>
    </row>
    <row r="68" customFormat="false" ht="12.8" hidden="false" customHeight="false" outlineLevel="0" collapsed="false">
      <c r="A68" s="0" t="n">
        <v>115</v>
      </c>
      <c r="B68" s="0" t="n">
        <v>4236301.41671689</v>
      </c>
      <c r="C68" s="0" t="n">
        <v>2768632.06460905</v>
      </c>
      <c r="D68" s="0" t="n">
        <v>813814.228116764</v>
      </c>
      <c r="E68" s="0" t="n">
        <v>429570.56841094</v>
      </c>
      <c r="F68" s="0" t="n">
        <v>0</v>
      </c>
      <c r="G68" s="0" t="n">
        <v>24374.6989540112</v>
      </c>
      <c r="H68" s="0" t="n">
        <v>137943.354155095</v>
      </c>
      <c r="I68" s="0" t="n">
        <v>26503.2963744627</v>
      </c>
      <c r="J68" s="0" t="n">
        <v>19504.4339901379</v>
      </c>
    </row>
    <row r="69" customFormat="false" ht="12.8" hidden="false" customHeight="false" outlineLevel="0" collapsed="false">
      <c r="A69" s="0" t="n">
        <v>116</v>
      </c>
      <c r="B69" s="0" t="n">
        <v>4303516.41645237</v>
      </c>
      <c r="C69" s="0" t="n">
        <v>2856732.06021211</v>
      </c>
      <c r="D69" s="0" t="n">
        <v>771117.410930056</v>
      </c>
      <c r="E69" s="0" t="n">
        <v>436217.0938723</v>
      </c>
      <c r="F69" s="0" t="n">
        <v>0</v>
      </c>
      <c r="G69" s="0" t="n">
        <v>19182.1109528279</v>
      </c>
      <c r="H69" s="0" t="n">
        <v>141861.822073681</v>
      </c>
      <c r="I69" s="0" t="n">
        <v>40467.3493012559</v>
      </c>
      <c r="J69" s="0" t="n">
        <v>21083.4746001372</v>
      </c>
    </row>
    <row r="70" customFormat="false" ht="12.8" hidden="false" customHeight="false" outlineLevel="0" collapsed="false">
      <c r="A70" s="0" t="n">
        <v>117</v>
      </c>
      <c r="B70" s="0" t="n">
        <v>5139161.49356911</v>
      </c>
      <c r="C70" s="0" t="n">
        <v>2867534.49128428</v>
      </c>
      <c r="D70" s="0" t="n">
        <v>727607.136807688</v>
      </c>
      <c r="E70" s="0" t="n">
        <v>427403.228920936</v>
      </c>
      <c r="F70" s="0" t="n">
        <v>915960.972731277</v>
      </c>
      <c r="G70" s="0" t="n">
        <v>14700.6482870533</v>
      </c>
      <c r="H70" s="0" t="n">
        <v>120441.476553372</v>
      </c>
      <c r="I70" s="0" t="n">
        <v>27788.9050949933</v>
      </c>
      <c r="J70" s="0" t="n">
        <v>20260.8621663012</v>
      </c>
    </row>
    <row r="71" customFormat="false" ht="12.8" hidden="false" customHeight="false" outlineLevel="0" collapsed="false">
      <c r="A71" s="0" t="n">
        <v>118</v>
      </c>
      <c r="B71" s="0" t="n">
        <v>4268244.8406579</v>
      </c>
      <c r="C71" s="0" t="n">
        <v>2951253.72876766</v>
      </c>
      <c r="D71" s="0" t="n">
        <v>669537.91143234</v>
      </c>
      <c r="E71" s="0" t="n">
        <v>435379.815711972</v>
      </c>
      <c r="F71" s="0" t="n">
        <v>0</v>
      </c>
      <c r="G71" s="0" t="n">
        <v>15424.4031575891</v>
      </c>
      <c r="H71" s="0" t="n">
        <v>132679.250189148</v>
      </c>
      <c r="I71" s="0" t="n">
        <v>28370.2664045633</v>
      </c>
      <c r="J71" s="0" t="n">
        <v>21397.502977026</v>
      </c>
    </row>
    <row r="72" customFormat="false" ht="12.8" hidden="false" customHeight="false" outlineLevel="0" collapsed="false">
      <c r="A72" s="0" t="n">
        <v>119</v>
      </c>
      <c r="B72" s="0" t="n">
        <v>4148710.99338619</v>
      </c>
      <c r="C72" s="0" t="n">
        <v>2958839.06979019</v>
      </c>
      <c r="D72" s="0" t="n">
        <v>588007.916106821</v>
      </c>
      <c r="E72" s="0" t="n">
        <v>430409.21807017</v>
      </c>
      <c r="F72" s="0" t="n">
        <v>0</v>
      </c>
      <c r="G72" s="0" t="n">
        <v>16308.8250390271</v>
      </c>
      <c r="H72" s="0" t="n">
        <v>107525.802338829</v>
      </c>
      <c r="I72" s="0" t="n">
        <v>16004.3886940406</v>
      </c>
      <c r="J72" s="0" t="n">
        <v>17677.7946336252</v>
      </c>
    </row>
    <row r="73" customFormat="false" ht="12.8" hidden="false" customHeight="false" outlineLevel="0" collapsed="false">
      <c r="A73" s="0" t="n">
        <v>120</v>
      </c>
      <c r="B73" s="0" t="n">
        <v>4234837.8084866</v>
      </c>
      <c r="C73" s="0" t="n">
        <v>2986705.53930056</v>
      </c>
      <c r="D73" s="0" t="n">
        <v>641937.827853943</v>
      </c>
      <c r="E73" s="0" t="n">
        <v>432890.07503275</v>
      </c>
      <c r="F73" s="0" t="n">
        <v>0</v>
      </c>
      <c r="G73" s="0" t="n">
        <v>16437.099580168</v>
      </c>
      <c r="H73" s="0" t="n">
        <v>95854.333587936</v>
      </c>
      <c r="I73" s="0" t="n">
        <v>32716.5115516673</v>
      </c>
      <c r="J73" s="0" t="n">
        <v>14775.2069138433</v>
      </c>
    </row>
    <row r="74" customFormat="false" ht="12.8" hidden="false" customHeight="false" outlineLevel="0" collapsed="false">
      <c r="A74" s="0" t="n">
        <v>121</v>
      </c>
      <c r="B74" s="0" t="n">
        <v>5053648.55663291</v>
      </c>
      <c r="C74" s="0" t="n">
        <v>2997470.95632667</v>
      </c>
      <c r="D74" s="0" t="n">
        <v>556655.859314544</v>
      </c>
      <c r="E74" s="0" t="n">
        <v>429726.430240239</v>
      </c>
      <c r="F74" s="0" t="n">
        <v>918801.390843496</v>
      </c>
      <c r="G74" s="0" t="n">
        <v>12476.6379574789</v>
      </c>
      <c r="H74" s="0" t="n">
        <v>91195.0425087606</v>
      </c>
      <c r="I74" s="0" t="n">
        <v>28110.1793859217</v>
      </c>
      <c r="J74" s="0" t="n">
        <v>14601.4019349471</v>
      </c>
    </row>
    <row r="75" customFormat="false" ht="12.8" hidden="false" customHeight="false" outlineLevel="0" collapsed="false">
      <c r="A75" s="0" t="n">
        <v>122</v>
      </c>
      <c r="B75" s="0" t="n">
        <v>4321934.60001805</v>
      </c>
      <c r="C75" s="0" t="n">
        <v>2949920.35321746</v>
      </c>
      <c r="D75" s="0" t="n">
        <v>718775.467823835</v>
      </c>
      <c r="E75" s="0" t="n">
        <v>434014.4267391</v>
      </c>
      <c r="F75" s="0" t="n">
        <v>0</v>
      </c>
      <c r="G75" s="0" t="n">
        <v>14945.9499169602</v>
      </c>
      <c r="H75" s="0" t="n">
        <v>119065.189785708</v>
      </c>
      <c r="I75" s="0" t="n">
        <v>43191.0118731921</v>
      </c>
      <c r="J75" s="0" t="n">
        <v>19448.3784465701</v>
      </c>
    </row>
    <row r="76" customFormat="false" ht="12.8" hidden="false" customHeight="false" outlineLevel="0" collapsed="false">
      <c r="A76" s="0" t="n">
        <v>123</v>
      </c>
      <c r="B76" s="0" t="n">
        <v>4182097.04059554</v>
      </c>
      <c r="C76" s="0" t="n">
        <v>2956545.0465521</v>
      </c>
      <c r="D76" s="0" t="n">
        <v>625709.682903933</v>
      </c>
      <c r="E76" s="0" t="n">
        <v>427500.63061036</v>
      </c>
      <c r="F76" s="0" t="n">
        <v>0</v>
      </c>
      <c r="G76" s="0" t="n">
        <v>18003.0605494482</v>
      </c>
      <c r="H76" s="0" t="n">
        <v>119547.352821341</v>
      </c>
      <c r="I76" s="0" t="n">
        <v>15187.9951299477</v>
      </c>
      <c r="J76" s="0" t="n">
        <v>18050.8465651626</v>
      </c>
    </row>
    <row r="77" customFormat="false" ht="12.8" hidden="false" customHeight="false" outlineLevel="0" collapsed="false">
      <c r="A77" s="0" t="n">
        <v>124</v>
      </c>
      <c r="B77" s="0" t="n">
        <v>4323774.14618712</v>
      </c>
      <c r="C77" s="0" t="n">
        <v>3170882.87822682</v>
      </c>
      <c r="D77" s="0" t="n">
        <v>524962.17604868</v>
      </c>
      <c r="E77" s="0" t="n">
        <v>434939.85093241</v>
      </c>
      <c r="F77" s="0" t="n">
        <v>0</v>
      </c>
      <c r="G77" s="0" t="n">
        <v>18542.8419608939</v>
      </c>
      <c r="H77" s="0" t="n">
        <v>118255.546159291</v>
      </c>
      <c r="I77" s="0" t="n">
        <v>27908.084183078</v>
      </c>
      <c r="J77" s="0" t="n">
        <v>17956.0994504524</v>
      </c>
    </row>
    <row r="78" customFormat="false" ht="12.8" hidden="false" customHeight="false" outlineLevel="0" collapsed="false">
      <c r="A78" s="0" t="n">
        <v>125</v>
      </c>
      <c r="B78" s="0" t="n">
        <v>5199323.95374018</v>
      </c>
      <c r="C78" s="0" t="n">
        <v>3053086.35644173</v>
      </c>
      <c r="D78" s="0" t="n">
        <v>577633.483341178</v>
      </c>
      <c r="E78" s="0" t="n">
        <v>428525.614791125</v>
      </c>
      <c r="F78" s="0" t="n">
        <v>938391.47747966</v>
      </c>
      <c r="G78" s="0" t="n">
        <v>17451.0550013456</v>
      </c>
      <c r="H78" s="0" t="n">
        <v>116003.111273804</v>
      </c>
      <c r="I78" s="0" t="n">
        <v>23382.6661937626</v>
      </c>
      <c r="J78" s="0" t="n">
        <v>14198.6372918431</v>
      </c>
    </row>
    <row r="79" customFormat="false" ht="12.8" hidden="false" customHeight="false" outlineLevel="0" collapsed="false">
      <c r="A79" s="0" t="n">
        <v>126</v>
      </c>
      <c r="B79" s="0" t="n">
        <v>4351463.35117735</v>
      </c>
      <c r="C79" s="0" t="n">
        <v>3099576.10726428</v>
      </c>
      <c r="D79" s="0" t="n">
        <v>594029.650366269</v>
      </c>
      <c r="E79" s="0" t="n">
        <v>435586.396144565</v>
      </c>
      <c r="F79" s="0" t="n">
        <v>0</v>
      </c>
      <c r="G79" s="0" t="n">
        <v>18687.1093666797</v>
      </c>
      <c r="H79" s="0" t="n">
        <v>140925.452817603</v>
      </c>
      <c r="I79" s="0" t="n">
        <v>22312.9184954232</v>
      </c>
      <c r="J79" s="0" t="n">
        <v>22553.3903509384</v>
      </c>
    </row>
    <row r="80" customFormat="false" ht="12.8" hidden="false" customHeight="false" outlineLevel="0" collapsed="false">
      <c r="A80" s="0" t="n">
        <v>127</v>
      </c>
      <c r="B80" s="0" t="n">
        <v>4259025.66684626</v>
      </c>
      <c r="C80" s="0" t="n">
        <v>3111704.26496007</v>
      </c>
      <c r="D80" s="0" t="n">
        <v>540711.314395618</v>
      </c>
      <c r="E80" s="0" t="n">
        <v>429023.272752275</v>
      </c>
      <c r="F80" s="0" t="n">
        <v>0</v>
      </c>
      <c r="G80" s="0" t="n">
        <v>17147.5426392822</v>
      </c>
      <c r="H80" s="0" t="n">
        <v>102414.687980134</v>
      </c>
      <c r="I80" s="0" t="n">
        <v>16584.1188291884</v>
      </c>
      <c r="J80" s="0" t="n">
        <v>15844.1742656866</v>
      </c>
    </row>
    <row r="81" customFormat="false" ht="12.8" hidden="false" customHeight="false" outlineLevel="0" collapsed="false">
      <c r="A81" s="0" t="n">
        <v>128</v>
      </c>
      <c r="B81" s="0" t="n">
        <v>4315173.36983118</v>
      </c>
      <c r="C81" s="0" t="n">
        <v>3062017.03335201</v>
      </c>
      <c r="D81" s="0" t="n">
        <v>614990.883804914</v>
      </c>
      <c r="E81" s="0" t="n">
        <v>436298.837287708</v>
      </c>
      <c r="F81" s="0" t="n">
        <v>0</v>
      </c>
      <c r="G81" s="0" t="n">
        <v>17171.2225013841</v>
      </c>
      <c r="H81" s="0" t="n">
        <v>116352.118116061</v>
      </c>
      <c r="I81" s="0" t="n">
        <v>24362.7646083845</v>
      </c>
      <c r="J81" s="0" t="n">
        <v>18233.8350198378</v>
      </c>
    </row>
    <row r="82" customFormat="false" ht="12.8" hidden="false" customHeight="false" outlineLevel="0" collapsed="false">
      <c r="A82" s="0" t="n">
        <v>129</v>
      </c>
      <c r="B82" s="0" t="n">
        <v>5134196.08770878</v>
      </c>
      <c r="C82" s="0" t="n">
        <v>3004041.21006011</v>
      </c>
      <c r="D82" s="0" t="n">
        <v>575797.402454715</v>
      </c>
      <c r="E82" s="0" t="n">
        <v>431349.663054189</v>
      </c>
      <c r="F82" s="0" t="n">
        <v>937793.493486326</v>
      </c>
      <c r="G82" s="0" t="n">
        <v>22291.3839224856</v>
      </c>
      <c r="H82" s="0" t="n">
        <v>107034.387254217</v>
      </c>
      <c r="I82" s="0" t="n">
        <v>8256.3496851868</v>
      </c>
      <c r="J82" s="0" t="n">
        <v>18746.3946172151</v>
      </c>
    </row>
    <row r="83" customFormat="false" ht="12.8" hidden="false" customHeight="false" outlineLevel="0" collapsed="false">
      <c r="A83" s="0" t="n">
        <v>130</v>
      </c>
      <c r="B83" s="0" t="n">
        <v>4234560.59726</v>
      </c>
      <c r="C83" s="0" t="n">
        <v>3049952.00702718</v>
      </c>
      <c r="D83" s="0" t="n">
        <v>588603.949408923</v>
      </c>
      <c r="E83" s="0" t="n">
        <v>436314.993642304</v>
      </c>
      <c r="F83" s="0" t="n">
        <v>0</v>
      </c>
      <c r="G83" s="0" t="n">
        <v>19885.721221503</v>
      </c>
      <c r="H83" s="0" t="n">
        <v>90641.0267382441</v>
      </c>
      <c r="I83" s="0" t="n">
        <v>12414.2194424885</v>
      </c>
      <c r="J83" s="0" t="n">
        <v>14896.0591321011</v>
      </c>
    </row>
    <row r="84" customFormat="false" ht="12.8" hidden="false" customHeight="false" outlineLevel="0" collapsed="false">
      <c r="A84" s="0" t="n">
        <v>131</v>
      </c>
      <c r="B84" s="0" t="n">
        <v>4129271.55580955</v>
      </c>
      <c r="C84" s="0" t="n">
        <v>2974076.07216336</v>
      </c>
      <c r="D84" s="0" t="n">
        <v>528427.890932453</v>
      </c>
      <c r="E84" s="0" t="n">
        <v>434136.059601502</v>
      </c>
      <c r="F84" s="0" t="n">
        <v>0</v>
      </c>
      <c r="G84" s="0" t="n">
        <v>22461.6234309243</v>
      </c>
      <c r="H84" s="0" t="n">
        <v>115406.846787705</v>
      </c>
      <c r="I84" s="0" t="n">
        <v>26431.5003369798</v>
      </c>
      <c r="J84" s="0" t="n">
        <v>19027.4696703926</v>
      </c>
    </row>
    <row r="85" customFormat="false" ht="12.8" hidden="false" customHeight="false" outlineLevel="0" collapsed="false">
      <c r="A85" s="0" t="n">
        <v>132</v>
      </c>
      <c r="B85" s="0" t="n">
        <v>4191712.13715611</v>
      </c>
      <c r="C85" s="0" t="n">
        <v>2991196.46582622</v>
      </c>
      <c r="D85" s="0" t="n">
        <v>575300.579495999</v>
      </c>
      <c r="E85" s="0" t="n">
        <v>442029.902299151</v>
      </c>
      <c r="F85" s="0" t="n">
        <v>0</v>
      </c>
      <c r="G85" s="0" t="n">
        <v>21791.0715566815</v>
      </c>
      <c r="H85" s="0" t="n">
        <v>138091.22027659</v>
      </c>
      <c r="I85" s="0" t="n">
        <v>13663.8485140129</v>
      </c>
      <c r="J85" s="0" t="n">
        <v>19192.375528016</v>
      </c>
    </row>
    <row r="86" customFormat="false" ht="12.8" hidden="false" customHeight="false" outlineLevel="0" collapsed="false">
      <c r="A86" s="0" t="n">
        <v>133</v>
      </c>
      <c r="B86" s="0" t="n">
        <v>5131953.72509776</v>
      </c>
      <c r="C86" s="0" t="n">
        <v>2963811.80570939</v>
      </c>
      <c r="D86" s="0" t="n">
        <v>564539.174591603</v>
      </c>
      <c r="E86" s="0" t="n">
        <v>441697.324953098</v>
      </c>
      <c r="F86" s="0" t="n">
        <v>955976.040323626</v>
      </c>
      <c r="G86" s="0" t="n">
        <v>27769.7536055576</v>
      </c>
      <c r="H86" s="0" t="n">
        <v>145337.851681676</v>
      </c>
      <c r="I86" s="0" t="n">
        <v>17200.0184708985</v>
      </c>
      <c r="J86" s="0" t="n">
        <v>24294.2712792134</v>
      </c>
    </row>
    <row r="87" customFormat="false" ht="12.8" hidden="false" customHeight="false" outlineLevel="0" collapsed="false">
      <c r="A87" s="0" t="n">
        <v>134</v>
      </c>
      <c r="B87" s="0" t="n">
        <v>4231463.06361403</v>
      </c>
      <c r="C87" s="0" t="n">
        <v>3049944.48203431</v>
      </c>
      <c r="D87" s="0" t="n">
        <v>571664.703529734</v>
      </c>
      <c r="E87" s="0" t="n">
        <v>444926.775445782</v>
      </c>
      <c r="F87" s="0" t="n">
        <v>0</v>
      </c>
      <c r="G87" s="0" t="n">
        <v>18836.6661054401</v>
      </c>
      <c r="H87" s="0" t="n">
        <v>114998.468968589</v>
      </c>
      <c r="I87" s="0" t="n">
        <v>11450.8909872712</v>
      </c>
      <c r="J87" s="0" t="n">
        <v>20372.0485227492</v>
      </c>
    </row>
    <row r="88" customFormat="false" ht="12.8" hidden="false" customHeight="false" outlineLevel="0" collapsed="false">
      <c r="A88" s="0" t="n">
        <v>135</v>
      </c>
      <c r="B88" s="0" t="n">
        <v>4243921.94286284</v>
      </c>
      <c r="C88" s="0" t="n">
        <v>3014508.46889625</v>
      </c>
      <c r="D88" s="0" t="n">
        <v>605699.068408811</v>
      </c>
      <c r="E88" s="0" t="n">
        <v>439329.83919742</v>
      </c>
      <c r="F88" s="0" t="n">
        <v>0</v>
      </c>
      <c r="G88" s="0" t="n">
        <v>22758.1163371735</v>
      </c>
      <c r="H88" s="0" t="n">
        <v>125675.000022862</v>
      </c>
      <c r="I88" s="0" t="n">
        <v>19243.7482497837</v>
      </c>
      <c r="J88" s="0" t="n">
        <v>19270.4208817967</v>
      </c>
    </row>
    <row r="89" customFormat="false" ht="12.8" hidden="false" customHeight="false" outlineLevel="0" collapsed="false">
      <c r="A89" s="0" t="n">
        <v>136</v>
      </c>
      <c r="B89" s="0" t="n">
        <v>4305030.43110132</v>
      </c>
      <c r="C89" s="0" t="n">
        <v>3110883.79157543</v>
      </c>
      <c r="D89" s="0" t="n">
        <v>572036.405276607</v>
      </c>
      <c r="E89" s="0" t="n">
        <v>446291.330503372</v>
      </c>
      <c r="F89" s="0" t="n">
        <v>0</v>
      </c>
      <c r="G89" s="0" t="n">
        <v>16673.5608163043</v>
      </c>
      <c r="H89" s="0" t="n">
        <v>120082.994317572</v>
      </c>
      <c r="I89" s="0" t="n">
        <v>21511.5979716727</v>
      </c>
      <c r="J89" s="0" t="n">
        <v>19806.1581059865</v>
      </c>
    </row>
    <row r="90" customFormat="false" ht="12.8" hidden="false" customHeight="false" outlineLevel="0" collapsed="false">
      <c r="A90" s="0" t="n">
        <v>137</v>
      </c>
      <c r="B90" s="0" t="n">
        <v>5167136.80596922</v>
      </c>
      <c r="C90" s="0" t="n">
        <v>3004357.76059693</v>
      </c>
      <c r="D90" s="0" t="n">
        <v>556976.388536895</v>
      </c>
      <c r="E90" s="0" t="n">
        <v>438432.670210586</v>
      </c>
      <c r="F90" s="0" t="n">
        <v>973423.590157461</v>
      </c>
      <c r="G90" s="0" t="n">
        <v>27166.2933690975</v>
      </c>
      <c r="H90" s="0" t="n">
        <v>127029.484633163</v>
      </c>
      <c r="I90" s="0" t="n">
        <v>15691.8062819255</v>
      </c>
      <c r="J90" s="0" t="n">
        <v>18725.4278952345</v>
      </c>
    </row>
    <row r="91" customFormat="false" ht="12.8" hidden="false" customHeight="false" outlineLevel="0" collapsed="false">
      <c r="A91" s="0" t="n">
        <v>138</v>
      </c>
      <c r="B91" s="0" t="n">
        <v>4264043.29153453</v>
      </c>
      <c r="C91" s="0" t="n">
        <v>3040855.5165058</v>
      </c>
      <c r="D91" s="0" t="n">
        <v>568735.753240398</v>
      </c>
      <c r="E91" s="0" t="n">
        <v>449111.775609903</v>
      </c>
      <c r="F91" s="0" t="n">
        <v>0</v>
      </c>
      <c r="G91" s="0" t="n">
        <v>21152.8206176169</v>
      </c>
      <c r="H91" s="0" t="n">
        <v>143258.831093722</v>
      </c>
      <c r="I91" s="0" t="n">
        <v>17937.8176387067</v>
      </c>
      <c r="J91" s="0" t="n">
        <v>23577.635225777</v>
      </c>
    </row>
    <row r="92" customFormat="false" ht="12.8" hidden="false" customHeight="false" outlineLevel="0" collapsed="false">
      <c r="A92" s="0" t="n">
        <v>139</v>
      </c>
      <c r="B92" s="0" t="n">
        <v>4137054.20768152</v>
      </c>
      <c r="C92" s="0" t="n">
        <v>3010628.20105672</v>
      </c>
      <c r="D92" s="0" t="n">
        <v>517714.776978909</v>
      </c>
      <c r="E92" s="0" t="n">
        <v>444286.474328429</v>
      </c>
      <c r="F92" s="0" t="n">
        <v>0</v>
      </c>
      <c r="G92" s="0" t="n">
        <v>23580.9062632757</v>
      </c>
      <c r="H92" s="0" t="n">
        <v>118803.319757579</v>
      </c>
      <c r="I92" s="0" t="n">
        <v>17236.8610306649</v>
      </c>
      <c r="J92" s="0" t="n">
        <v>21397.7129230829</v>
      </c>
    </row>
    <row r="93" customFormat="false" ht="12.8" hidden="false" customHeight="false" outlineLevel="0" collapsed="false">
      <c r="A93" s="0" t="n">
        <v>140</v>
      </c>
      <c r="B93" s="0" t="n">
        <v>4133669.49683921</v>
      </c>
      <c r="C93" s="0" t="n">
        <v>3069197.63822509</v>
      </c>
      <c r="D93" s="0" t="n">
        <v>455420.675873156</v>
      </c>
      <c r="E93" s="0" t="n">
        <v>453144.783755089</v>
      </c>
      <c r="F93" s="0" t="n">
        <v>0</v>
      </c>
      <c r="G93" s="0" t="n">
        <v>17924.4119148663</v>
      </c>
      <c r="H93" s="0" t="n">
        <v>112038.397890087</v>
      </c>
      <c r="I93" s="0" t="n">
        <v>21191.3319353125</v>
      </c>
      <c r="J93" s="0" t="n">
        <v>19863.2996004061</v>
      </c>
    </row>
    <row r="94" customFormat="false" ht="12.8" hidden="false" customHeight="false" outlineLevel="0" collapsed="false">
      <c r="A94" s="0" t="n">
        <v>141</v>
      </c>
      <c r="B94" s="0" t="n">
        <v>5257742.53600877</v>
      </c>
      <c r="C94" s="0" t="n">
        <v>3067497.39727124</v>
      </c>
      <c r="D94" s="0" t="n">
        <v>535471.284745639</v>
      </c>
      <c r="E94" s="0" t="n">
        <v>448971.383351356</v>
      </c>
      <c r="F94" s="0" t="n">
        <v>996345.783905063</v>
      </c>
      <c r="G94" s="0" t="n">
        <v>28299.0505361811</v>
      </c>
      <c r="H94" s="0" t="n">
        <v>129641.70982732</v>
      </c>
      <c r="I94" s="0" t="n">
        <v>12276.5941565092</v>
      </c>
      <c r="J94" s="0" t="n">
        <v>21686.213169675</v>
      </c>
    </row>
    <row r="95" customFormat="false" ht="12.8" hidden="false" customHeight="false" outlineLevel="0" collapsed="false">
      <c r="A95" s="0" t="n">
        <v>142</v>
      </c>
      <c r="B95" s="0" t="n">
        <v>4352764.48358616</v>
      </c>
      <c r="C95" s="0" t="n">
        <v>3155806.72868769</v>
      </c>
      <c r="D95" s="0" t="n">
        <v>553215.028271447</v>
      </c>
      <c r="E95" s="0" t="n">
        <v>453943.699712639</v>
      </c>
      <c r="F95" s="0" t="n">
        <v>0</v>
      </c>
      <c r="G95" s="0" t="n">
        <v>29703.0508866134</v>
      </c>
      <c r="H95" s="0" t="n">
        <v>139782.300375592</v>
      </c>
      <c r="I95" s="0" t="n">
        <v>11830.5104955669</v>
      </c>
      <c r="J95" s="0" t="n">
        <v>21665.1729411614</v>
      </c>
    </row>
    <row r="96" customFormat="false" ht="12.8" hidden="false" customHeight="false" outlineLevel="0" collapsed="false">
      <c r="A96" s="0" t="n">
        <v>143</v>
      </c>
      <c r="B96" s="0" t="n">
        <v>4258505.22242557</v>
      </c>
      <c r="C96" s="0" t="n">
        <v>3122283.74515428</v>
      </c>
      <c r="D96" s="0" t="n">
        <v>491898.090064991</v>
      </c>
      <c r="E96" s="0" t="n">
        <v>444931.187935545</v>
      </c>
      <c r="F96" s="0" t="n">
        <v>0</v>
      </c>
      <c r="G96" s="0" t="n">
        <v>21182.9104228667</v>
      </c>
      <c r="H96" s="0" t="n">
        <v>127078.007208727</v>
      </c>
      <c r="I96" s="0" t="n">
        <v>9855.30487925389</v>
      </c>
      <c r="J96" s="0" t="n">
        <v>21478.0473383445</v>
      </c>
    </row>
    <row r="97" customFormat="false" ht="12.8" hidden="false" customHeight="false" outlineLevel="0" collapsed="false">
      <c r="A97" s="0" t="n">
        <v>144</v>
      </c>
      <c r="B97" s="0" t="n">
        <v>4164410.85795616</v>
      </c>
      <c r="C97" s="0" t="n">
        <v>3058517.63334975</v>
      </c>
      <c r="D97" s="0" t="n">
        <v>512108.252727293</v>
      </c>
      <c r="E97" s="0" t="n">
        <v>448974.799173142</v>
      </c>
      <c r="F97" s="0" t="n">
        <v>0</v>
      </c>
      <c r="G97" s="0" t="n">
        <v>22937.3860605942</v>
      </c>
      <c r="H97" s="0" t="n">
        <v>109347.721312226</v>
      </c>
      <c r="I97" s="0" t="n">
        <v>9699.26378515552</v>
      </c>
      <c r="J97" s="0" t="n">
        <v>16917.8850480499</v>
      </c>
    </row>
    <row r="98" customFormat="false" ht="12.8" hidden="false" customHeight="false" outlineLevel="0" collapsed="false">
      <c r="A98" s="0" t="n">
        <v>145</v>
      </c>
      <c r="B98" s="0" t="n">
        <v>5112983.48766732</v>
      </c>
      <c r="C98" s="0" t="n">
        <v>3038820.62090564</v>
      </c>
      <c r="D98" s="0" t="n">
        <v>478018.747635723</v>
      </c>
      <c r="E98" s="0" t="n">
        <v>452621.48511664</v>
      </c>
      <c r="F98" s="0" t="n">
        <v>992227.348613893</v>
      </c>
      <c r="G98" s="0" t="n">
        <v>25330.2833065656</v>
      </c>
      <c r="H98" s="0" t="n">
        <v>111500.392651842</v>
      </c>
      <c r="I98" s="0" t="n">
        <v>8802.4830860393</v>
      </c>
      <c r="J98" s="0" t="n">
        <v>19655.0830560194</v>
      </c>
    </row>
    <row r="99" customFormat="false" ht="12.8" hidden="false" customHeight="false" outlineLevel="0" collapsed="false">
      <c r="A99" s="0" t="n">
        <v>146</v>
      </c>
      <c r="B99" s="0" t="n">
        <v>4139756.41431969</v>
      </c>
      <c r="C99" s="0" t="n">
        <v>3068439.27236263</v>
      </c>
      <c r="D99" s="0" t="n">
        <v>454681.693997384</v>
      </c>
      <c r="E99" s="0" t="n">
        <v>463313.779320921</v>
      </c>
      <c r="F99" s="0" t="n">
        <v>0</v>
      </c>
      <c r="G99" s="0" t="n">
        <v>23091.8672720842</v>
      </c>
      <c r="H99" s="0" t="n">
        <v>112575.1918633</v>
      </c>
      <c r="I99" s="0" t="n">
        <v>10391.7370957845</v>
      </c>
      <c r="J99" s="0" t="n">
        <v>19537.5887326648</v>
      </c>
    </row>
    <row r="100" customFormat="false" ht="12.8" hidden="false" customHeight="false" outlineLevel="0" collapsed="false">
      <c r="A100" s="0" t="n">
        <v>147</v>
      </c>
      <c r="B100" s="0" t="n">
        <v>4132138.70171167</v>
      </c>
      <c r="C100" s="0" t="n">
        <v>3137911.25806914</v>
      </c>
      <c r="D100" s="0" t="n">
        <v>371111.920829978</v>
      </c>
      <c r="E100" s="0" t="n">
        <v>460369.678963635</v>
      </c>
      <c r="F100" s="0" t="n">
        <v>0</v>
      </c>
      <c r="G100" s="0" t="n">
        <v>19325.3243052745</v>
      </c>
      <c r="H100" s="0" t="n">
        <v>116427.908753844</v>
      </c>
      <c r="I100" s="0" t="n">
        <v>14513.555117858</v>
      </c>
      <c r="J100" s="0" t="n">
        <v>22043.4780612892</v>
      </c>
    </row>
    <row r="101" customFormat="false" ht="12.8" hidden="false" customHeight="false" outlineLevel="0" collapsed="false">
      <c r="A101" s="0" t="n">
        <v>148</v>
      </c>
      <c r="B101" s="0" t="n">
        <v>4088920.32653474</v>
      </c>
      <c r="C101" s="0" t="n">
        <v>3069634.8731855</v>
      </c>
      <c r="D101" s="0" t="n">
        <v>414615.825157876</v>
      </c>
      <c r="E101" s="0" t="n">
        <v>463376.409490719</v>
      </c>
      <c r="F101" s="0" t="n">
        <v>0</v>
      </c>
      <c r="G101" s="0" t="n">
        <v>24697.3843934051</v>
      </c>
      <c r="H101" s="0" t="n">
        <v>97690.4594215264</v>
      </c>
      <c r="I101" s="0" t="n">
        <v>15412.5046801872</v>
      </c>
      <c r="J101" s="0" t="n">
        <v>16302.0461641302</v>
      </c>
    </row>
    <row r="102" customFormat="false" ht="12.8" hidden="false" customHeight="false" outlineLevel="0" collapsed="false">
      <c r="A102" s="0" t="n">
        <v>149</v>
      </c>
      <c r="B102" s="0" t="n">
        <v>5090640.8963989</v>
      </c>
      <c r="C102" s="0" t="n">
        <v>3015000.52384077</v>
      </c>
      <c r="D102" s="0" t="n">
        <v>455516.366726011</v>
      </c>
      <c r="E102" s="0" t="n">
        <v>455727.024189349</v>
      </c>
      <c r="F102" s="0" t="n">
        <v>991962.933437319</v>
      </c>
      <c r="G102" s="0" t="n">
        <v>22054.8626115561</v>
      </c>
      <c r="H102" s="0" t="n">
        <v>127699.037079834</v>
      </c>
      <c r="I102" s="0" t="n">
        <v>11727.4570952109</v>
      </c>
      <c r="J102" s="0" t="n">
        <v>20332.6740055209</v>
      </c>
    </row>
    <row r="103" customFormat="false" ht="12.8" hidden="false" customHeight="false" outlineLevel="0" collapsed="false">
      <c r="A103" s="0" t="n">
        <v>150</v>
      </c>
      <c r="B103" s="0" t="n">
        <v>4117391.34492964</v>
      </c>
      <c r="C103" s="0" t="n">
        <v>3136303.51956885</v>
      </c>
      <c r="D103" s="0" t="n">
        <v>349180.080830295</v>
      </c>
      <c r="E103" s="0" t="n">
        <v>470702.733677718</v>
      </c>
      <c r="F103" s="0" t="n">
        <v>0</v>
      </c>
      <c r="G103" s="0" t="n">
        <v>25377.8917521638</v>
      </c>
      <c r="H103" s="0" t="n">
        <v>118121.71003903</v>
      </c>
      <c r="I103" s="0" t="n">
        <v>4998.53891064366</v>
      </c>
      <c r="J103" s="0" t="n">
        <v>19637.6279200918</v>
      </c>
    </row>
    <row r="104" customFormat="false" ht="12.8" hidden="false" customHeight="false" outlineLevel="0" collapsed="false">
      <c r="A104" s="0" t="n">
        <v>151</v>
      </c>
      <c r="B104" s="0" t="n">
        <v>4230098.9612548</v>
      </c>
      <c r="C104" s="0" t="n">
        <v>3191657.7398672</v>
      </c>
      <c r="D104" s="0" t="n">
        <v>371901.818840472</v>
      </c>
      <c r="E104" s="0" t="n">
        <v>466181.374622252</v>
      </c>
      <c r="F104" s="0" t="n">
        <v>0</v>
      </c>
      <c r="G104" s="0" t="n">
        <v>32269.5730844377</v>
      </c>
      <c r="H104" s="0" t="n">
        <v>145581.999231825</v>
      </c>
      <c r="I104" s="0" t="n">
        <v>10969.836436311</v>
      </c>
      <c r="J104" s="0" t="n">
        <v>21566.0972056274</v>
      </c>
    </row>
    <row r="105" customFormat="false" ht="12.8" hidden="false" customHeight="false" outlineLevel="0" collapsed="false">
      <c r="A105" s="0" t="n">
        <v>152</v>
      </c>
      <c r="B105" s="0" t="n">
        <v>4210948.2480683</v>
      </c>
      <c r="C105" s="0" t="n">
        <v>3097226.23865913</v>
      </c>
      <c r="D105" s="0" t="n">
        <v>463921.726221532</v>
      </c>
      <c r="E105" s="0" t="n">
        <v>471969.465965855</v>
      </c>
      <c r="F105" s="0" t="n">
        <v>0</v>
      </c>
      <c r="G105" s="0" t="n">
        <v>27511.6018237017</v>
      </c>
      <c r="H105" s="0" t="n">
        <v>120124.001517896</v>
      </c>
      <c r="I105" s="0" t="n">
        <v>22738.9109956347</v>
      </c>
      <c r="J105" s="0" t="n">
        <v>19964.7412720805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1" activeCellId="0" sqref="E21"/>
    </sheetView>
  </sheetViews>
  <sheetFormatPr defaultColWidth="11.66015625" defaultRowHeight="12.8" zeroHeight="false" outlineLevelRow="0" outlineLevelCol="0"/>
  <cols>
    <col collapsed="false" customWidth="false" hidden="false" outlineLevel="0" max="64" min="1" style="161" width="11.64"/>
  </cols>
  <sheetData>
    <row r="1" customFormat="false" ht="12.8" hidden="false" customHeight="false" outlineLevel="0" collapsed="false">
      <c r="A1" s="161" t="s">
        <v>222</v>
      </c>
      <c r="B1" s="161" t="s">
        <v>206</v>
      </c>
      <c r="C1" s="161" t="s">
        <v>251</v>
      </c>
      <c r="D1" s="161" t="s">
        <v>252</v>
      </c>
      <c r="E1" s="161" t="s">
        <v>253</v>
      </c>
      <c r="F1" s="161" t="s">
        <v>254</v>
      </c>
      <c r="G1" s="161" t="s">
        <v>255</v>
      </c>
      <c r="H1" s="161" t="s">
        <v>256</v>
      </c>
      <c r="I1" s="161" t="s">
        <v>207</v>
      </c>
    </row>
    <row r="2" customFormat="false" ht="12.8" hidden="false" customHeight="false" outlineLevel="0" collapsed="false">
      <c r="A2" s="161" t="n">
        <v>49</v>
      </c>
      <c r="B2" s="161" t="n">
        <v>18000510.6188669</v>
      </c>
      <c r="C2" s="161" t="n">
        <v>17348424.3044446</v>
      </c>
      <c r="D2" s="161" t="n">
        <v>61294383.3095153</v>
      </c>
      <c r="E2" s="161" t="n">
        <v>61294383.3095153</v>
      </c>
      <c r="F2" s="161" t="n">
        <v>0</v>
      </c>
      <c r="G2" s="161" t="n">
        <v>371077.892968079</v>
      </c>
      <c r="H2" s="161" t="n">
        <v>186193.971362136</v>
      </c>
      <c r="I2" s="161" t="n">
        <v>135449.214417351</v>
      </c>
    </row>
    <row r="3" customFormat="false" ht="12.8" hidden="false" customHeight="false" outlineLevel="0" collapsed="false">
      <c r="A3" s="161" t="n">
        <v>50</v>
      </c>
      <c r="B3" s="161" t="n">
        <v>22157499.2341788</v>
      </c>
      <c r="C3" s="161" t="n">
        <v>21420846.3579256</v>
      </c>
      <c r="D3" s="161" t="n">
        <v>75698211.0792046</v>
      </c>
      <c r="E3" s="161" t="n">
        <v>64884180.9250325</v>
      </c>
      <c r="F3" s="161" t="n">
        <v>10814030.1541721</v>
      </c>
      <c r="G3" s="161" t="n">
        <v>449590.592220506</v>
      </c>
      <c r="H3" s="161" t="n">
        <v>181303.384351026</v>
      </c>
      <c r="I3" s="161" t="n">
        <v>151084.142402353</v>
      </c>
    </row>
    <row r="4" customFormat="false" ht="12.8" hidden="false" customHeight="false" outlineLevel="0" collapsed="false">
      <c r="A4" s="161" t="n">
        <v>51</v>
      </c>
      <c r="B4" s="161" t="n">
        <v>20233959.3615849</v>
      </c>
      <c r="C4" s="161" t="n">
        <v>19481047.9018705</v>
      </c>
      <c r="D4" s="161" t="n">
        <v>68948168.7444157</v>
      </c>
      <c r="E4" s="161" t="n">
        <v>68948168.7444157</v>
      </c>
      <c r="F4" s="161" t="n">
        <v>0</v>
      </c>
      <c r="G4" s="161" t="n">
        <v>479075.444673333</v>
      </c>
      <c r="H4" s="161" t="n">
        <v>169295.89556962</v>
      </c>
      <c r="I4" s="161" t="n">
        <v>149343.027816335</v>
      </c>
    </row>
    <row r="5" customFormat="false" ht="12.8" hidden="false" customHeight="false" outlineLevel="0" collapsed="false">
      <c r="A5" s="161" t="n">
        <v>52</v>
      </c>
      <c r="B5" s="161" t="n">
        <v>23711099.340712</v>
      </c>
      <c r="C5" s="161" t="n">
        <v>22929508.1705452</v>
      </c>
      <c r="D5" s="161" t="n">
        <v>81128439.104295</v>
      </c>
      <c r="E5" s="161" t="n">
        <v>69538662.0893957</v>
      </c>
      <c r="F5" s="161" t="n">
        <v>11589777.0148993</v>
      </c>
      <c r="G5" s="161" t="n">
        <v>516987.680878167</v>
      </c>
      <c r="H5" s="161" t="n">
        <v>162008.72253143</v>
      </c>
      <c r="I5" s="161" t="n">
        <v>146563.952510206</v>
      </c>
    </row>
    <row r="6" customFormat="false" ht="12.8" hidden="false" customHeight="false" outlineLevel="0" collapsed="false">
      <c r="A6" s="161" t="n">
        <v>53</v>
      </c>
      <c r="B6" s="161" t="n">
        <v>19318558.8094962</v>
      </c>
      <c r="C6" s="161" t="n">
        <v>18652836.7134315</v>
      </c>
      <c r="D6" s="161" t="n">
        <v>66019109.634082</v>
      </c>
      <c r="E6" s="161" t="n">
        <v>66019109.634082</v>
      </c>
      <c r="F6" s="161" t="n">
        <v>0</v>
      </c>
      <c r="G6" s="161" t="n">
        <v>425976.651435597</v>
      </c>
      <c r="H6" s="161" t="n">
        <v>141481.176969882</v>
      </c>
      <c r="I6" s="161" t="n">
        <v>140377.525227439</v>
      </c>
    </row>
    <row r="7" customFormat="false" ht="12.8" hidden="false" customHeight="false" outlineLevel="0" collapsed="false">
      <c r="A7" s="161" t="n">
        <v>54</v>
      </c>
      <c r="B7" s="161" t="n">
        <v>22035975.6793422</v>
      </c>
      <c r="C7" s="161" t="n">
        <v>21394352.2957855</v>
      </c>
      <c r="D7" s="161" t="n">
        <v>75696584.2068533</v>
      </c>
      <c r="E7" s="161" t="n">
        <v>64882786.4630171</v>
      </c>
      <c r="F7" s="161" t="n">
        <v>10813797.7438362</v>
      </c>
      <c r="G7" s="161" t="n">
        <v>415298.321746476</v>
      </c>
      <c r="H7" s="161" t="n">
        <v>127089.694721227</v>
      </c>
      <c r="I7" s="161" t="n">
        <v>141764.810127232</v>
      </c>
    </row>
    <row r="8" customFormat="false" ht="12.8" hidden="false" customHeight="false" outlineLevel="0" collapsed="false">
      <c r="A8" s="161" t="n">
        <v>55</v>
      </c>
      <c r="B8" s="161" t="n">
        <v>19225382.5714869</v>
      </c>
      <c r="C8" s="161" t="n">
        <v>18603741.720877</v>
      </c>
      <c r="D8" s="161" t="n">
        <v>65799884.3882005</v>
      </c>
      <c r="E8" s="161" t="n">
        <v>65799884.3882005</v>
      </c>
      <c r="F8" s="161" t="n">
        <v>0</v>
      </c>
      <c r="G8" s="161" t="n">
        <v>399075.404357142</v>
      </c>
      <c r="H8" s="161" t="n">
        <v>121633.121774462</v>
      </c>
      <c r="I8" s="161" t="n">
        <v>144189.0349691</v>
      </c>
    </row>
    <row r="9" customFormat="false" ht="12.8" hidden="false" customHeight="false" outlineLevel="0" collapsed="false">
      <c r="A9" s="161" t="n">
        <v>56</v>
      </c>
      <c r="B9" s="161" t="n">
        <v>22564836.9054479</v>
      </c>
      <c r="C9" s="161" t="n">
        <v>21903346.743288</v>
      </c>
      <c r="D9" s="161" t="n">
        <v>77437977.0286537</v>
      </c>
      <c r="E9" s="161" t="n">
        <v>66375408.8817032</v>
      </c>
      <c r="F9" s="161" t="n">
        <v>11062568.1469505</v>
      </c>
      <c r="G9" s="161" t="n">
        <v>439140.631379141</v>
      </c>
      <c r="H9" s="161" t="n">
        <v>116461.810362377</v>
      </c>
      <c r="I9" s="161" t="n">
        <v>151268.17202623</v>
      </c>
    </row>
    <row r="10" customFormat="false" ht="12.8" hidden="false" customHeight="false" outlineLevel="0" collapsed="false">
      <c r="A10" s="161" t="n">
        <v>57</v>
      </c>
      <c r="B10" s="161" t="n">
        <v>19510720.9348717</v>
      </c>
      <c r="C10" s="161" t="n">
        <v>18772632.0522002</v>
      </c>
      <c r="D10" s="161" t="n">
        <v>66351902.7083651</v>
      </c>
      <c r="E10" s="161" t="n">
        <v>66351902.7083651</v>
      </c>
      <c r="F10" s="161" t="n">
        <v>0</v>
      </c>
      <c r="G10" s="161" t="n">
        <v>413586.258336625</v>
      </c>
      <c r="H10" s="161" t="n">
        <v>238137.823326839</v>
      </c>
      <c r="I10" s="161" t="n">
        <v>123378.287154311</v>
      </c>
    </row>
    <row r="11" customFormat="false" ht="12.8" hidden="false" customHeight="false" outlineLevel="0" collapsed="false">
      <c r="A11" s="161" t="n">
        <v>58</v>
      </c>
      <c r="B11" s="161" t="n">
        <v>23339052.656364</v>
      </c>
      <c r="C11" s="161" t="n">
        <v>22600878.1366645</v>
      </c>
      <c r="D11" s="161" t="n">
        <v>79882706.2211742</v>
      </c>
      <c r="E11" s="161" t="n">
        <v>68470891.0467207</v>
      </c>
      <c r="F11" s="161" t="n">
        <v>11411815.1744534</v>
      </c>
      <c r="G11" s="161" t="n">
        <v>415889.735639967</v>
      </c>
      <c r="H11" s="161" t="n">
        <v>230582.912895283</v>
      </c>
      <c r="I11" s="161" t="n">
        <v>131002.673091904</v>
      </c>
    </row>
    <row r="12" customFormat="false" ht="12.8" hidden="false" customHeight="false" outlineLevel="0" collapsed="false">
      <c r="A12" s="161" t="n">
        <v>59</v>
      </c>
      <c r="B12" s="161" t="n">
        <v>20676340.3358436</v>
      </c>
      <c r="C12" s="161" t="n">
        <v>19987346.5543269</v>
      </c>
      <c r="D12" s="161" t="n">
        <v>70658358.7383324</v>
      </c>
      <c r="E12" s="161" t="n">
        <v>70658358.7383324</v>
      </c>
      <c r="F12" s="161" t="n">
        <v>0</v>
      </c>
      <c r="G12" s="161" t="n">
        <v>367663.677083727</v>
      </c>
      <c r="H12" s="161" t="n">
        <v>225108.785774441</v>
      </c>
      <c r="I12" s="161" t="n">
        <v>137459.026655012</v>
      </c>
    </row>
    <row r="13" customFormat="false" ht="12.8" hidden="false" customHeight="false" outlineLevel="0" collapsed="false">
      <c r="A13" s="161" t="n">
        <v>60</v>
      </c>
      <c r="B13" s="161" t="n">
        <v>24442783.390504</v>
      </c>
      <c r="C13" s="161" t="n">
        <v>23718443.3956191</v>
      </c>
      <c r="D13" s="161" t="n">
        <v>83772244.5237371</v>
      </c>
      <c r="E13" s="161" t="n">
        <v>71804781.020346</v>
      </c>
      <c r="F13" s="161" t="n">
        <v>11967463.503391</v>
      </c>
      <c r="G13" s="161" t="n">
        <v>396743.97044938</v>
      </c>
      <c r="H13" s="161" t="n">
        <v>227007.358244038</v>
      </c>
      <c r="I13" s="161" t="n">
        <v>143698.094559182</v>
      </c>
    </row>
    <row r="14" customFormat="false" ht="12.8" hidden="false" customHeight="false" outlineLevel="0" collapsed="false">
      <c r="A14" s="161" t="n">
        <v>61</v>
      </c>
      <c r="B14" s="161" t="n">
        <v>19573117.3944048</v>
      </c>
      <c r="C14" s="161" t="n">
        <v>18842001.0762178</v>
      </c>
      <c r="D14" s="161" t="n">
        <v>63609343.1458918</v>
      </c>
      <c r="E14" s="161" t="n">
        <v>70961222.6214461</v>
      </c>
      <c r="F14" s="161" t="n">
        <v>0</v>
      </c>
      <c r="G14" s="161" t="n">
        <v>385120.323093544</v>
      </c>
      <c r="H14" s="161" t="n">
        <v>255380.671773609</v>
      </c>
      <c r="I14" s="161" t="n">
        <v>129450.461885458</v>
      </c>
    </row>
    <row r="15" customFormat="false" ht="12.8" hidden="false" customHeight="false" outlineLevel="0" collapsed="false">
      <c r="A15" s="161" t="n">
        <v>62</v>
      </c>
      <c r="B15" s="161" t="n">
        <v>22216148.1449952</v>
      </c>
      <c r="C15" s="161" t="n">
        <v>21497589.8809881</v>
      </c>
      <c r="D15" s="161" t="n">
        <v>72347360.9563194</v>
      </c>
      <c r="E15" s="161" t="n">
        <v>69714099.3486738</v>
      </c>
      <c r="F15" s="161" t="n">
        <v>11619016.5581123</v>
      </c>
      <c r="G15" s="161" t="n">
        <v>396657.897900116</v>
      </c>
      <c r="H15" s="161" t="n">
        <v>234931.164644349</v>
      </c>
      <c r="I15" s="161" t="n">
        <v>124241.716375217</v>
      </c>
    </row>
    <row r="16" customFormat="false" ht="12.8" hidden="false" customHeight="false" outlineLevel="0" collapsed="false">
      <c r="A16" s="161" t="n">
        <v>63</v>
      </c>
      <c r="B16" s="161" t="n">
        <v>18296958.6464321</v>
      </c>
      <c r="C16" s="161" t="n">
        <v>17659472.0058588</v>
      </c>
      <c r="D16" s="161" t="n">
        <v>59887509.8280857</v>
      </c>
      <c r="E16" s="161" t="n">
        <v>66038620.5698344</v>
      </c>
      <c r="F16" s="161" t="n">
        <v>0</v>
      </c>
      <c r="G16" s="161" t="n">
        <v>349907.588704731</v>
      </c>
      <c r="H16" s="161" t="n">
        <v>208838.907550347</v>
      </c>
      <c r="I16" s="161" t="n">
        <v>112485.920454584</v>
      </c>
    </row>
    <row r="17" customFormat="false" ht="12.8" hidden="false" customHeight="false" outlineLevel="0" collapsed="false">
      <c r="A17" s="161" t="n">
        <v>64</v>
      </c>
      <c r="B17" s="161" t="n">
        <v>19939496.2171495</v>
      </c>
      <c r="C17" s="161" t="n">
        <v>19343434.468545</v>
      </c>
      <c r="D17" s="161" t="n">
        <v>65408555.5176618</v>
      </c>
      <c r="E17" s="161" t="n">
        <v>62201099.778605</v>
      </c>
      <c r="F17" s="161" t="n">
        <v>10366849.9631008</v>
      </c>
      <c r="G17" s="161" t="n">
        <v>316139.72116797</v>
      </c>
      <c r="H17" s="161" t="n">
        <v>201450.048869671</v>
      </c>
      <c r="I17" s="161" t="n">
        <v>112102.826524005</v>
      </c>
    </row>
    <row r="18" customFormat="false" ht="12.8" hidden="false" customHeight="false" outlineLevel="0" collapsed="false">
      <c r="A18" s="161" t="n">
        <v>65</v>
      </c>
      <c r="B18" s="161" t="n">
        <v>15750615.9012498</v>
      </c>
      <c r="C18" s="161" t="n">
        <v>15179121.8967004</v>
      </c>
      <c r="D18" s="161" t="n">
        <v>48156642.7646441</v>
      </c>
      <c r="E18" s="161" t="n">
        <v>61869622.9419318</v>
      </c>
      <c r="F18" s="161" t="n">
        <v>0</v>
      </c>
      <c r="G18" s="161" t="n">
        <v>293358.556230833</v>
      </c>
      <c r="H18" s="161" t="n">
        <v>200443.796049829</v>
      </c>
      <c r="I18" s="161" t="n">
        <v>110988.074669527</v>
      </c>
    </row>
    <row r="19" customFormat="false" ht="12.8" hidden="false" customHeight="false" outlineLevel="0" collapsed="false">
      <c r="A19" s="161" t="n">
        <v>66</v>
      </c>
      <c r="B19" s="161" t="n">
        <v>18663324.9516775</v>
      </c>
      <c r="C19" s="161" t="n">
        <v>18097437.8347259</v>
      </c>
      <c r="D19" s="161" t="n">
        <v>58016147.8012195</v>
      </c>
      <c r="E19" s="161" t="n">
        <v>62353425.0747698</v>
      </c>
      <c r="F19" s="161" t="n">
        <v>10392237.5124616</v>
      </c>
      <c r="G19" s="161" t="n">
        <v>294460.186874524</v>
      </c>
      <c r="H19" s="161" t="n">
        <v>196186.538477386</v>
      </c>
      <c r="I19" s="161" t="n">
        <v>107486.273713936</v>
      </c>
    </row>
    <row r="20" customFormat="false" ht="12.8" hidden="false" customHeight="false" outlineLevel="0" collapsed="false">
      <c r="A20" s="161" t="n">
        <v>67</v>
      </c>
      <c r="B20" s="161" t="n">
        <v>15837691.0752344</v>
      </c>
      <c r="C20" s="161" t="n">
        <v>15243839.0367646</v>
      </c>
      <c r="D20" s="161" t="n">
        <v>49291998.1091238</v>
      </c>
      <c r="E20" s="161" t="n">
        <v>60559005.7924842</v>
      </c>
      <c r="F20" s="161" t="n">
        <v>0</v>
      </c>
      <c r="G20" s="161" t="n">
        <v>310256.129758465</v>
      </c>
      <c r="H20" s="161" t="n">
        <v>207049.283705519</v>
      </c>
      <c r="I20" s="161" t="n">
        <v>109352.321436835</v>
      </c>
    </row>
    <row r="21" customFormat="false" ht="12.8" hidden="false" customHeight="false" outlineLevel="0" collapsed="false">
      <c r="A21" s="161" t="n">
        <v>68</v>
      </c>
      <c r="B21" s="161" t="n">
        <v>17981659.6177891</v>
      </c>
      <c r="C21" s="161" t="n">
        <v>17377691.1414433</v>
      </c>
      <c r="D21" s="161" t="n">
        <v>56595521.5971546</v>
      </c>
      <c r="E21" s="161" t="n">
        <v>58594550.2898636</v>
      </c>
      <c r="F21" s="161" t="n">
        <v>9765758.38164393</v>
      </c>
      <c r="G21" s="161" t="n">
        <v>322478.108124877</v>
      </c>
      <c r="H21" s="161" t="n">
        <v>204660.127476656</v>
      </c>
      <c r="I21" s="161" t="n">
        <v>109757.486777464</v>
      </c>
    </row>
    <row r="22" customFormat="false" ht="12.8" hidden="false" customHeight="false" outlineLevel="0" collapsed="false">
      <c r="A22" s="161" t="n">
        <v>69</v>
      </c>
      <c r="B22" s="161" t="n">
        <v>16560109.8899552</v>
      </c>
      <c r="C22" s="161" t="n">
        <v>15988173.2263823</v>
      </c>
      <c r="D22" s="161" t="n">
        <v>52374310.6630562</v>
      </c>
      <c r="E22" s="161" t="n">
        <v>61544065.8247029</v>
      </c>
      <c r="F22" s="161" t="n">
        <v>0</v>
      </c>
      <c r="G22" s="161" t="n">
        <v>288795.94933407</v>
      </c>
      <c r="H22" s="161" t="n">
        <v>205086.792036595</v>
      </c>
      <c r="I22" s="161" t="n">
        <v>111505.603146125</v>
      </c>
    </row>
    <row r="23" customFormat="false" ht="12.8" hidden="false" customHeight="false" outlineLevel="0" collapsed="false">
      <c r="A23" s="161" t="n">
        <v>70</v>
      </c>
      <c r="B23" s="161" t="n">
        <v>18962672.7302687</v>
      </c>
      <c r="C23" s="161" t="n">
        <v>18366296.8839945</v>
      </c>
      <c r="D23" s="161" t="n">
        <v>60136242.2686501</v>
      </c>
      <c r="E23" s="161" t="n">
        <v>60604638.2403223</v>
      </c>
      <c r="F23" s="161" t="n">
        <v>10100773.0400537</v>
      </c>
      <c r="G23" s="161" t="n">
        <v>325173.586433243</v>
      </c>
      <c r="H23" s="161" t="n">
        <v>205956.560642141</v>
      </c>
      <c r="I23" s="161" t="n">
        <v>93208.141712624</v>
      </c>
    </row>
    <row r="24" customFormat="false" ht="12.8" hidden="false" customHeight="false" outlineLevel="0" collapsed="false">
      <c r="A24" s="161" t="n">
        <v>71</v>
      </c>
      <c r="B24" s="161" t="n">
        <v>16653582.0525007</v>
      </c>
      <c r="C24" s="161" t="n">
        <v>16069788.2228053</v>
      </c>
      <c r="D24" s="161" t="n">
        <v>53067933.8214743</v>
      </c>
      <c r="E24" s="161" t="n">
        <v>61067130.1409717</v>
      </c>
      <c r="F24" s="161" t="n">
        <v>0</v>
      </c>
      <c r="G24" s="161" t="n">
        <v>315447.262312163</v>
      </c>
      <c r="H24" s="161" t="n">
        <v>202879.72857332</v>
      </c>
      <c r="I24" s="161" t="n">
        <v>93524.0554427697</v>
      </c>
    </row>
    <row r="25" customFormat="false" ht="12.8" hidden="false" customHeight="false" outlineLevel="0" collapsed="false">
      <c r="A25" s="161" t="n">
        <v>72</v>
      </c>
      <c r="B25" s="161" t="n">
        <v>19617281.4756234</v>
      </c>
      <c r="C25" s="161" t="n">
        <v>19038983.187538</v>
      </c>
      <c r="D25" s="161" t="n">
        <v>62925216.365183</v>
      </c>
      <c r="E25" s="161" t="n">
        <v>61981454.963245</v>
      </c>
      <c r="F25" s="161" t="n">
        <v>10330242.4938742</v>
      </c>
      <c r="G25" s="161" t="n">
        <v>312500.204144057</v>
      </c>
      <c r="H25" s="161" t="n">
        <v>197607.64617108</v>
      </c>
      <c r="I25" s="161" t="n">
        <v>97414.9111004832</v>
      </c>
    </row>
    <row r="26" customFormat="false" ht="12.8" hidden="false" customHeight="false" outlineLevel="0" collapsed="false">
      <c r="A26" s="161" t="n">
        <v>73</v>
      </c>
      <c r="B26" s="161" t="n">
        <v>17550360.1610444</v>
      </c>
      <c r="C26" s="161" t="n">
        <v>16918735.2623434</v>
      </c>
      <c r="D26" s="161" t="n">
        <v>56435373.0935139</v>
      </c>
      <c r="E26" s="161" t="n">
        <v>63512113.6719905</v>
      </c>
      <c r="F26" s="161" t="n">
        <v>0</v>
      </c>
      <c r="G26" s="161" t="n">
        <v>353907.447561436</v>
      </c>
      <c r="H26" s="161" t="n">
        <v>208480.744763907</v>
      </c>
      <c r="I26" s="161" t="n">
        <v>98909.5805366081</v>
      </c>
    </row>
    <row r="27" customFormat="false" ht="12.8" hidden="false" customHeight="false" outlineLevel="0" collapsed="false">
      <c r="A27" s="161" t="n">
        <v>74</v>
      </c>
      <c r="B27" s="161" t="n">
        <v>20674104.405403</v>
      </c>
      <c r="C27" s="161" t="n">
        <v>20033708.5203912</v>
      </c>
      <c r="D27" s="161" t="n">
        <v>66723759.6328744</v>
      </c>
      <c r="E27" s="161" t="n">
        <v>64614789.1878846</v>
      </c>
      <c r="F27" s="161" t="n">
        <v>10769131.5313141</v>
      </c>
      <c r="G27" s="161" t="n">
        <v>350585.483447988</v>
      </c>
      <c r="H27" s="161" t="n">
        <v>217621.329573952</v>
      </c>
      <c r="I27" s="161" t="n">
        <v>103127.245699724</v>
      </c>
    </row>
    <row r="28" customFormat="false" ht="12.8" hidden="false" customHeight="false" outlineLevel="0" collapsed="false">
      <c r="A28" s="161" t="n">
        <v>75</v>
      </c>
      <c r="B28" s="161" t="n">
        <v>18373495.404756</v>
      </c>
      <c r="C28" s="161" t="n">
        <v>17747237.4117818</v>
      </c>
      <c r="D28" s="161" t="n">
        <v>59613196.0527897</v>
      </c>
      <c r="E28" s="161" t="n">
        <v>66000554.8420439</v>
      </c>
      <c r="F28" s="161" t="n">
        <v>0</v>
      </c>
      <c r="G28" s="161" t="n">
        <v>344269.2901337</v>
      </c>
      <c r="H28" s="161" t="n">
        <v>205220.20247456</v>
      </c>
      <c r="I28" s="161" t="n">
        <v>109669.286237102</v>
      </c>
    </row>
    <row r="29" customFormat="false" ht="12.8" hidden="false" customHeight="false" outlineLevel="0" collapsed="false">
      <c r="A29" s="161" t="n">
        <v>76</v>
      </c>
      <c r="B29" s="161" t="n">
        <v>21782769.4874821</v>
      </c>
      <c r="C29" s="161" t="n">
        <v>21108939.3940394</v>
      </c>
      <c r="D29" s="161" t="n">
        <v>70717021.1622777</v>
      </c>
      <c r="E29" s="161" t="n">
        <v>67526435.0345366</v>
      </c>
      <c r="F29" s="161" t="n">
        <v>11254405.8390894</v>
      </c>
      <c r="G29" s="161" t="n">
        <v>375723.879793412</v>
      </c>
      <c r="H29" s="161" t="n">
        <v>221183.690018879</v>
      </c>
      <c r="I29" s="161" t="n">
        <v>109889.319472085</v>
      </c>
    </row>
    <row r="30" customFormat="false" ht="12.8" hidden="false" customHeight="false" outlineLevel="0" collapsed="false">
      <c r="A30" s="161" t="n">
        <v>77</v>
      </c>
      <c r="B30" s="161" t="n">
        <v>19146050.7563887</v>
      </c>
      <c r="C30" s="161" t="n">
        <v>18501664.5692952</v>
      </c>
      <c r="D30" s="161" t="n">
        <v>62504129.1364962</v>
      </c>
      <c r="E30" s="161" t="n">
        <v>68246583.0322173</v>
      </c>
      <c r="F30" s="161" t="n">
        <v>0</v>
      </c>
      <c r="G30" s="161" t="n">
        <v>349932.671322142</v>
      </c>
      <c r="H30" s="161" t="n">
        <v>212951.546347063</v>
      </c>
      <c r="I30" s="161" t="n">
        <v>116431.384891755</v>
      </c>
    </row>
    <row r="31" customFormat="false" ht="12.8" hidden="false" customHeight="false" outlineLevel="0" collapsed="false">
      <c r="A31" s="161" t="n">
        <v>78</v>
      </c>
      <c r="B31" s="161" t="n">
        <v>22551009.7631068</v>
      </c>
      <c r="C31" s="161" t="n">
        <v>21874262.3442123</v>
      </c>
      <c r="D31" s="161" t="n">
        <v>73636132.8554628</v>
      </c>
      <c r="E31" s="161" t="n">
        <v>69522627.4790913</v>
      </c>
      <c r="F31" s="161" t="n">
        <v>11587104.5798485</v>
      </c>
      <c r="G31" s="161" t="n">
        <v>374102.67455892</v>
      </c>
      <c r="H31" s="161" t="n">
        <v>225842.116921407</v>
      </c>
      <c r="I31" s="161" t="n">
        <v>109718.03916304</v>
      </c>
    </row>
    <row r="32" customFormat="false" ht="12.8" hidden="false" customHeight="false" outlineLevel="0" collapsed="false">
      <c r="A32" s="161" t="n">
        <v>79</v>
      </c>
      <c r="B32" s="161" t="n">
        <v>19894167.1192768</v>
      </c>
      <c r="C32" s="161" t="n">
        <v>19260069.9512979</v>
      </c>
      <c r="D32" s="161" t="n">
        <v>65392438.5813158</v>
      </c>
      <c r="E32" s="161" t="n">
        <v>70540274.4803041</v>
      </c>
      <c r="F32" s="161" t="n">
        <v>0</v>
      </c>
      <c r="G32" s="161" t="n">
        <v>331220.117334911</v>
      </c>
      <c r="H32" s="161" t="n">
        <v>220745.099479069</v>
      </c>
      <c r="I32" s="161" t="n">
        <v>117331.358807081</v>
      </c>
    </row>
    <row r="33" customFormat="false" ht="12.8" hidden="false" customHeight="false" outlineLevel="0" collapsed="false">
      <c r="A33" s="161" t="n">
        <v>80</v>
      </c>
      <c r="B33" s="161" t="n">
        <v>23537401.6746657</v>
      </c>
      <c r="C33" s="161" t="n">
        <v>22841649.5788423</v>
      </c>
      <c r="D33" s="161" t="n">
        <v>77166503.9604679</v>
      </c>
      <c r="E33" s="161" t="n">
        <v>72234676.3573819</v>
      </c>
      <c r="F33" s="161" t="n">
        <v>12039112.7262303</v>
      </c>
      <c r="G33" s="161" t="n">
        <v>387652.570262407</v>
      </c>
      <c r="H33" s="161" t="n">
        <v>230561.804363923</v>
      </c>
      <c r="I33" s="161" t="n">
        <v>110768.173138636</v>
      </c>
    </row>
    <row r="34" customFormat="false" ht="12.8" hidden="false" customHeight="false" outlineLevel="0" collapsed="false">
      <c r="A34" s="161" t="n">
        <v>81</v>
      </c>
      <c r="B34" s="161" t="n">
        <v>20665951.9314392</v>
      </c>
      <c r="C34" s="161" t="n">
        <v>19949376.185037</v>
      </c>
      <c r="D34" s="161" t="n">
        <v>67938601.3852787</v>
      </c>
      <c r="E34" s="161" t="n">
        <v>72691804.8006558</v>
      </c>
      <c r="F34" s="161" t="n">
        <v>0</v>
      </c>
      <c r="G34" s="161" t="n">
        <v>400459.69372005</v>
      </c>
      <c r="H34" s="161" t="n">
        <v>231962.669284564</v>
      </c>
      <c r="I34" s="161" t="n">
        <v>120219.119139351</v>
      </c>
    </row>
    <row r="35" customFormat="false" ht="12.8" hidden="false" customHeight="false" outlineLevel="0" collapsed="false">
      <c r="A35" s="161" t="n">
        <v>82</v>
      </c>
      <c r="B35" s="161" t="n">
        <v>24081568.4159198</v>
      </c>
      <c r="C35" s="161" t="n">
        <v>23346107.3856418</v>
      </c>
      <c r="D35" s="161" t="n">
        <v>79058421.3654411</v>
      </c>
      <c r="E35" s="161" t="n">
        <v>73477523.5582096</v>
      </c>
      <c r="F35" s="161" t="n">
        <v>12246253.9263683</v>
      </c>
      <c r="G35" s="161" t="n">
        <v>420664.749721195</v>
      </c>
      <c r="H35" s="161" t="n">
        <v>236257.220353191</v>
      </c>
      <c r="I35" s="161" t="n">
        <v>112198.65743371</v>
      </c>
    </row>
    <row r="36" customFormat="false" ht="12.8" hidden="false" customHeight="false" outlineLevel="0" collapsed="false">
      <c r="A36" s="161" t="n">
        <v>83</v>
      </c>
      <c r="B36" s="161" t="n">
        <v>21212186.3759801</v>
      </c>
      <c r="C36" s="161" t="n">
        <v>20488096.2745357</v>
      </c>
      <c r="D36" s="161" t="n">
        <v>69973698.7217351</v>
      </c>
      <c r="E36" s="161" t="n">
        <v>74289077.3617192</v>
      </c>
      <c r="F36" s="161" t="n">
        <v>0</v>
      </c>
      <c r="G36" s="161" t="n">
        <v>418174.169346848</v>
      </c>
      <c r="H36" s="161" t="n">
        <v>225309.871982874</v>
      </c>
      <c r="I36" s="161" t="n">
        <v>115151.514449468</v>
      </c>
    </row>
    <row r="37" customFormat="false" ht="12.8" hidden="false" customHeight="false" outlineLevel="0" collapsed="false">
      <c r="A37" s="161" t="n">
        <v>84</v>
      </c>
      <c r="B37" s="161" t="n">
        <v>24728421.0802474</v>
      </c>
      <c r="C37" s="161" t="n">
        <v>23991520.3984978</v>
      </c>
      <c r="D37" s="161" t="n">
        <v>81458116.6056383</v>
      </c>
      <c r="E37" s="161" t="n">
        <v>75291034.1298137</v>
      </c>
      <c r="F37" s="161" t="n">
        <v>12548505.6883023</v>
      </c>
      <c r="G37" s="161" t="n">
        <v>406872.435588741</v>
      </c>
      <c r="H37" s="161" t="n">
        <v>248591.821308378</v>
      </c>
      <c r="I37" s="161" t="n">
        <v>116337.749789355</v>
      </c>
    </row>
    <row r="38" customFormat="false" ht="12.8" hidden="false" customHeight="false" outlineLevel="0" collapsed="false">
      <c r="A38" s="161" t="n">
        <v>85</v>
      </c>
      <c r="B38" s="161" t="n">
        <v>21674987.2924854</v>
      </c>
      <c r="C38" s="161" t="n">
        <v>20925942.7565309</v>
      </c>
      <c r="D38" s="161" t="n">
        <v>71681777.6144954</v>
      </c>
      <c r="E38" s="161" t="n">
        <v>75662273.9525592</v>
      </c>
      <c r="F38" s="161" t="n">
        <v>0</v>
      </c>
      <c r="G38" s="161" t="n">
        <v>418975.328372402</v>
      </c>
      <c r="H38" s="161" t="n">
        <v>245923.363290907</v>
      </c>
      <c r="I38" s="161" t="n">
        <v>120208.348987437</v>
      </c>
    </row>
    <row r="39" customFormat="false" ht="12.8" hidden="false" customHeight="false" outlineLevel="0" collapsed="false">
      <c r="A39" s="161" t="n">
        <v>86</v>
      </c>
      <c r="B39" s="161" t="n">
        <v>25001023.9976707</v>
      </c>
      <c r="C39" s="161" t="n">
        <v>24212843.8913725</v>
      </c>
      <c r="D39" s="161" t="n">
        <v>82407233.6657403</v>
      </c>
      <c r="E39" s="161" t="n">
        <v>75794386.4915014</v>
      </c>
      <c r="F39" s="161" t="n">
        <v>12632397.7485836</v>
      </c>
      <c r="G39" s="161" t="n">
        <v>444614.659774542</v>
      </c>
      <c r="H39" s="161" t="n">
        <v>261826.278766411</v>
      </c>
      <c r="I39" s="161" t="n">
        <v>116770.239653233</v>
      </c>
    </row>
    <row r="40" customFormat="false" ht="12.8" hidden="false" customHeight="false" outlineLevel="0" collapsed="false">
      <c r="A40" s="161" t="n">
        <v>87</v>
      </c>
      <c r="B40" s="161" t="n">
        <v>22144550.2081968</v>
      </c>
      <c r="C40" s="161" t="n">
        <v>21335675.7931988</v>
      </c>
      <c r="D40" s="161" t="n">
        <v>73263310.7078073</v>
      </c>
      <c r="E40" s="161" t="n">
        <v>76883587.2550974</v>
      </c>
      <c r="F40" s="161" t="n">
        <v>0</v>
      </c>
      <c r="G40" s="161" t="n">
        <v>465172.855720591</v>
      </c>
      <c r="H40" s="161" t="n">
        <v>258132.114200098</v>
      </c>
      <c r="I40" s="161" t="n">
        <v>122242.064396181</v>
      </c>
    </row>
    <row r="41" customFormat="false" ht="12.8" hidden="false" customHeight="false" outlineLevel="0" collapsed="false">
      <c r="A41" s="161" t="n">
        <v>88</v>
      </c>
      <c r="B41" s="161" t="n">
        <v>25697173.7373459</v>
      </c>
      <c r="C41" s="161" t="n">
        <v>24880567.0762234</v>
      </c>
      <c r="D41" s="161" t="n">
        <v>84799920.1234108</v>
      </c>
      <c r="E41" s="161" t="n">
        <v>77675649.6446147</v>
      </c>
      <c r="F41" s="161" t="n">
        <v>12945941.6074358</v>
      </c>
      <c r="G41" s="161" t="n">
        <v>479603.340633908</v>
      </c>
      <c r="H41" s="161" t="n">
        <v>257904.667297396</v>
      </c>
      <c r="I41" s="161" t="n">
        <v>112998.075987339</v>
      </c>
    </row>
    <row r="42" customFormat="false" ht="12.8" hidden="false" customHeight="false" outlineLevel="0" collapsed="false">
      <c r="A42" s="161" t="n">
        <v>89</v>
      </c>
      <c r="B42" s="161" t="n">
        <v>22411036.1760363</v>
      </c>
      <c r="C42" s="161" t="n">
        <v>21616124.6201776</v>
      </c>
      <c r="D42" s="161" t="n">
        <v>74305193.6219058</v>
      </c>
      <c r="E42" s="161" t="n">
        <v>77664894.8551552</v>
      </c>
      <c r="F42" s="161" t="n">
        <v>0</v>
      </c>
      <c r="G42" s="161" t="n">
        <v>454091.123292831</v>
      </c>
      <c r="H42" s="161" t="n">
        <v>259389.699903982</v>
      </c>
      <c r="I42" s="161" t="n">
        <v>116329.61808829</v>
      </c>
    </row>
    <row r="43" customFormat="false" ht="12.8" hidden="false" customHeight="false" outlineLevel="0" collapsed="false">
      <c r="A43" s="161" t="n">
        <v>90</v>
      </c>
      <c r="B43" s="161" t="n">
        <v>26011047.1755981</v>
      </c>
      <c r="C43" s="161" t="n">
        <v>25121312.9730831</v>
      </c>
      <c r="D43" s="161" t="n">
        <v>85685724.6412337</v>
      </c>
      <c r="E43" s="161" t="n">
        <v>78247914.0796746</v>
      </c>
      <c r="F43" s="161" t="n">
        <v>13041319.0132791</v>
      </c>
      <c r="G43" s="161" t="n">
        <v>526856.229549014</v>
      </c>
      <c r="H43" s="161" t="n">
        <v>278952.273815225</v>
      </c>
      <c r="I43" s="161" t="n">
        <v>119893.855929642</v>
      </c>
    </row>
    <row r="44" customFormat="false" ht="12.8" hidden="false" customHeight="false" outlineLevel="0" collapsed="false">
      <c r="A44" s="161" t="n">
        <v>91</v>
      </c>
      <c r="B44" s="161" t="n">
        <v>22921438.3527399</v>
      </c>
      <c r="C44" s="161" t="n">
        <v>22067708.1134942</v>
      </c>
      <c r="D44" s="161" t="n">
        <v>75902822.0578155</v>
      </c>
      <c r="E44" s="161" t="n">
        <v>79082206.6676625</v>
      </c>
      <c r="F44" s="161" t="n">
        <v>0</v>
      </c>
      <c r="G44" s="161" t="n">
        <v>491374.381980329</v>
      </c>
      <c r="H44" s="161" t="n">
        <v>276715.900021462</v>
      </c>
      <c r="I44" s="161" t="n">
        <v>122342.796062784</v>
      </c>
    </row>
    <row r="45" customFormat="false" ht="12.8" hidden="false" customHeight="false" outlineLevel="0" collapsed="false">
      <c r="A45" s="161" t="n">
        <v>92</v>
      </c>
      <c r="B45" s="161" t="n">
        <v>26814955.0771372</v>
      </c>
      <c r="C45" s="161" t="n">
        <v>25949024.5971354</v>
      </c>
      <c r="D45" s="161" t="n">
        <v>88541507.1939197</v>
      </c>
      <c r="E45" s="161" t="n">
        <v>80688872.1692972</v>
      </c>
      <c r="F45" s="161" t="n">
        <v>13448145.3615495</v>
      </c>
      <c r="G45" s="161" t="n">
        <v>498430.736567183</v>
      </c>
      <c r="H45" s="161" t="n">
        <v>283958.077972699</v>
      </c>
      <c r="I45" s="161" t="n">
        <v>119345.236374051</v>
      </c>
    </row>
    <row r="46" customFormat="false" ht="12.8" hidden="false" customHeight="false" outlineLevel="0" collapsed="false">
      <c r="A46" s="161" t="n">
        <v>93</v>
      </c>
      <c r="B46" s="161" t="n">
        <v>23777530.5293351</v>
      </c>
      <c r="C46" s="161" t="n">
        <v>22918610.7940111</v>
      </c>
      <c r="D46" s="161" t="n">
        <v>78912374.7589248</v>
      </c>
      <c r="E46" s="161" t="n">
        <v>82018556.6076354</v>
      </c>
      <c r="F46" s="161" t="n">
        <v>0</v>
      </c>
      <c r="G46" s="161" t="n">
        <v>491570.830214188</v>
      </c>
      <c r="H46" s="161" t="n">
        <v>282423.744047408</v>
      </c>
      <c r="I46" s="161" t="n">
        <v>121321.658660556</v>
      </c>
    </row>
    <row r="47" customFormat="false" ht="12.8" hidden="false" customHeight="false" outlineLevel="0" collapsed="false">
      <c r="A47" s="161" t="n">
        <v>94</v>
      </c>
      <c r="B47" s="161" t="n">
        <v>27390757.1654431</v>
      </c>
      <c r="C47" s="161" t="n">
        <v>26503964.3488593</v>
      </c>
      <c r="D47" s="161" t="n">
        <v>90530705.1796946</v>
      </c>
      <c r="E47" s="161" t="n">
        <v>82315381.82236</v>
      </c>
      <c r="F47" s="161" t="n">
        <v>13719230.3037267</v>
      </c>
      <c r="G47" s="161" t="n">
        <v>512217.051381732</v>
      </c>
      <c r="H47" s="161" t="n">
        <v>289905.859551859</v>
      </c>
      <c r="I47" s="161" t="n">
        <v>120957.008071651</v>
      </c>
    </row>
    <row r="48" customFormat="false" ht="12.8" hidden="false" customHeight="false" outlineLevel="0" collapsed="false">
      <c r="A48" s="161" t="n">
        <v>95</v>
      </c>
      <c r="B48" s="161" t="n">
        <v>24012710.2417497</v>
      </c>
      <c r="C48" s="161" t="n">
        <v>23135929.2276014</v>
      </c>
      <c r="D48" s="161" t="n">
        <v>79726738.3416763</v>
      </c>
      <c r="E48" s="161" t="n">
        <v>82682928.9920978</v>
      </c>
      <c r="F48" s="161" t="n">
        <v>0</v>
      </c>
      <c r="G48" s="161" t="n">
        <v>501410.033954812</v>
      </c>
      <c r="H48" s="161" t="n">
        <v>290093.163162426</v>
      </c>
      <c r="I48" s="161" t="n">
        <v>121825.452901642</v>
      </c>
    </row>
    <row r="49" customFormat="false" ht="12.8" hidden="false" customHeight="false" outlineLevel="0" collapsed="false">
      <c r="A49" s="161" t="n">
        <v>96</v>
      </c>
      <c r="B49" s="161" t="n">
        <v>27655520.8246659</v>
      </c>
      <c r="C49" s="161" t="n">
        <v>26768977.6332986</v>
      </c>
      <c r="D49" s="161" t="n">
        <v>91473618.2338409</v>
      </c>
      <c r="E49" s="161" t="n">
        <v>83081247.8568656</v>
      </c>
      <c r="F49" s="161" t="n">
        <v>13846874.6428109</v>
      </c>
      <c r="G49" s="161" t="n">
        <v>510215.103549627</v>
      </c>
      <c r="H49" s="161" t="n">
        <v>291978.50241191</v>
      </c>
      <c r="I49" s="161" t="n">
        <v>120499.407722536</v>
      </c>
    </row>
    <row r="50" customFormat="false" ht="12.8" hidden="false" customHeight="false" outlineLevel="0" collapsed="false">
      <c r="A50" s="161" t="n">
        <v>97</v>
      </c>
      <c r="B50" s="161" t="n">
        <v>24213133.9271283</v>
      </c>
      <c r="C50" s="161" t="n">
        <v>23375857.3398297</v>
      </c>
      <c r="D50" s="161" t="n">
        <v>80572934.0670152</v>
      </c>
      <c r="E50" s="161" t="n">
        <v>83446019.1282366</v>
      </c>
      <c r="F50" s="161" t="n">
        <v>0</v>
      </c>
      <c r="G50" s="161" t="n">
        <v>457686.550717075</v>
      </c>
      <c r="H50" s="161" t="n">
        <v>293527.279565577</v>
      </c>
      <c r="I50" s="161" t="n">
        <v>122946.795737003</v>
      </c>
    </row>
    <row r="51" customFormat="false" ht="12.8" hidden="false" customHeight="false" outlineLevel="0" collapsed="false">
      <c r="A51" s="161" t="n">
        <v>98</v>
      </c>
      <c r="B51" s="161" t="n">
        <v>28192185.5993853</v>
      </c>
      <c r="C51" s="161" t="n">
        <v>27342333.4081221</v>
      </c>
      <c r="D51" s="161" t="n">
        <v>93450207.7664782</v>
      </c>
      <c r="E51" s="161" t="n">
        <v>84780838.7260132</v>
      </c>
      <c r="F51" s="161" t="n">
        <v>14130139.7876689</v>
      </c>
      <c r="G51" s="161" t="n">
        <v>467986.002557751</v>
      </c>
      <c r="H51" s="161" t="n">
        <v>295813.844722712</v>
      </c>
      <c r="I51" s="161" t="n">
        <v>122931.919975392</v>
      </c>
    </row>
    <row r="52" customFormat="false" ht="12.8" hidden="false" customHeight="false" outlineLevel="0" collapsed="false">
      <c r="A52" s="161" t="n">
        <v>99</v>
      </c>
      <c r="B52" s="161" t="n">
        <v>24825007.0162585</v>
      </c>
      <c r="C52" s="161" t="n">
        <v>23949674.4766471</v>
      </c>
      <c r="D52" s="161" t="n">
        <v>82611166.6663224</v>
      </c>
      <c r="E52" s="161" t="n">
        <v>85395820.4073929</v>
      </c>
      <c r="F52" s="161" t="n">
        <v>0</v>
      </c>
      <c r="G52" s="161" t="n">
        <v>490950.218950796</v>
      </c>
      <c r="H52" s="161" t="n">
        <v>297552.131583045</v>
      </c>
      <c r="I52" s="161" t="n">
        <v>124043.127253684</v>
      </c>
    </row>
    <row r="53" customFormat="false" ht="12.8" hidden="false" customHeight="false" outlineLevel="0" collapsed="false">
      <c r="A53" s="161" t="n">
        <v>100</v>
      </c>
      <c r="B53" s="161" t="n">
        <v>28969724.5612184</v>
      </c>
      <c r="C53" s="161" t="n">
        <v>28063524.0930288</v>
      </c>
      <c r="D53" s="161" t="n">
        <v>96004839.3860353</v>
      </c>
      <c r="E53" s="161" t="n">
        <v>86956464.9524436</v>
      </c>
      <c r="F53" s="161" t="n">
        <v>14492744.1587406</v>
      </c>
      <c r="G53" s="161" t="n">
        <v>513672.51478189</v>
      </c>
      <c r="H53" s="161" t="n">
        <v>305945.573973144</v>
      </c>
      <c r="I53" s="161" t="n">
        <v>123689.113477875</v>
      </c>
    </row>
    <row r="54" customFormat="false" ht="12.8" hidden="false" customHeight="false" outlineLevel="0" collapsed="false">
      <c r="A54" s="161" t="n">
        <v>101</v>
      </c>
      <c r="B54" s="161" t="n">
        <v>25174098.2493153</v>
      </c>
      <c r="C54" s="161" t="n">
        <v>24256192.3238514</v>
      </c>
      <c r="D54" s="161" t="n">
        <v>83738961.2222646</v>
      </c>
      <c r="E54" s="161" t="n">
        <v>86413474.219738</v>
      </c>
      <c r="F54" s="161" t="n">
        <v>0</v>
      </c>
      <c r="G54" s="161" t="n">
        <v>518005.328084962</v>
      </c>
      <c r="H54" s="161" t="n">
        <v>311809.833795981</v>
      </c>
      <c r="I54" s="161" t="n">
        <v>125843.947975671</v>
      </c>
    </row>
    <row r="55" customFormat="false" ht="12.8" hidden="false" customHeight="false" outlineLevel="0" collapsed="false">
      <c r="A55" s="161" t="n">
        <v>102</v>
      </c>
      <c r="B55" s="161" t="n">
        <v>29160962.7776524</v>
      </c>
      <c r="C55" s="161" t="n">
        <v>28236308.6466482</v>
      </c>
      <c r="D55" s="161" t="n">
        <v>96635946.1461995</v>
      </c>
      <c r="E55" s="161" t="n">
        <v>87451287.0668335</v>
      </c>
      <c r="F55" s="161" t="n">
        <v>14575214.5111389</v>
      </c>
      <c r="G55" s="161" t="n">
        <v>517799.454695594</v>
      </c>
      <c r="H55" s="161" t="n">
        <v>317828.493270188</v>
      </c>
      <c r="I55" s="161" t="n">
        <v>127180.26148352</v>
      </c>
    </row>
    <row r="56" customFormat="false" ht="12.8" hidden="false" customHeight="false" outlineLevel="0" collapsed="false">
      <c r="A56" s="161" t="n">
        <v>103</v>
      </c>
      <c r="B56" s="161" t="n">
        <v>25856819.5405645</v>
      </c>
      <c r="C56" s="161" t="n">
        <v>24931407.1166681</v>
      </c>
      <c r="D56" s="161" t="n">
        <v>86131744.2351345</v>
      </c>
      <c r="E56" s="161" t="n">
        <v>88866932.6656365</v>
      </c>
      <c r="F56" s="161" t="n">
        <v>0</v>
      </c>
      <c r="G56" s="161" t="n">
        <v>525114.193351744</v>
      </c>
      <c r="H56" s="161" t="n">
        <v>312327.233403667</v>
      </c>
      <c r="I56" s="161" t="n">
        <v>125672.853058568</v>
      </c>
    </row>
    <row r="57" customFormat="false" ht="12.8" hidden="false" customHeight="false" outlineLevel="0" collapsed="false">
      <c r="A57" s="161" t="n">
        <v>104</v>
      </c>
      <c r="B57" s="161" t="n">
        <v>29972179.8015675</v>
      </c>
      <c r="C57" s="161" t="n">
        <v>29031678.2370974</v>
      </c>
      <c r="D57" s="161" t="n">
        <v>99463695.9552198</v>
      </c>
      <c r="E57" s="161" t="n">
        <v>89912970.2429449</v>
      </c>
      <c r="F57" s="161" t="n">
        <v>14985495.0404908</v>
      </c>
      <c r="G57" s="161" t="n">
        <v>539679.04109096</v>
      </c>
      <c r="H57" s="161" t="n">
        <v>313163.057528824</v>
      </c>
      <c r="I57" s="161" t="n">
        <v>125227.808357572</v>
      </c>
    </row>
    <row r="58" customFormat="false" ht="12.8" hidden="false" customHeight="false" outlineLevel="0" collapsed="false">
      <c r="A58" s="161" t="n">
        <v>105</v>
      </c>
      <c r="B58" s="161" t="n">
        <v>26263565.6427153</v>
      </c>
      <c r="C58" s="161" t="n">
        <v>25341534.6069596</v>
      </c>
      <c r="D58" s="161" t="n">
        <v>87652702.996419</v>
      </c>
      <c r="E58" s="161" t="n">
        <v>90276770.6830331</v>
      </c>
      <c r="F58" s="161" t="n">
        <v>0</v>
      </c>
      <c r="G58" s="161" t="n">
        <v>523217.020776093</v>
      </c>
      <c r="H58" s="161" t="n">
        <v>310546.116801336</v>
      </c>
      <c r="I58" s="161" t="n">
        <v>126096.997397608</v>
      </c>
    </row>
    <row r="59" customFormat="false" ht="12.8" hidden="false" customHeight="false" outlineLevel="0" collapsed="false">
      <c r="A59" s="161" t="n">
        <v>106</v>
      </c>
      <c r="B59" s="161" t="n">
        <v>30246202.3215372</v>
      </c>
      <c r="C59" s="161" t="n">
        <v>29320177.2748399</v>
      </c>
      <c r="D59" s="161" t="n">
        <v>100552672.285231</v>
      </c>
      <c r="E59" s="161" t="n">
        <v>90820358.8970377</v>
      </c>
      <c r="F59" s="161" t="n">
        <v>15136726.4828396</v>
      </c>
      <c r="G59" s="161" t="n">
        <v>513439.620808187</v>
      </c>
      <c r="H59" s="161" t="n">
        <v>323058.892017596</v>
      </c>
      <c r="I59" s="161" t="n">
        <v>127895.048387917</v>
      </c>
    </row>
    <row r="60" customFormat="false" ht="12.8" hidden="false" customHeight="false" outlineLevel="0" collapsed="false">
      <c r="A60" s="161" t="n">
        <v>107</v>
      </c>
      <c r="B60" s="161" t="n">
        <v>26739312.6326112</v>
      </c>
      <c r="C60" s="161" t="n">
        <v>25800040.6947736</v>
      </c>
      <c r="D60" s="161" t="n">
        <v>89279296.5935379</v>
      </c>
      <c r="E60" s="161" t="n">
        <v>91862572.5076581</v>
      </c>
      <c r="F60" s="161" t="n">
        <v>0</v>
      </c>
      <c r="G60" s="161" t="n">
        <v>544849.735195644</v>
      </c>
      <c r="H60" s="161" t="n">
        <v>308715.399590269</v>
      </c>
      <c r="I60" s="161" t="n">
        <v>122438.290073887</v>
      </c>
    </row>
    <row r="61" customFormat="false" ht="12.8" hidden="false" customHeight="false" outlineLevel="0" collapsed="false">
      <c r="A61" s="161" t="n">
        <v>108</v>
      </c>
      <c r="B61" s="161" t="n">
        <v>30887902.6013977</v>
      </c>
      <c r="C61" s="161" t="n">
        <v>29958355.4335742</v>
      </c>
      <c r="D61" s="161" t="n">
        <v>102719459.203801</v>
      </c>
      <c r="E61" s="161" t="n">
        <v>92669594.1191924</v>
      </c>
      <c r="F61" s="161" t="n">
        <v>15444932.3531987</v>
      </c>
      <c r="G61" s="161" t="n">
        <v>531729.563411097</v>
      </c>
      <c r="H61" s="161" t="n">
        <v>313078.519942767</v>
      </c>
      <c r="I61" s="161" t="n">
        <v>121055.83495655</v>
      </c>
    </row>
    <row r="62" customFormat="false" ht="12.8" hidden="false" customHeight="false" outlineLevel="0" collapsed="false">
      <c r="A62" s="161" t="n">
        <v>109</v>
      </c>
      <c r="B62" s="161" t="n">
        <v>27164061.5744225</v>
      </c>
      <c r="C62" s="161" t="n">
        <v>26201062.3295781</v>
      </c>
      <c r="D62" s="161" t="n">
        <v>90683962.1224823</v>
      </c>
      <c r="E62" s="161" t="n">
        <v>93165333.6351955</v>
      </c>
      <c r="F62" s="161" t="n">
        <v>0</v>
      </c>
      <c r="G62" s="161" t="n">
        <v>559837.589867673</v>
      </c>
      <c r="H62" s="161" t="n">
        <v>315787.596642059</v>
      </c>
      <c r="I62" s="161" t="n">
        <v>124820.083335229</v>
      </c>
    </row>
    <row r="63" customFormat="false" ht="12.8" hidden="false" customHeight="false" outlineLevel="0" collapsed="false">
      <c r="A63" s="161" t="n">
        <v>110</v>
      </c>
      <c r="B63" s="161" t="n">
        <v>31341672.6044999</v>
      </c>
      <c r="C63" s="161" t="n">
        <v>30353036.1227541</v>
      </c>
      <c r="D63" s="161" t="n">
        <v>104113115.151961</v>
      </c>
      <c r="E63" s="161" t="n">
        <v>93804191.9923995</v>
      </c>
      <c r="F63" s="161" t="n">
        <v>15634031.9987333</v>
      </c>
      <c r="G63" s="161" t="n">
        <v>576567.320238105</v>
      </c>
      <c r="H63" s="161" t="n">
        <v>323274.238883699</v>
      </c>
      <c r="I63" s="161" t="n">
        <v>126849.889462849</v>
      </c>
    </row>
    <row r="64" customFormat="false" ht="12.8" hidden="false" customHeight="false" outlineLevel="0" collapsed="false">
      <c r="A64" s="161" t="n">
        <v>111</v>
      </c>
      <c r="B64" s="161" t="n">
        <v>27619652.9129204</v>
      </c>
      <c r="C64" s="161" t="n">
        <v>26706751.6418565</v>
      </c>
      <c r="D64" s="161" t="n">
        <v>92481758.0088896</v>
      </c>
      <c r="E64" s="161" t="n">
        <v>94930698.4372799</v>
      </c>
      <c r="F64" s="161" t="n">
        <v>0</v>
      </c>
      <c r="G64" s="161" t="n">
        <v>516566.159100159</v>
      </c>
      <c r="H64" s="161" t="n">
        <v>310043.993410212</v>
      </c>
      <c r="I64" s="161" t="n">
        <v>123273.026504926</v>
      </c>
    </row>
    <row r="65" customFormat="false" ht="12.8" hidden="false" customHeight="false" outlineLevel="0" collapsed="false">
      <c r="A65" s="161" t="n">
        <v>112</v>
      </c>
      <c r="B65" s="161" t="n">
        <v>32014648.7875966</v>
      </c>
      <c r="C65" s="161" t="n">
        <v>31044943.2747487</v>
      </c>
      <c r="D65" s="161" t="n">
        <v>106559644.108704</v>
      </c>
      <c r="E65" s="161" t="n">
        <v>95923364.7656389</v>
      </c>
      <c r="F65" s="161" t="n">
        <v>15987227.4609398</v>
      </c>
      <c r="G65" s="161" t="n">
        <v>552308.096301965</v>
      </c>
      <c r="H65" s="161" t="n">
        <v>327844.062006837</v>
      </c>
      <c r="I65" s="161" t="n">
        <v>127933.363627374</v>
      </c>
    </row>
    <row r="66" customFormat="false" ht="12.8" hidden="false" customHeight="false" outlineLevel="0" collapsed="false">
      <c r="A66" s="161" t="n">
        <v>113</v>
      </c>
      <c r="B66" s="161" t="n">
        <v>28273856.879498</v>
      </c>
      <c r="C66" s="161" t="n">
        <v>27317889.4647206</v>
      </c>
      <c r="D66" s="161" t="n">
        <v>94686289.8132435</v>
      </c>
      <c r="E66" s="161" t="n">
        <v>97025780.8718852</v>
      </c>
      <c r="F66" s="161" t="n">
        <v>0</v>
      </c>
      <c r="G66" s="161" t="n">
        <v>553128.667098961</v>
      </c>
      <c r="H66" s="161" t="n">
        <v>315706.615545921</v>
      </c>
      <c r="I66" s="161" t="n">
        <v>124474.47447499</v>
      </c>
    </row>
    <row r="67" customFormat="false" ht="12.8" hidden="false" customHeight="false" outlineLevel="0" collapsed="false">
      <c r="A67" s="161" t="n">
        <v>114</v>
      </c>
      <c r="B67" s="161" t="n">
        <v>32743205.2441287</v>
      </c>
      <c r="C67" s="161" t="n">
        <v>31782500.6973741</v>
      </c>
      <c r="D67" s="161" t="n">
        <v>109134979.761068</v>
      </c>
      <c r="E67" s="161" t="n">
        <v>98151656.7573937</v>
      </c>
      <c r="F67" s="161" t="n">
        <v>16358609.4595656</v>
      </c>
      <c r="G67" s="161" t="n">
        <v>545143.894327015</v>
      </c>
      <c r="H67" s="161" t="n">
        <v>326355.903583286</v>
      </c>
      <c r="I67" s="161" t="n">
        <v>127435.355491808</v>
      </c>
    </row>
    <row r="68" customFormat="false" ht="12.8" hidden="false" customHeight="false" outlineLevel="0" collapsed="false">
      <c r="A68" s="161" t="n">
        <v>115</v>
      </c>
      <c r="B68" s="161" t="n">
        <v>28882286.0690209</v>
      </c>
      <c r="C68" s="161" t="n">
        <v>27927999.9315932</v>
      </c>
      <c r="D68" s="161" t="n">
        <v>96803769.1532302</v>
      </c>
      <c r="E68" s="161" t="n">
        <v>99168365.8296629</v>
      </c>
      <c r="F68" s="161" t="n">
        <v>0</v>
      </c>
      <c r="G68" s="161" t="n">
        <v>541960.675558331</v>
      </c>
      <c r="H68" s="161" t="n">
        <v>321966.473212594</v>
      </c>
      <c r="I68" s="161" t="n">
        <v>129084.269509758</v>
      </c>
    </row>
    <row r="69" customFormat="false" ht="12.8" hidden="false" customHeight="false" outlineLevel="0" collapsed="false">
      <c r="A69" s="161" t="n">
        <v>116</v>
      </c>
      <c r="B69" s="161" t="n">
        <v>33379161.7239728</v>
      </c>
      <c r="C69" s="161" t="n">
        <v>32398276.7450632</v>
      </c>
      <c r="D69" s="161" t="n">
        <v>111326115.779213</v>
      </c>
      <c r="E69" s="161" t="n">
        <v>100009967.804968</v>
      </c>
      <c r="F69" s="161" t="n">
        <v>16668327.9674946</v>
      </c>
      <c r="G69" s="161" t="n">
        <v>569244.665719036</v>
      </c>
      <c r="H69" s="161" t="n">
        <v>323959.258285502</v>
      </c>
      <c r="I69" s="161" t="n">
        <v>125258.64986439</v>
      </c>
    </row>
    <row r="70" customFormat="false" ht="12.8" hidden="false" customHeight="false" outlineLevel="0" collapsed="false">
      <c r="A70" s="161" t="n">
        <v>117</v>
      </c>
      <c r="B70" s="161" t="n">
        <v>29042483.1877263</v>
      </c>
      <c r="C70" s="161" t="n">
        <v>28010145.6143023</v>
      </c>
      <c r="D70" s="161" t="n">
        <v>97155666.9818636</v>
      </c>
      <c r="E70" s="161" t="n">
        <v>99409690.5423182</v>
      </c>
      <c r="F70" s="161" t="n">
        <v>0</v>
      </c>
      <c r="G70" s="161" t="n">
        <v>609054.832671223</v>
      </c>
      <c r="H70" s="161" t="n">
        <v>332450.304614256</v>
      </c>
      <c r="I70" s="161" t="n">
        <v>129760.623054956</v>
      </c>
    </row>
    <row r="71" customFormat="false" ht="12.8" hidden="false" customHeight="false" outlineLevel="0" collapsed="false">
      <c r="A71" s="161" t="n">
        <v>118</v>
      </c>
      <c r="B71" s="161" t="n">
        <v>33549334.831891</v>
      </c>
      <c r="C71" s="161" t="n">
        <v>32477899.5918741</v>
      </c>
      <c r="D71" s="161" t="n">
        <v>111632325.891843</v>
      </c>
      <c r="E71" s="161" t="n">
        <v>100238904.26693</v>
      </c>
      <c r="F71" s="161" t="n">
        <v>16706484.0444883</v>
      </c>
      <c r="G71" s="161" t="n">
        <v>643324.769705602</v>
      </c>
      <c r="H71" s="161" t="n">
        <v>337102.857097027</v>
      </c>
      <c r="I71" s="161" t="n">
        <v>130010.876020318</v>
      </c>
    </row>
    <row r="72" customFormat="false" ht="12.8" hidden="false" customHeight="false" outlineLevel="0" collapsed="false">
      <c r="A72" s="161" t="n">
        <v>119</v>
      </c>
      <c r="B72" s="161" t="n">
        <v>29353706.6927364</v>
      </c>
      <c r="C72" s="161" t="n">
        <v>28318993.961029</v>
      </c>
      <c r="D72" s="161" t="n">
        <v>98254400.8627082</v>
      </c>
      <c r="E72" s="161" t="n">
        <v>100441998.493448</v>
      </c>
      <c r="F72" s="161" t="n">
        <v>0</v>
      </c>
      <c r="G72" s="161" t="n">
        <v>603430.69672331</v>
      </c>
      <c r="H72" s="161" t="n">
        <v>339541.149738863</v>
      </c>
      <c r="I72" s="161" t="n">
        <v>131058.407493245</v>
      </c>
    </row>
    <row r="73" customFormat="false" ht="12.8" hidden="false" customHeight="false" outlineLevel="0" collapsed="false">
      <c r="A73" s="161" t="n">
        <v>120</v>
      </c>
      <c r="B73" s="161" t="n">
        <v>33747899.7205123</v>
      </c>
      <c r="C73" s="161" t="n">
        <v>32747958.731458</v>
      </c>
      <c r="D73" s="161" t="n">
        <v>112596841.232947</v>
      </c>
      <c r="E73" s="161" t="n">
        <v>101025137.469679</v>
      </c>
      <c r="F73" s="161" t="n">
        <v>16837522.9116132</v>
      </c>
      <c r="G73" s="161" t="n">
        <v>562792.307629716</v>
      </c>
      <c r="H73" s="161" t="n">
        <v>343313.395023273</v>
      </c>
      <c r="I73" s="161" t="n">
        <v>134050.409144698</v>
      </c>
    </row>
    <row r="74" customFormat="false" ht="12.8" hidden="false" customHeight="false" outlineLevel="0" collapsed="false">
      <c r="A74" s="161" t="n">
        <v>121</v>
      </c>
      <c r="B74" s="161" t="n">
        <v>29864915.4514369</v>
      </c>
      <c r="C74" s="161" t="n">
        <v>28851402.513619</v>
      </c>
      <c r="D74" s="161" t="n">
        <v>100162117.456931</v>
      </c>
      <c r="E74" s="161" t="n">
        <v>102283429.349726</v>
      </c>
      <c r="F74" s="161" t="n">
        <v>0</v>
      </c>
      <c r="G74" s="161" t="n">
        <v>589229.624638756</v>
      </c>
      <c r="H74" s="161" t="n">
        <v>331907.899318288</v>
      </c>
      <c r="I74" s="161" t="n">
        <v>131964.876944124</v>
      </c>
    </row>
    <row r="75" customFormat="false" ht="12.8" hidden="false" customHeight="false" outlineLevel="0" collapsed="false">
      <c r="A75" s="161" t="n">
        <v>122</v>
      </c>
      <c r="B75" s="161" t="n">
        <v>34360230.9248919</v>
      </c>
      <c r="C75" s="161" t="n">
        <v>33357009.6127307</v>
      </c>
      <c r="D75" s="161" t="n">
        <v>114679229.359162</v>
      </c>
      <c r="E75" s="161" t="n">
        <v>102823118.626085</v>
      </c>
      <c r="F75" s="161" t="n">
        <v>17137186.4376808</v>
      </c>
      <c r="G75" s="161" t="n">
        <v>578491.955266753</v>
      </c>
      <c r="H75" s="161" t="n">
        <v>333206.065208899</v>
      </c>
      <c r="I75" s="161" t="n">
        <v>130747.559550816</v>
      </c>
    </row>
    <row r="76" customFormat="false" ht="12.8" hidden="false" customHeight="false" outlineLevel="0" collapsed="false">
      <c r="A76" s="161" t="n">
        <v>123</v>
      </c>
      <c r="B76" s="161" t="n">
        <v>30050229.6674302</v>
      </c>
      <c r="C76" s="161" t="n">
        <v>29066338.65363</v>
      </c>
      <c r="D76" s="161" t="n">
        <v>100873700.221068</v>
      </c>
      <c r="E76" s="161" t="n">
        <v>102987335.376866</v>
      </c>
      <c r="F76" s="161" t="n">
        <v>0</v>
      </c>
      <c r="G76" s="161" t="n">
        <v>554995.655713128</v>
      </c>
      <c r="H76" s="161" t="n">
        <v>335024.066728926</v>
      </c>
      <c r="I76" s="161" t="n">
        <v>134101.844797385</v>
      </c>
    </row>
    <row r="77" customFormat="false" ht="12.8" hidden="false" customHeight="false" outlineLevel="0" collapsed="false">
      <c r="A77" s="161" t="n">
        <v>124</v>
      </c>
      <c r="B77" s="161" t="n">
        <v>34909693.3484093</v>
      </c>
      <c r="C77" s="161" t="n">
        <v>33848905.5187472</v>
      </c>
      <c r="D77" s="161" t="n">
        <v>116390342.619064</v>
      </c>
      <c r="E77" s="161" t="n">
        <v>104260571.971899</v>
      </c>
      <c r="F77" s="161" t="n">
        <v>17376761.9953165</v>
      </c>
      <c r="G77" s="161" t="n">
        <v>621331.520237384</v>
      </c>
      <c r="H77" s="161" t="n">
        <v>345443.161525005</v>
      </c>
      <c r="I77" s="161" t="n">
        <v>134304.496999571</v>
      </c>
    </row>
    <row r="78" customFormat="false" ht="12.8" hidden="false" customHeight="false" outlineLevel="0" collapsed="false">
      <c r="A78" s="161" t="n">
        <v>125</v>
      </c>
      <c r="B78" s="161" t="n">
        <v>30693501.3839751</v>
      </c>
      <c r="C78" s="161" t="n">
        <v>29649155.0579197</v>
      </c>
      <c r="D78" s="161" t="n">
        <v>102959228.609771</v>
      </c>
      <c r="E78" s="161" t="n">
        <v>104992479.72577</v>
      </c>
      <c r="F78" s="161" t="n">
        <v>0</v>
      </c>
      <c r="G78" s="161" t="n">
        <v>618559.782094437</v>
      </c>
      <c r="H78" s="161" t="n">
        <v>333665.283870891</v>
      </c>
      <c r="I78" s="161" t="n">
        <v>131601.800128707</v>
      </c>
    </row>
    <row r="79" customFormat="false" ht="12.8" hidden="false" customHeight="false" outlineLevel="0" collapsed="false">
      <c r="A79" s="161" t="n">
        <v>126</v>
      </c>
      <c r="B79" s="161" t="n">
        <v>35193622.4275527</v>
      </c>
      <c r="C79" s="161" t="n">
        <v>34180491.9314419</v>
      </c>
      <c r="D79" s="161" t="n">
        <v>117597749.701649</v>
      </c>
      <c r="E79" s="161" t="n">
        <v>105264573.174892</v>
      </c>
      <c r="F79" s="161" t="n">
        <v>17544095.5291487</v>
      </c>
      <c r="G79" s="161" t="n">
        <v>584773.643811233</v>
      </c>
      <c r="H79" s="161" t="n">
        <v>337925.402423821</v>
      </c>
      <c r="I79" s="161" t="n">
        <v>129187.785536676</v>
      </c>
    </row>
    <row r="80" customFormat="false" ht="12.8" hidden="false" customHeight="false" outlineLevel="0" collapsed="false">
      <c r="A80" s="161" t="n">
        <v>127</v>
      </c>
      <c r="B80" s="161" t="n">
        <v>30808495.4905769</v>
      </c>
      <c r="C80" s="161" t="n">
        <v>29790484.3171229</v>
      </c>
      <c r="D80" s="161" t="n">
        <v>103512212.981507</v>
      </c>
      <c r="E80" s="161" t="n">
        <v>105413764.28501</v>
      </c>
      <c r="F80" s="161" t="n">
        <v>0</v>
      </c>
      <c r="G80" s="161" t="n">
        <v>592605.873431354</v>
      </c>
      <c r="H80" s="161" t="n">
        <v>334869.598472232</v>
      </c>
      <c r="I80" s="161" t="n">
        <v>129336.716500708</v>
      </c>
    </row>
    <row r="81" customFormat="false" ht="12.8" hidden="false" customHeight="false" outlineLevel="0" collapsed="false">
      <c r="A81" s="161" t="n">
        <v>128</v>
      </c>
      <c r="B81" s="161" t="n">
        <v>35629286.6760041</v>
      </c>
      <c r="C81" s="161" t="n">
        <v>34577140.9365647</v>
      </c>
      <c r="D81" s="161" t="n">
        <v>119028347.223033</v>
      </c>
      <c r="E81" s="161" t="n">
        <v>106434421.075369</v>
      </c>
      <c r="F81" s="161" t="n">
        <v>17739070.1792282</v>
      </c>
      <c r="G81" s="161" t="n">
        <v>620822.303430039</v>
      </c>
      <c r="H81" s="161" t="n">
        <v>341189.772621697</v>
      </c>
      <c r="I81" s="161" t="n">
        <v>128762.376268154</v>
      </c>
    </row>
    <row r="82" customFormat="false" ht="12.8" hidden="false" customHeight="false" outlineLevel="0" collapsed="false">
      <c r="A82" s="161" t="n">
        <v>129</v>
      </c>
      <c r="B82" s="161" t="n">
        <v>31267947.1818061</v>
      </c>
      <c r="C82" s="161" t="n">
        <v>30225933.5940551</v>
      </c>
      <c r="D82" s="161" t="n">
        <v>105103136.333067</v>
      </c>
      <c r="E82" s="161" t="n">
        <v>106941230.673041</v>
      </c>
      <c r="F82" s="161" t="n">
        <v>0</v>
      </c>
      <c r="G82" s="161" t="n">
        <v>614993.237507788</v>
      </c>
      <c r="H82" s="161" t="n">
        <v>336122.702422264</v>
      </c>
      <c r="I82" s="161" t="n">
        <v>129853.78260139</v>
      </c>
    </row>
    <row r="83" customFormat="false" ht="12.8" hidden="false" customHeight="false" outlineLevel="0" collapsed="false">
      <c r="A83" s="161" t="n">
        <v>130</v>
      </c>
      <c r="B83" s="161" t="n">
        <v>35982655.9395595</v>
      </c>
      <c r="C83" s="161" t="n">
        <v>34938373.0051199</v>
      </c>
      <c r="D83" s="161" t="n">
        <v>120354778.3693</v>
      </c>
      <c r="E83" s="161" t="n">
        <v>107550036.769611</v>
      </c>
      <c r="F83" s="161" t="n">
        <v>17925006.1282685</v>
      </c>
      <c r="G83" s="161" t="n">
        <v>598349.690640241</v>
      </c>
      <c r="H83" s="161" t="n">
        <v>351815.402411959</v>
      </c>
      <c r="I83" s="161" t="n">
        <v>134454.059124882</v>
      </c>
    </row>
    <row r="84" customFormat="false" ht="12.8" hidden="false" customHeight="false" outlineLevel="0" collapsed="false">
      <c r="A84" s="161" t="n">
        <v>131</v>
      </c>
      <c r="B84" s="161" t="n">
        <v>31656872.2353541</v>
      </c>
      <c r="C84" s="161" t="n">
        <v>30620625.4975769</v>
      </c>
      <c r="D84" s="161" t="n">
        <v>106532100.98907</v>
      </c>
      <c r="E84" s="161" t="n">
        <v>108357549.920318</v>
      </c>
      <c r="F84" s="161" t="n">
        <v>0</v>
      </c>
      <c r="G84" s="161" t="n">
        <v>583913.090349971</v>
      </c>
      <c r="H84" s="161" t="n">
        <v>356040.533263077</v>
      </c>
      <c r="I84" s="161" t="n">
        <v>137561.591662967</v>
      </c>
    </row>
    <row r="85" customFormat="false" ht="12.8" hidden="false" customHeight="false" outlineLevel="0" collapsed="false">
      <c r="A85" s="161" t="n">
        <v>132</v>
      </c>
      <c r="B85" s="161" t="n">
        <v>36698948.8929188</v>
      </c>
      <c r="C85" s="161" t="n">
        <v>35712809.2541741</v>
      </c>
      <c r="D85" s="161" t="n">
        <v>123052035.337709</v>
      </c>
      <c r="E85" s="161" t="n">
        <v>109943959.658945</v>
      </c>
      <c r="F85" s="161" t="n">
        <v>18323993.2764909</v>
      </c>
      <c r="G85" s="161" t="n">
        <v>544892.58789085</v>
      </c>
      <c r="H85" s="161" t="n">
        <v>347734.7238879</v>
      </c>
      <c r="I85" s="161" t="n">
        <v>133589.038522844</v>
      </c>
    </row>
    <row r="86" customFormat="false" ht="12.8" hidden="false" customHeight="false" outlineLevel="0" collapsed="false">
      <c r="A86" s="161" t="n">
        <v>133</v>
      </c>
      <c r="B86" s="161" t="n">
        <v>32093975.3004268</v>
      </c>
      <c r="C86" s="161" t="n">
        <v>31084861.0517502</v>
      </c>
      <c r="D86" s="161" t="n">
        <v>108145599.743916</v>
      </c>
      <c r="E86" s="161" t="n">
        <v>109945407.156356</v>
      </c>
      <c r="F86" s="161" t="n">
        <v>0</v>
      </c>
      <c r="G86" s="161" t="n">
        <v>565337.493310965</v>
      </c>
      <c r="H86" s="161" t="n">
        <v>349492.622509998</v>
      </c>
      <c r="I86" s="161" t="n">
        <v>134691.618365141</v>
      </c>
    </row>
    <row r="87" customFormat="false" ht="12.8" hidden="false" customHeight="false" outlineLevel="0" collapsed="false">
      <c r="A87" s="161" t="n">
        <v>134</v>
      </c>
      <c r="B87" s="161" t="n">
        <v>37015016.0514016</v>
      </c>
      <c r="C87" s="161" t="n">
        <v>36016277.9167676</v>
      </c>
      <c r="D87" s="161" t="n">
        <v>124152060.273945</v>
      </c>
      <c r="E87" s="161" t="n">
        <v>110849919.240266</v>
      </c>
      <c r="F87" s="161" t="n">
        <v>18474986.5400444</v>
      </c>
      <c r="G87" s="161" t="n">
        <v>556719.000906913</v>
      </c>
      <c r="H87" s="161" t="n">
        <v>349580.39446803</v>
      </c>
      <c r="I87" s="161" t="n">
        <v>132055.341798776</v>
      </c>
    </row>
    <row r="88" customFormat="false" ht="12.8" hidden="false" customHeight="false" outlineLevel="0" collapsed="false">
      <c r="A88" s="161" t="n">
        <v>135</v>
      </c>
      <c r="B88" s="161" t="n">
        <v>32573226.2026557</v>
      </c>
      <c r="C88" s="161" t="n">
        <v>31556585.9607652</v>
      </c>
      <c r="D88" s="161" t="n">
        <v>109870875.69698</v>
      </c>
      <c r="E88" s="161" t="n">
        <v>111589760.583468</v>
      </c>
      <c r="F88" s="161" t="n">
        <v>0</v>
      </c>
      <c r="G88" s="161" t="n">
        <v>592046.399859703</v>
      </c>
      <c r="H88" s="161" t="n">
        <v>335409.838672766</v>
      </c>
      <c r="I88" s="161" t="n">
        <v>127405.71908279</v>
      </c>
    </row>
    <row r="89" customFormat="false" ht="12.8" hidden="false" customHeight="false" outlineLevel="0" collapsed="false">
      <c r="A89" s="161" t="n">
        <v>136</v>
      </c>
      <c r="B89" s="161" t="n">
        <v>37460157.2140297</v>
      </c>
      <c r="C89" s="161" t="n">
        <v>36460630.5793013</v>
      </c>
      <c r="D89" s="161" t="n">
        <v>125687602.681266</v>
      </c>
      <c r="E89" s="161" t="n">
        <v>112133715.541316</v>
      </c>
      <c r="F89" s="161" t="n">
        <v>18688952.5902194</v>
      </c>
      <c r="G89" s="161" t="n">
        <v>555647.929885725</v>
      </c>
      <c r="H89" s="161" t="n">
        <v>350612.659003479</v>
      </c>
      <c r="I89" s="161" t="n">
        <v>133237.208341615</v>
      </c>
    </row>
    <row r="90" customFormat="false" ht="12.8" hidden="false" customHeight="false" outlineLevel="0" collapsed="false">
      <c r="A90" s="161" t="n">
        <v>137</v>
      </c>
      <c r="B90" s="161" t="n">
        <v>32790999.2831926</v>
      </c>
      <c r="C90" s="161" t="n">
        <v>31753912.1886721</v>
      </c>
      <c r="D90" s="161" t="n">
        <v>110531855.975817</v>
      </c>
      <c r="E90" s="161" t="n">
        <v>112193137.028323</v>
      </c>
      <c r="F90" s="161" t="n">
        <v>0</v>
      </c>
      <c r="G90" s="161" t="n">
        <v>588980.025812598</v>
      </c>
      <c r="H90" s="161" t="n">
        <v>351873.853935517</v>
      </c>
      <c r="I90" s="161" t="n">
        <v>137476.021103444</v>
      </c>
    </row>
    <row r="91" customFormat="false" ht="12.8" hidden="false" customHeight="false" outlineLevel="0" collapsed="false">
      <c r="A91" s="161" t="n">
        <v>138</v>
      </c>
      <c r="B91" s="161" t="n">
        <v>37607842.8138008</v>
      </c>
      <c r="C91" s="161" t="n">
        <v>36620614.7868257</v>
      </c>
      <c r="D91" s="161" t="n">
        <v>126340136.537139</v>
      </c>
      <c r="E91" s="161" t="n">
        <v>112630821.383807</v>
      </c>
      <c r="F91" s="161" t="n">
        <v>18771803.5639678</v>
      </c>
      <c r="G91" s="161" t="n">
        <v>535962.059736584</v>
      </c>
      <c r="H91" s="161" t="n">
        <v>355559.519686619</v>
      </c>
      <c r="I91" s="161" t="n">
        <v>136723.496502666</v>
      </c>
    </row>
    <row r="92" customFormat="false" ht="12.8" hidden="false" customHeight="false" outlineLevel="0" collapsed="false">
      <c r="A92" s="161" t="n">
        <v>139</v>
      </c>
      <c r="B92" s="161" t="n">
        <v>33166915.8817541</v>
      </c>
      <c r="C92" s="161" t="n">
        <v>32147748.5766076</v>
      </c>
      <c r="D92" s="161" t="n">
        <v>111939430.765285</v>
      </c>
      <c r="E92" s="161" t="n">
        <v>113530349.501879</v>
      </c>
      <c r="F92" s="161" t="n">
        <v>0</v>
      </c>
      <c r="G92" s="161" t="n">
        <v>560937.511264748</v>
      </c>
      <c r="H92" s="161" t="n">
        <v>359238.427446011</v>
      </c>
      <c r="I92" s="161" t="n">
        <v>141416.237765247</v>
      </c>
    </row>
    <row r="93" customFormat="false" ht="12.8" hidden="false" customHeight="false" outlineLevel="0" collapsed="false">
      <c r="A93" s="161" t="n">
        <v>140</v>
      </c>
      <c r="B93" s="161" t="n">
        <v>38144061.7731407</v>
      </c>
      <c r="C93" s="161" t="n">
        <v>37073471.7599702</v>
      </c>
      <c r="D93" s="161" t="n">
        <v>127880982.39951</v>
      </c>
      <c r="E93" s="161" t="n">
        <v>113966866.596446</v>
      </c>
      <c r="F93" s="161" t="n">
        <v>18994477.7660743</v>
      </c>
      <c r="G93" s="161" t="n">
        <v>600803.001122425</v>
      </c>
      <c r="H93" s="161" t="n">
        <v>370904.645504267</v>
      </c>
      <c r="I93" s="161" t="n">
        <v>141260.52363409</v>
      </c>
    </row>
    <row r="94" customFormat="false" ht="12.8" hidden="false" customHeight="false" outlineLevel="0" collapsed="false">
      <c r="A94" s="161" t="n">
        <v>141</v>
      </c>
      <c r="B94" s="161" t="n">
        <v>33612887.0710613</v>
      </c>
      <c r="C94" s="161" t="n">
        <v>32546759.0263861</v>
      </c>
      <c r="D94" s="161" t="n">
        <v>113393263.637467</v>
      </c>
      <c r="E94" s="161" t="n">
        <v>114901739.550016</v>
      </c>
      <c r="F94" s="161" t="n">
        <v>0</v>
      </c>
      <c r="G94" s="161" t="n">
        <v>612372.765511552</v>
      </c>
      <c r="H94" s="161" t="n">
        <v>357896.237405449</v>
      </c>
      <c r="I94" s="161" t="n">
        <v>136941.48822603</v>
      </c>
    </row>
    <row r="95" customFormat="false" ht="12.8" hidden="false" customHeight="false" outlineLevel="0" collapsed="false">
      <c r="A95" s="161" t="n">
        <v>142</v>
      </c>
      <c r="B95" s="161" t="n">
        <v>38623987.0184178</v>
      </c>
      <c r="C95" s="161" t="n">
        <v>37564967.5353058</v>
      </c>
      <c r="D95" s="161" t="n">
        <v>129671377.370022</v>
      </c>
      <c r="E95" s="161" t="n">
        <v>115498541.786432</v>
      </c>
      <c r="F95" s="161" t="n">
        <v>19249756.9644053</v>
      </c>
      <c r="G95" s="161" t="n">
        <v>594944.668894737</v>
      </c>
      <c r="H95" s="161" t="n">
        <v>368266.446712533</v>
      </c>
      <c r="I95" s="161" t="n">
        <v>136869.096435281</v>
      </c>
    </row>
    <row r="96" customFormat="false" ht="12.8" hidden="false" customHeight="false" outlineLevel="0" collapsed="false">
      <c r="A96" s="161" t="n">
        <v>143</v>
      </c>
      <c r="B96" s="161" t="n">
        <v>34029317.1264673</v>
      </c>
      <c r="C96" s="161" t="n">
        <v>32936852.3752588</v>
      </c>
      <c r="D96" s="161" t="n">
        <v>114828484.820909</v>
      </c>
      <c r="E96" s="161" t="n">
        <v>116340494.763654</v>
      </c>
      <c r="F96" s="161" t="n">
        <v>0</v>
      </c>
      <c r="G96" s="161" t="n">
        <v>623028.584014179</v>
      </c>
      <c r="H96" s="161" t="n">
        <v>370344.900294562</v>
      </c>
      <c r="I96" s="161" t="n">
        <v>141558.95271389</v>
      </c>
    </row>
    <row r="97" customFormat="false" ht="12.8" hidden="false" customHeight="false" outlineLevel="0" collapsed="false">
      <c r="A97" s="161" t="n">
        <v>144</v>
      </c>
      <c r="B97" s="161" t="n">
        <v>39121798.29079</v>
      </c>
      <c r="C97" s="161" t="n">
        <v>38014580.6318753</v>
      </c>
      <c r="D97" s="161" t="n">
        <v>131198092.060915</v>
      </c>
      <c r="E97" s="161" t="n">
        <v>116835809.978266</v>
      </c>
      <c r="F97" s="161" t="n">
        <v>19472634.9963777</v>
      </c>
      <c r="G97" s="161" t="n">
        <v>633888.667767565</v>
      </c>
      <c r="H97" s="161" t="n">
        <v>374433.910636937</v>
      </c>
      <c r="I97" s="161" t="n">
        <v>141278.686443262</v>
      </c>
    </row>
    <row r="98" customFormat="false" ht="12.8" hidden="false" customHeight="false" outlineLevel="0" collapsed="false">
      <c r="A98" s="161" t="n">
        <v>145</v>
      </c>
      <c r="B98" s="161" t="n">
        <v>34372219.9018359</v>
      </c>
      <c r="C98" s="161" t="n">
        <v>33284305.0293975</v>
      </c>
      <c r="D98" s="161" t="n">
        <v>116025447.00531</v>
      </c>
      <c r="E98" s="161" t="n">
        <v>117529525.296939</v>
      </c>
      <c r="F98" s="161" t="n">
        <v>0</v>
      </c>
      <c r="G98" s="161" t="n">
        <v>624725.559549654</v>
      </c>
      <c r="H98" s="161" t="n">
        <v>365969.386552027</v>
      </c>
      <c r="I98" s="161" t="n">
        <v>138885.609052478</v>
      </c>
    </row>
    <row r="99" customFormat="false" ht="12.8" hidden="false" customHeight="false" outlineLevel="0" collapsed="false">
      <c r="A99" s="161" t="n">
        <v>146</v>
      </c>
      <c r="B99" s="161" t="n">
        <v>39644094.7105773</v>
      </c>
      <c r="C99" s="161" t="n">
        <v>38537379.9085758</v>
      </c>
      <c r="D99" s="161" t="n">
        <v>133074228.680077</v>
      </c>
      <c r="E99" s="161" t="n">
        <v>118428347.231309</v>
      </c>
      <c r="F99" s="161" t="n">
        <v>19738057.8718849</v>
      </c>
      <c r="G99" s="161" t="n">
        <v>626755.225511976</v>
      </c>
      <c r="H99" s="161" t="n">
        <v>380733.30856241</v>
      </c>
      <c r="I99" s="161" t="n">
        <v>141751.811324478</v>
      </c>
    </row>
    <row r="100" customFormat="false" ht="12.8" hidden="false" customHeight="false" outlineLevel="0" collapsed="false">
      <c r="A100" s="161" t="n">
        <v>147</v>
      </c>
      <c r="B100" s="161" t="n">
        <v>34896859.7963003</v>
      </c>
      <c r="C100" s="161" t="n">
        <v>33801163.541245</v>
      </c>
      <c r="D100" s="161" t="n">
        <v>117888143.505754</v>
      </c>
      <c r="E100" s="161" t="n">
        <v>119286310.87104</v>
      </c>
      <c r="F100" s="161" t="n">
        <v>0</v>
      </c>
      <c r="G100" s="161" t="n">
        <v>638386.622516516</v>
      </c>
      <c r="H100" s="161" t="n">
        <v>361030.716824619</v>
      </c>
      <c r="I100" s="161" t="n">
        <v>137541.308163094</v>
      </c>
    </row>
    <row r="101" customFormat="false" ht="12.8" hidden="false" customHeight="false" outlineLevel="0" collapsed="false">
      <c r="A101" s="161" t="n">
        <v>148</v>
      </c>
      <c r="B101" s="161" t="n">
        <v>40211117.2370793</v>
      </c>
      <c r="C101" s="161" t="n">
        <v>39111157.5234333</v>
      </c>
      <c r="D101" s="161" t="n">
        <v>135122687.52085</v>
      </c>
      <c r="E101" s="161" t="n">
        <v>120193537.719703</v>
      </c>
      <c r="F101" s="161" t="n">
        <v>20032256.2866171</v>
      </c>
      <c r="G101" s="161" t="n">
        <v>637676.454157958</v>
      </c>
      <c r="H101" s="161" t="n">
        <v>366779.041354372</v>
      </c>
      <c r="I101" s="161" t="n">
        <v>136434.597333864</v>
      </c>
    </row>
    <row r="102" customFormat="false" ht="12.8" hidden="false" customHeight="false" outlineLevel="0" collapsed="false">
      <c r="A102" s="161" t="n">
        <v>149</v>
      </c>
      <c r="B102" s="161" t="n">
        <v>35343189.0116615</v>
      </c>
      <c r="C102" s="161" t="n">
        <v>34288878.9438494</v>
      </c>
      <c r="D102" s="161" t="n">
        <v>119682633.754548</v>
      </c>
      <c r="E102" s="161" t="n">
        <v>121015711.870327</v>
      </c>
      <c r="F102" s="161" t="n">
        <v>0</v>
      </c>
      <c r="G102" s="161" t="n">
        <v>592570.60574772</v>
      </c>
      <c r="H102" s="161" t="n">
        <v>366247.753428671</v>
      </c>
      <c r="I102" s="161" t="n">
        <v>136416.726622379</v>
      </c>
    </row>
    <row r="103" customFormat="false" ht="12.8" hidden="false" customHeight="false" outlineLevel="0" collapsed="false">
      <c r="A103" s="161" t="n">
        <v>150</v>
      </c>
      <c r="B103" s="161" t="n">
        <v>40567584.0104593</v>
      </c>
      <c r="C103" s="161" t="n">
        <v>39472661.90426</v>
      </c>
      <c r="D103" s="161" t="n">
        <v>136424343.391899</v>
      </c>
      <c r="E103" s="161" t="n">
        <v>121230644.37776</v>
      </c>
      <c r="F103" s="161" t="n">
        <v>20205107.3962933</v>
      </c>
      <c r="G103" s="161" t="n">
        <v>617933.646160099</v>
      </c>
      <c r="H103" s="161" t="n">
        <v>379767.529211531</v>
      </c>
      <c r="I103" s="161" t="n">
        <v>138887.044039633</v>
      </c>
    </row>
    <row r="104" customFormat="false" ht="12.8" hidden="false" customHeight="false" outlineLevel="0" collapsed="false">
      <c r="A104" s="161" t="n">
        <v>151</v>
      </c>
      <c r="B104" s="161" t="n">
        <v>35621931.0019296</v>
      </c>
      <c r="C104" s="161" t="n">
        <v>34575153.9503064</v>
      </c>
      <c r="D104" s="161" t="n">
        <v>120704336.586076</v>
      </c>
      <c r="E104" s="161" t="n">
        <v>121960628.10137</v>
      </c>
      <c r="F104" s="161" t="n">
        <v>0</v>
      </c>
      <c r="G104" s="161" t="n">
        <v>565057.832140195</v>
      </c>
      <c r="H104" s="161" t="n">
        <v>381452.063735959</v>
      </c>
      <c r="I104" s="161" t="n">
        <v>143238.793924456</v>
      </c>
    </row>
    <row r="105" customFormat="false" ht="12.8" hidden="false" customHeight="false" outlineLevel="0" collapsed="false">
      <c r="A105" s="161" t="n">
        <v>152</v>
      </c>
      <c r="B105" s="161" t="n">
        <v>41043192.7790473</v>
      </c>
      <c r="C105" s="161" t="n">
        <v>39889005.0663341</v>
      </c>
      <c r="D105" s="161" t="n">
        <v>137903614.105848</v>
      </c>
      <c r="E105" s="161" t="n">
        <v>122489924.115753</v>
      </c>
      <c r="F105" s="161" t="n">
        <v>20414987.3526254</v>
      </c>
      <c r="G105" s="161" t="n">
        <v>663918.108627248</v>
      </c>
      <c r="H105" s="161" t="n">
        <v>388523.897760112</v>
      </c>
      <c r="I105" s="161" t="n">
        <v>145351.009036876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16555750.0776043</v>
      </c>
      <c r="C22" s="0" t="n">
        <v>15988662.9467463</v>
      </c>
      <c r="D22" s="0" t="n">
        <v>52375895.1340286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18954618.2837847</v>
      </c>
      <c r="C23" s="0" t="n">
        <v>18364234.0531139</v>
      </c>
      <c r="D23" s="0" t="n">
        <v>60130890.141962</v>
      </c>
      <c r="E23" s="0" t="n">
        <v>60600098.8690448</v>
      </c>
      <c r="F23" s="0" t="n">
        <v>10100016.4781741</v>
      </c>
      <c r="G23" s="0" t="n">
        <v>321999.682218485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16661789.5392365</v>
      </c>
      <c r="C24" s="0" t="n">
        <v>16079438.9232662</v>
      </c>
      <c r="D24" s="0" t="n">
        <v>53100176.1336584</v>
      </c>
      <c r="E24" s="0" t="n">
        <v>61105137.5776111</v>
      </c>
      <c r="F24" s="0" t="n">
        <v>0</v>
      </c>
      <c r="G24" s="0" t="n">
        <v>314891.444239093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19534837.9324488</v>
      </c>
      <c r="C25" s="0" t="n">
        <v>18967939.424039</v>
      </c>
      <c r="D25" s="0" t="n">
        <v>62716381.3614513</v>
      </c>
      <c r="E25" s="0" t="n">
        <v>61714776.6155264</v>
      </c>
      <c r="F25" s="0" t="n">
        <v>10285796.1025877</v>
      </c>
      <c r="G25" s="0" t="n">
        <v>303784.748068414</v>
      </c>
      <c r="H25" s="0" t="n">
        <v>194699.827736364</v>
      </c>
      <c r="I25" s="0" t="n">
        <v>97734.1894357632</v>
      </c>
    </row>
    <row r="26" customFormat="false" ht="12.8" hidden="false" customHeight="false" outlineLevel="0" collapsed="false">
      <c r="A26" s="0" t="n">
        <v>73</v>
      </c>
      <c r="B26" s="0" t="n">
        <v>17354767.0262044</v>
      </c>
      <c r="C26" s="0" t="n">
        <v>16731769.8958108</v>
      </c>
      <c r="D26" s="0" t="n">
        <v>55836726.9591453</v>
      </c>
      <c r="E26" s="0" t="n">
        <v>62774879.7329304</v>
      </c>
      <c r="F26" s="0" t="n">
        <v>0</v>
      </c>
      <c r="G26" s="0" t="n">
        <v>348817.476461475</v>
      </c>
      <c r="H26" s="0" t="n">
        <v>205485.262534978</v>
      </c>
      <c r="I26" s="0" t="n">
        <v>98134.8448531167</v>
      </c>
    </row>
    <row r="27" customFormat="false" ht="12.8" hidden="false" customHeight="false" outlineLevel="0" collapsed="false">
      <c r="A27" s="0" t="n">
        <v>74</v>
      </c>
      <c r="B27" s="0" t="n">
        <v>20272969.6008487</v>
      </c>
      <c r="C27" s="0" t="n">
        <v>19644412.6550857</v>
      </c>
      <c r="D27" s="0" t="n">
        <v>65440355.621267</v>
      </c>
      <c r="E27" s="0" t="n">
        <v>63337381.076539</v>
      </c>
      <c r="F27" s="0" t="n">
        <v>10556230.1794232</v>
      </c>
      <c r="G27" s="0" t="n">
        <v>346432.487719965</v>
      </c>
      <c r="H27" s="0" t="n">
        <v>211820.72949719</v>
      </c>
      <c r="I27" s="0" t="n">
        <v>100433.897922584</v>
      </c>
    </row>
    <row r="28" customFormat="false" ht="12.8" hidden="false" customHeight="false" outlineLevel="0" collapsed="false">
      <c r="A28" s="0" t="n">
        <v>75</v>
      </c>
      <c r="B28" s="0" t="n">
        <v>17876462.9378878</v>
      </c>
      <c r="C28" s="0" t="n">
        <v>17267511.3693307</v>
      </c>
      <c r="D28" s="0" t="n">
        <v>58008657.0711327</v>
      </c>
      <c r="E28" s="0" t="n">
        <v>64198598.9067014</v>
      </c>
      <c r="F28" s="0" t="n">
        <v>0</v>
      </c>
      <c r="G28" s="0" t="n">
        <v>336120.697715108</v>
      </c>
      <c r="H28" s="0" t="n">
        <v>198744.552112496</v>
      </c>
      <c r="I28" s="0" t="n">
        <v>105837.59818496</v>
      </c>
    </row>
    <row r="29" customFormat="false" ht="12.8" hidden="false" customHeight="false" outlineLevel="0" collapsed="false">
      <c r="A29" s="0" t="n">
        <v>76</v>
      </c>
      <c r="B29" s="0" t="n">
        <v>20964883.0805118</v>
      </c>
      <c r="C29" s="0" t="n">
        <v>20325983.8229181</v>
      </c>
      <c r="D29" s="0" t="n">
        <v>68091320.5701098</v>
      </c>
      <c r="E29" s="0" t="n">
        <v>65020307.5493332</v>
      </c>
      <c r="F29" s="0" t="n">
        <v>10836717.9248889</v>
      </c>
      <c r="G29" s="0" t="n">
        <v>352683.251886898</v>
      </c>
      <c r="H29" s="0" t="n">
        <v>211660.07169649</v>
      </c>
      <c r="I29" s="0" t="n">
        <v>106508.477157574</v>
      </c>
    </row>
    <row r="30" customFormat="false" ht="12.8" hidden="false" customHeight="false" outlineLevel="0" collapsed="false">
      <c r="A30" s="0" t="n">
        <v>77</v>
      </c>
      <c r="B30" s="0" t="n">
        <v>18267696.3488977</v>
      </c>
      <c r="C30" s="0" t="n">
        <v>17655786.1583122</v>
      </c>
      <c r="D30" s="0" t="n">
        <v>59638393.5154319</v>
      </c>
      <c r="E30" s="0" t="n">
        <v>65123621.4278102</v>
      </c>
      <c r="F30" s="0" t="n">
        <v>0</v>
      </c>
      <c r="G30" s="0" t="n">
        <v>329849.964737122</v>
      </c>
      <c r="H30" s="0" t="n">
        <v>203144.154162374</v>
      </c>
      <c r="I30" s="0" t="n">
        <v>112737.245265743</v>
      </c>
    </row>
    <row r="31" customFormat="false" ht="12.8" hidden="false" customHeight="false" outlineLevel="0" collapsed="false">
      <c r="A31" s="0" t="n">
        <v>78</v>
      </c>
      <c r="B31" s="0" t="n">
        <v>21353998.5513447</v>
      </c>
      <c r="C31" s="0" t="n">
        <v>20725782.5917782</v>
      </c>
      <c r="D31" s="0" t="n">
        <v>69771135.0276048</v>
      </c>
      <c r="E31" s="0" t="n">
        <v>65870967.0365734</v>
      </c>
      <c r="F31" s="0" t="n">
        <v>10978494.5060956</v>
      </c>
      <c r="G31" s="0" t="n">
        <v>340542.058914085</v>
      </c>
      <c r="H31" s="0" t="n">
        <v>212688.733666127</v>
      </c>
      <c r="I31" s="0" t="n">
        <v>107121.667123295</v>
      </c>
    </row>
    <row r="32" customFormat="false" ht="12.8" hidden="false" customHeight="false" outlineLevel="0" collapsed="false">
      <c r="A32" s="0" t="n">
        <v>79</v>
      </c>
      <c r="B32" s="0" t="n">
        <v>18720501.5928741</v>
      </c>
      <c r="C32" s="0" t="n">
        <v>18113823.9233027</v>
      </c>
      <c r="D32" s="0" t="n">
        <v>61498074.1926786</v>
      </c>
      <c r="E32" s="0" t="n">
        <v>66338047.6224153</v>
      </c>
      <c r="F32" s="0" t="n">
        <v>0</v>
      </c>
      <c r="G32" s="0" t="n">
        <v>317726.52356371</v>
      </c>
      <c r="H32" s="0" t="n">
        <v>209357.179851803</v>
      </c>
      <c r="I32" s="0" t="n">
        <v>113705.665936898</v>
      </c>
    </row>
    <row r="33" customFormat="false" ht="12.8" hidden="false" customHeight="false" outlineLevel="0" collapsed="false">
      <c r="A33" s="0" t="n">
        <v>80</v>
      </c>
      <c r="B33" s="0" t="n">
        <v>22027329.44719</v>
      </c>
      <c r="C33" s="0" t="n">
        <v>21365351.6428312</v>
      </c>
      <c r="D33" s="0" t="n">
        <v>72182337.9873583</v>
      </c>
      <c r="E33" s="0" t="n">
        <v>67539946.5374582</v>
      </c>
      <c r="F33" s="0" t="n">
        <v>11256657.756243</v>
      </c>
      <c r="G33" s="0" t="n">
        <v>368477.505520176</v>
      </c>
      <c r="H33" s="0" t="n">
        <v>219176.204192789</v>
      </c>
      <c r="I33" s="0" t="n">
        <v>106177.2780654</v>
      </c>
    </row>
    <row r="34" customFormat="false" ht="12.8" hidden="false" customHeight="false" outlineLevel="0" collapsed="false">
      <c r="A34" s="0" t="n">
        <v>81</v>
      </c>
      <c r="B34" s="0" t="n">
        <v>19261562.5925797</v>
      </c>
      <c r="C34" s="0" t="n">
        <v>18590728.3717303</v>
      </c>
      <c r="D34" s="0" t="n">
        <v>63325740.4535107</v>
      </c>
      <c r="E34" s="0" t="n">
        <v>67710566.2289943</v>
      </c>
      <c r="F34" s="0" t="n">
        <v>0</v>
      </c>
      <c r="G34" s="0" t="n">
        <v>372094.941978644</v>
      </c>
      <c r="H34" s="0" t="n">
        <v>217553.181413649</v>
      </c>
      <c r="I34" s="0" t="n">
        <v>115980.139224495</v>
      </c>
    </row>
    <row r="35" customFormat="false" ht="12.8" hidden="false" customHeight="false" outlineLevel="0" collapsed="false">
      <c r="A35" s="0" t="n">
        <v>82</v>
      </c>
      <c r="B35" s="0" t="n">
        <v>22397451.7766711</v>
      </c>
      <c r="C35" s="0" t="n">
        <v>21701466.2621897</v>
      </c>
      <c r="D35" s="0" t="n">
        <v>73513200.6898212</v>
      </c>
      <c r="E35" s="0" t="n">
        <v>68251845.9458377</v>
      </c>
      <c r="F35" s="0" t="n">
        <v>11375307.6576396</v>
      </c>
      <c r="G35" s="0" t="n">
        <v>401032.424597565</v>
      </c>
      <c r="H35" s="0" t="n">
        <v>220454.765365466</v>
      </c>
      <c r="I35" s="0" t="n">
        <v>106426.177883472</v>
      </c>
    </row>
    <row r="36" customFormat="false" ht="12.8" hidden="false" customHeight="false" outlineLevel="0" collapsed="false">
      <c r="A36" s="0" t="n">
        <v>83</v>
      </c>
      <c r="B36" s="0" t="n">
        <v>19652648.9421396</v>
      </c>
      <c r="C36" s="0" t="n">
        <v>18999482.4661383</v>
      </c>
      <c r="D36" s="0" t="n">
        <v>64914666.330475</v>
      </c>
      <c r="E36" s="0" t="n">
        <v>68808669.7103812</v>
      </c>
      <c r="F36" s="0" t="n">
        <v>0</v>
      </c>
      <c r="G36" s="0" t="n">
        <v>358572.564651215</v>
      </c>
      <c r="H36" s="0" t="n">
        <v>215659.24481209</v>
      </c>
      <c r="I36" s="0" t="n">
        <v>112763.809340014</v>
      </c>
    </row>
    <row r="37" customFormat="false" ht="12.8" hidden="false" customHeight="false" outlineLevel="0" collapsed="false">
      <c r="A37" s="0" t="n">
        <v>84</v>
      </c>
      <c r="B37" s="0" t="n">
        <v>22737836.9353419</v>
      </c>
      <c r="C37" s="0" t="n">
        <v>22025759.4218946</v>
      </c>
      <c r="D37" s="0" t="n">
        <v>74772962.1141003</v>
      </c>
      <c r="E37" s="0" t="n">
        <v>68986673.1988621</v>
      </c>
      <c r="F37" s="0" t="n">
        <v>11497778.866477</v>
      </c>
      <c r="G37" s="0" t="n">
        <v>415698.103337403</v>
      </c>
      <c r="H37" s="0" t="n">
        <v>222062.494905691</v>
      </c>
      <c r="I37" s="0" t="n">
        <v>106167.021720314</v>
      </c>
    </row>
    <row r="38" customFormat="false" ht="12.8" hidden="false" customHeight="false" outlineLevel="0" collapsed="false">
      <c r="A38" s="0" t="n">
        <v>85</v>
      </c>
      <c r="B38" s="0" t="n">
        <v>20162752.4661191</v>
      </c>
      <c r="C38" s="0" t="n">
        <v>19469510.5642096</v>
      </c>
      <c r="D38" s="0" t="n">
        <v>66669185.3028347</v>
      </c>
      <c r="E38" s="0" t="n">
        <v>70209124.3879953</v>
      </c>
      <c r="F38" s="0" t="n">
        <v>0</v>
      </c>
      <c r="G38" s="0" t="n">
        <v>394472.92264079</v>
      </c>
      <c r="H38" s="0" t="n">
        <v>220444.679760078</v>
      </c>
      <c r="I38" s="0" t="n">
        <v>111891.856440954</v>
      </c>
    </row>
    <row r="39" customFormat="false" ht="12.8" hidden="false" customHeight="false" outlineLevel="0" collapsed="false">
      <c r="A39" s="0" t="n">
        <v>86</v>
      </c>
      <c r="B39" s="0" t="n">
        <v>23320595.948706</v>
      </c>
      <c r="C39" s="0" t="n">
        <v>22586424.1074065</v>
      </c>
      <c r="D39" s="0" t="n">
        <v>76845572.6034387</v>
      </c>
      <c r="E39" s="0" t="n">
        <v>70533626.8922113</v>
      </c>
      <c r="F39" s="0" t="n">
        <v>11755604.4820352</v>
      </c>
      <c r="G39" s="0" t="n">
        <v>418010.975498823</v>
      </c>
      <c r="H39" s="0" t="n">
        <v>239394.304956208</v>
      </c>
      <c r="I39" s="0" t="n">
        <v>109666.515492083</v>
      </c>
    </row>
    <row r="40" customFormat="false" ht="12.8" hidden="false" customHeight="false" outlineLevel="0" collapsed="false">
      <c r="A40" s="0" t="n">
        <v>87</v>
      </c>
      <c r="B40" s="0" t="n">
        <v>20551175.9071645</v>
      </c>
      <c r="C40" s="0" t="n">
        <v>19818133.1747729</v>
      </c>
      <c r="D40" s="0" t="n">
        <v>68035387.0156204</v>
      </c>
      <c r="E40" s="0" t="n">
        <v>71229148.4883572</v>
      </c>
      <c r="F40" s="0" t="n">
        <v>0</v>
      </c>
      <c r="G40" s="0" t="n">
        <v>413286.325071903</v>
      </c>
      <c r="H40" s="0" t="n">
        <v>237942.581586431</v>
      </c>
      <c r="I40" s="0" t="n">
        <v>116876.893904628</v>
      </c>
    </row>
    <row r="41" customFormat="false" ht="12.8" hidden="false" customHeight="false" outlineLevel="0" collapsed="false">
      <c r="A41" s="0" t="n">
        <v>88</v>
      </c>
      <c r="B41" s="0" t="n">
        <v>23733641.3130555</v>
      </c>
      <c r="C41" s="0" t="n">
        <v>22961175.3344245</v>
      </c>
      <c r="D41" s="0" t="n">
        <v>78286958.3890852</v>
      </c>
      <c r="E41" s="0" t="n">
        <v>71506893.5019079</v>
      </c>
      <c r="F41" s="0" t="n">
        <v>11917815.5836513</v>
      </c>
      <c r="G41" s="0" t="n">
        <v>438451.140950621</v>
      </c>
      <c r="H41" s="0" t="n">
        <v>254023.823323792</v>
      </c>
      <c r="I41" s="0" t="n">
        <v>114272.877652264</v>
      </c>
    </row>
    <row r="42" customFormat="false" ht="12.8" hidden="false" customHeight="false" outlineLevel="0" collapsed="false">
      <c r="A42" s="0" t="n">
        <v>89</v>
      </c>
      <c r="B42" s="0" t="n">
        <v>21000277.2359326</v>
      </c>
      <c r="C42" s="0" t="n">
        <v>20272544.7260597</v>
      </c>
      <c r="D42" s="0" t="n">
        <v>69735860.1118346</v>
      </c>
      <c r="E42" s="0" t="n">
        <v>72662747.384159</v>
      </c>
      <c r="F42" s="0" t="n">
        <v>0</v>
      </c>
      <c r="G42" s="0" t="n">
        <v>392438.684365206</v>
      </c>
      <c r="H42" s="0" t="n">
        <v>251549.869559035</v>
      </c>
      <c r="I42" s="0" t="n">
        <v>119634.222783787</v>
      </c>
    </row>
    <row r="43" customFormat="false" ht="12.8" hidden="false" customHeight="false" outlineLevel="0" collapsed="false">
      <c r="A43" s="0" t="n">
        <v>90</v>
      </c>
      <c r="B43" s="0" t="n">
        <v>24247946.815387</v>
      </c>
      <c r="C43" s="0" t="n">
        <v>23479363.0430314</v>
      </c>
      <c r="D43" s="0" t="n">
        <v>80160062.3458584</v>
      </c>
      <c r="E43" s="0" t="n">
        <v>73004443.8314025</v>
      </c>
      <c r="F43" s="0" t="n">
        <v>12167407.3052337</v>
      </c>
      <c r="G43" s="0" t="n">
        <v>422099.433977581</v>
      </c>
      <c r="H43" s="0" t="n">
        <v>265115.335234112</v>
      </c>
      <c r="I43" s="0" t="n">
        <v>116241.433062704</v>
      </c>
    </row>
    <row r="44" customFormat="false" ht="12.8" hidden="false" customHeight="false" outlineLevel="0" collapsed="false">
      <c r="A44" s="0" t="n">
        <v>91</v>
      </c>
      <c r="B44" s="0" t="n">
        <v>21371015.8022048</v>
      </c>
      <c r="C44" s="0" t="n">
        <v>20617694.9908209</v>
      </c>
      <c r="D44" s="0" t="n">
        <v>71029434.3535438</v>
      </c>
      <c r="E44" s="0" t="n">
        <v>73743266.5356868</v>
      </c>
      <c r="F44" s="0" t="n">
        <v>0</v>
      </c>
      <c r="G44" s="0" t="n">
        <v>421941.280354198</v>
      </c>
      <c r="H44" s="0" t="n">
        <v>250671.284542241</v>
      </c>
      <c r="I44" s="0" t="n">
        <v>115297.494981969</v>
      </c>
    </row>
    <row r="45" customFormat="false" ht="12.8" hidden="false" customHeight="false" outlineLevel="0" collapsed="false">
      <c r="A45" s="0" t="n">
        <v>92</v>
      </c>
      <c r="B45" s="0" t="n">
        <v>24937588.8077801</v>
      </c>
      <c r="C45" s="0" t="n">
        <v>24147542.0834652</v>
      </c>
      <c r="D45" s="0" t="n">
        <v>82538056.9845792</v>
      </c>
      <c r="E45" s="0" t="n">
        <v>74936580.261328</v>
      </c>
      <c r="F45" s="0" t="n">
        <v>12489430.0435547</v>
      </c>
      <c r="G45" s="0" t="n">
        <v>454637.363698662</v>
      </c>
      <c r="H45" s="0" t="n">
        <v>258541.23832545</v>
      </c>
      <c r="I45" s="0" t="n">
        <v>109811.603272649</v>
      </c>
    </row>
    <row r="46" customFormat="false" ht="12.8" hidden="false" customHeight="false" outlineLevel="0" collapsed="false">
      <c r="A46" s="0" t="n">
        <v>93</v>
      </c>
      <c r="B46" s="0" t="n">
        <v>21859859.2355609</v>
      </c>
      <c r="C46" s="0" t="n">
        <v>21082082.9317821</v>
      </c>
      <c r="D46" s="0" t="n">
        <v>72710976.9895092</v>
      </c>
      <c r="E46" s="0" t="n">
        <v>75267234.8563831</v>
      </c>
      <c r="F46" s="0" t="n">
        <v>0</v>
      </c>
      <c r="G46" s="0" t="n">
        <v>445076.461716142</v>
      </c>
      <c r="H46" s="0" t="n">
        <v>254156.529450446</v>
      </c>
      <c r="I46" s="0" t="n">
        <v>112204.732303076</v>
      </c>
    </row>
    <row r="47" customFormat="false" ht="12.8" hidden="false" customHeight="false" outlineLevel="0" collapsed="false">
      <c r="A47" s="0" t="n">
        <v>94</v>
      </c>
      <c r="B47" s="0" t="n">
        <v>25353830.4658611</v>
      </c>
      <c r="C47" s="0" t="n">
        <v>24526079.7104573</v>
      </c>
      <c r="D47" s="0" t="n">
        <v>83890450.5528322</v>
      </c>
      <c r="E47" s="0" t="n">
        <v>76003845.1360978</v>
      </c>
      <c r="F47" s="0" t="n">
        <v>12667307.522683</v>
      </c>
      <c r="G47" s="0" t="n">
        <v>480177.340069657</v>
      </c>
      <c r="H47" s="0" t="n">
        <v>268606.791103974</v>
      </c>
      <c r="I47" s="0" t="n">
        <v>112809.46318586</v>
      </c>
    </row>
    <row r="48" customFormat="false" ht="12.8" hidden="false" customHeight="false" outlineLevel="0" collapsed="false">
      <c r="A48" s="0" t="n">
        <v>95</v>
      </c>
      <c r="B48" s="0" t="n">
        <v>22244351.2896034</v>
      </c>
      <c r="C48" s="0" t="n">
        <v>21425809.8406048</v>
      </c>
      <c r="D48" s="0" t="n">
        <v>73957434.9131953</v>
      </c>
      <c r="E48" s="0" t="n">
        <v>76371466.7481385</v>
      </c>
      <c r="F48" s="0" t="n">
        <v>0</v>
      </c>
      <c r="G48" s="0" t="n">
        <v>480705.717533769</v>
      </c>
      <c r="H48" s="0" t="n">
        <v>259220.896086387</v>
      </c>
      <c r="I48" s="0" t="n">
        <v>112306.907683549</v>
      </c>
    </row>
    <row r="49" customFormat="false" ht="12.8" hidden="false" customHeight="false" outlineLevel="0" collapsed="false">
      <c r="A49" s="0" t="n">
        <v>96</v>
      </c>
      <c r="B49" s="0" t="n">
        <v>25547803.8762778</v>
      </c>
      <c r="C49" s="0" t="n">
        <v>24676838.5723739</v>
      </c>
      <c r="D49" s="0" t="n">
        <v>84446974.7551911</v>
      </c>
      <c r="E49" s="0" t="n">
        <v>76373911.4526809</v>
      </c>
      <c r="F49" s="0" t="n">
        <v>12728985.2421135</v>
      </c>
      <c r="G49" s="0" t="n">
        <v>503279.959414727</v>
      </c>
      <c r="H49" s="0" t="n">
        <v>284801.463917573</v>
      </c>
      <c r="I49" s="0" t="n">
        <v>118405.543673739</v>
      </c>
    </row>
    <row r="50" customFormat="false" ht="12.8" hidden="false" customHeight="false" outlineLevel="0" collapsed="false">
      <c r="A50" s="0" t="n">
        <v>97</v>
      </c>
      <c r="B50" s="0" t="n">
        <v>22650263.3301542</v>
      </c>
      <c r="C50" s="0" t="n">
        <v>21767626.2221883</v>
      </c>
      <c r="D50" s="0" t="n">
        <v>75181222.7725501</v>
      </c>
      <c r="E50" s="0" t="n">
        <v>77498057.5304044</v>
      </c>
      <c r="F50" s="0" t="n">
        <v>0</v>
      </c>
      <c r="G50" s="0" t="n">
        <v>518901.694905508</v>
      </c>
      <c r="H50" s="0" t="n">
        <v>279985.488379475</v>
      </c>
      <c r="I50" s="0" t="n">
        <v>119642.749544177</v>
      </c>
    </row>
    <row r="51" customFormat="false" ht="12.8" hidden="false" customHeight="false" outlineLevel="0" collapsed="false">
      <c r="A51" s="0" t="n">
        <v>98</v>
      </c>
      <c r="B51" s="0" t="n">
        <v>25998791.5961692</v>
      </c>
      <c r="C51" s="0" t="n">
        <v>25092113.5997205</v>
      </c>
      <c r="D51" s="0" t="n">
        <v>85969137.5377624</v>
      </c>
      <c r="E51" s="0" t="n">
        <v>77653931.5337736</v>
      </c>
      <c r="F51" s="0" t="n">
        <v>12942321.9222956</v>
      </c>
      <c r="G51" s="0" t="n">
        <v>541603.335431096</v>
      </c>
      <c r="H51" s="0" t="n">
        <v>284064.916068008</v>
      </c>
      <c r="I51" s="0" t="n">
        <v>115728.207070789</v>
      </c>
    </row>
    <row r="52" customFormat="false" ht="12.8" hidden="false" customHeight="false" outlineLevel="0" collapsed="false">
      <c r="A52" s="0" t="n">
        <v>99</v>
      </c>
      <c r="B52" s="0" t="n">
        <v>22897712.5552867</v>
      </c>
      <c r="C52" s="0" t="n">
        <v>22009046.2464511</v>
      </c>
      <c r="D52" s="0" t="n">
        <v>76106225.2868627</v>
      </c>
      <c r="E52" s="0" t="n">
        <v>78323831.6581327</v>
      </c>
      <c r="F52" s="0" t="n">
        <v>0</v>
      </c>
      <c r="G52" s="0" t="n">
        <v>523006.423882486</v>
      </c>
      <c r="H52" s="0" t="n">
        <v>281900.672046598</v>
      </c>
      <c r="I52" s="0" t="n">
        <v>119656.018437966</v>
      </c>
    </row>
    <row r="53" customFormat="false" ht="12.8" hidden="false" customHeight="false" outlineLevel="0" collapsed="false">
      <c r="A53" s="0" t="n">
        <v>100</v>
      </c>
      <c r="B53" s="0" t="n">
        <v>26423738.8583334</v>
      </c>
      <c r="C53" s="0" t="n">
        <v>25551952.7337794</v>
      </c>
      <c r="D53" s="0" t="n">
        <v>87580212.2329977</v>
      </c>
      <c r="E53" s="0" t="n">
        <v>78995527.0498108</v>
      </c>
      <c r="F53" s="0" t="n">
        <v>13165921.1749685</v>
      </c>
      <c r="G53" s="0" t="n">
        <v>497936.327169263</v>
      </c>
      <c r="H53" s="0" t="n">
        <v>289500.917393603</v>
      </c>
      <c r="I53" s="0" t="n">
        <v>120498.399987326</v>
      </c>
    </row>
    <row r="54" customFormat="false" ht="12.8" hidden="false" customHeight="false" outlineLevel="0" collapsed="false">
      <c r="A54" s="0" t="n">
        <v>101</v>
      </c>
      <c r="B54" s="0" t="n">
        <v>23211349.0037468</v>
      </c>
      <c r="C54" s="0" t="n">
        <v>22367240.7678241</v>
      </c>
      <c r="D54" s="0" t="n">
        <v>77382160.0741437</v>
      </c>
      <c r="E54" s="0" t="n">
        <v>79536444.1993415</v>
      </c>
      <c r="F54" s="0" t="n">
        <v>0</v>
      </c>
      <c r="G54" s="0" t="n">
        <v>466587.201509913</v>
      </c>
      <c r="H54" s="0" t="n">
        <v>291110.67602984</v>
      </c>
      <c r="I54" s="0" t="n">
        <v>123443.369118527</v>
      </c>
    </row>
    <row r="55" customFormat="false" ht="12.8" hidden="false" customHeight="false" outlineLevel="0" collapsed="false">
      <c r="A55" s="0" t="n">
        <v>102</v>
      </c>
      <c r="B55" s="0" t="n">
        <v>26895032.0173433</v>
      </c>
      <c r="C55" s="0" t="n">
        <v>26035289.3509957</v>
      </c>
      <c r="D55" s="0" t="n">
        <v>89295260.0886797</v>
      </c>
      <c r="E55" s="0" t="n">
        <v>80441695.3304884</v>
      </c>
      <c r="F55" s="0" t="n">
        <v>13406949.2217481</v>
      </c>
      <c r="G55" s="0" t="n">
        <v>490921.237510024</v>
      </c>
      <c r="H55" s="0" t="n">
        <v>287092.458432761</v>
      </c>
      <c r="I55" s="0" t="n">
        <v>116755.672006793</v>
      </c>
    </row>
    <row r="56" customFormat="false" ht="12.8" hidden="false" customHeight="false" outlineLevel="0" collapsed="false">
      <c r="A56" s="0" t="n">
        <v>103</v>
      </c>
      <c r="B56" s="0" t="n">
        <v>23696062.0531862</v>
      </c>
      <c r="C56" s="0" t="n">
        <v>22850275.0975142</v>
      </c>
      <c r="D56" s="0" t="n">
        <v>79122525.0811853</v>
      </c>
      <c r="E56" s="0" t="n">
        <v>81177167.7342102</v>
      </c>
      <c r="F56" s="0" t="n">
        <v>0</v>
      </c>
      <c r="G56" s="0" t="n">
        <v>485011.76090323</v>
      </c>
      <c r="H56" s="0" t="n">
        <v>280371.728777492</v>
      </c>
      <c r="I56" s="0" t="n">
        <v>114862.094273347</v>
      </c>
    </row>
    <row r="57" customFormat="false" ht="12.8" hidden="false" customHeight="false" outlineLevel="0" collapsed="false">
      <c r="A57" s="0" t="n">
        <v>104</v>
      </c>
      <c r="B57" s="0" t="n">
        <v>27041570.4131827</v>
      </c>
      <c r="C57" s="0" t="n">
        <v>26161935.6258153</v>
      </c>
      <c r="D57" s="0" t="n">
        <v>89764783.7735955</v>
      </c>
      <c r="E57" s="0" t="n">
        <v>80786581.0083757</v>
      </c>
      <c r="F57" s="0" t="n">
        <v>13464430.1680626</v>
      </c>
      <c r="G57" s="0" t="n">
        <v>507272.477853096</v>
      </c>
      <c r="H57" s="0" t="n">
        <v>290123.804521291</v>
      </c>
      <c r="I57" s="0" t="n">
        <v>117483.578561525</v>
      </c>
    </row>
    <row r="58" customFormat="false" ht="12.8" hidden="false" customHeight="false" outlineLevel="0" collapsed="false">
      <c r="A58" s="0" t="n">
        <v>105</v>
      </c>
      <c r="B58" s="0" t="n">
        <v>23727511.3640415</v>
      </c>
      <c r="C58" s="0" t="n">
        <v>22870493.0985687</v>
      </c>
      <c r="D58" s="0" t="n">
        <v>79222004.7157313</v>
      </c>
      <c r="E58" s="0" t="n">
        <v>81190835.8498413</v>
      </c>
      <c r="F58" s="0" t="n">
        <v>0</v>
      </c>
      <c r="G58" s="0" t="n">
        <v>480138.415317343</v>
      </c>
      <c r="H58" s="0" t="n">
        <v>291163.238484089</v>
      </c>
      <c r="I58" s="0" t="n">
        <v>122452.30238765</v>
      </c>
    </row>
    <row r="59" customFormat="false" ht="12.8" hidden="false" customHeight="false" outlineLevel="0" collapsed="false">
      <c r="A59" s="0" t="n">
        <v>106</v>
      </c>
      <c r="B59" s="0" t="n">
        <v>27398097.5260245</v>
      </c>
      <c r="C59" s="0" t="n">
        <v>26485233.3664893</v>
      </c>
      <c r="D59" s="0" t="n">
        <v>90906771.1511806</v>
      </c>
      <c r="E59" s="0" t="n">
        <v>81734422.0888514</v>
      </c>
      <c r="F59" s="0" t="n">
        <v>13622403.6814752</v>
      </c>
      <c r="G59" s="0" t="n">
        <v>534837.266392542</v>
      </c>
      <c r="H59" s="0" t="n">
        <v>293793.608932772</v>
      </c>
      <c r="I59" s="0" t="n">
        <v>120333.26315705</v>
      </c>
    </row>
    <row r="60" customFormat="false" ht="12.8" hidden="false" customHeight="false" outlineLevel="0" collapsed="false">
      <c r="A60" s="0" t="n">
        <v>107</v>
      </c>
      <c r="B60" s="0" t="n">
        <v>23908635.2980268</v>
      </c>
      <c r="C60" s="0" t="n">
        <v>23023570.3058673</v>
      </c>
      <c r="D60" s="0" t="n">
        <v>79766332.2363853</v>
      </c>
      <c r="E60" s="0" t="n">
        <v>81645922.700224</v>
      </c>
      <c r="F60" s="0" t="n">
        <v>0</v>
      </c>
      <c r="G60" s="0" t="n">
        <v>508418.952349211</v>
      </c>
      <c r="H60" s="0" t="n">
        <v>292465.177434524</v>
      </c>
      <c r="I60" s="0" t="n">
        <v>120258.374822465</v>
      </c>
    </row>
    <row r="61" customFormat="false" ht="12.8" hidden="false" customHeight="false" outlineLevel="0" collapsed="false">
      <c r="A61" s="0" t="n">
        <v>108</v>
      </c>
      <c r="B61" s="0" t="n">
        <v>27342949.7062049</v>
      </c>
      <c r="C61" s="0" t="n">
        <v>26449836.3236085</v>
      </c>
      <c r="D61" s="0" t="n">
        <v>90844160.0817621</v>
      </c>
      <c r="E61" s="0" t="n">
        <v>81578899.7941401</v>
      </c>
      <c r="F61" s="0" t="n">
        <v>13596483.2990233</v>
      </c>
      <c r="G61" s="0" t="n">
        <v>505389.2701746</v>
      </c>
      <c r="H61" s="0" t="n">
        <v>300376.948422501</v>
      </c>
      <c r="I61" s="0" t="n">
        <v>124781.662856097</v>
      </c>
    </row>
    <row r="62" customFormat="false" ht="12.8" hidden="false" customHeight="false" outlineLevel="0" collapsed="false">
      <c r="A62" s="0" t="n">
        <v>109</v>
      </c>
      <c r="B62" s="0" t="n">
        <v>24043323.4327572</v>
      </c>
      <c r="C62" s="0" t="n">
        <v>23159818.8721171</v>
      </c>
      <c r="D62" s="0" t="n">
        <v>80327256.5671963</v>
      </c>
      <c r="E62" s="0" t="n">
        <v>82107823.9937582</v>
      </c>
      <c r="F62" s="0" t="n">
        <v>0</v>
      </c>
      <c r="G62" s="0" t="n">
        <v>504518.743178742</v>
      </c>
      <c r="H62" s="0" t="n">
        <v>293037.932532892</v>
      </c>
      <c r="I62" s="0" t="n">
        <v>122782.692754906</v>
      </c>
    </row>
    <row r="63" customFormat="false" ht="12.8" hidden="false" customHeight="false" outlineLevel="0" collapsed="false">
      <c r="A63" s="0" t="n">
        <v>110</v>
      </c>
      <c r="B63" s="0" t="n">
        <v>27678956.416857</v>
      </c>
      <c r="C63" s="0" t="n">
        <v>26773730.215718</v>
      </c>
      <c r="D63" s="0" t="n">
        <v>91974739.7751704</v>
      </c>
      <c r="E63" s="0" t="n">
        <v>82506780.9842461</v>
      </c>
      <c r="F63" s="0" t="n">
        <v>13751130.164041</v>
      </c>
      <c r="G63" s="0" t="n">
        <v>514207.665980394</v>
      </c>
      <c r="H63" s="0" t="n">
        <v>304061.358706009</v>
      </c>
      <c r="I63" s="0" t="n">
        <v>124224.53778945</v>
      </c>
    </row>
    <row r="64" customFormat="false" ht="12.8" hidden="false" customHeight="false" outlineLevel="0" collapsed="false">
      <c r="A64" s="0" t="n">
        <v>111</v>
      </c>
      <c r="B64" s="0" t="n">
        <v>24056777.9870983</v>
      </c>
      <c r="C64" s="0" t="n">
        <v>23167751.931197</v>
      </c>
      <c r="D64" s="0" t="n">
        <v>80367856.6672963</v>
      </c>
      <c r="E64" s="0" t="n">
        <v>82088862.6168884</v>
      </c>
      <c r="F64" s="0" t="n">
        <v>0</v>
      </c>
      <c r="G64" s="0" t="n">
        <v>487908.314960912</v>
      </c>
      <c r="H64" s="0" t="n">
        <v>310886.945710224</v>
      </c>
      <c r="I64" s="0" t="n">
        <v>128901.136043173</v>
      </c>
    </row>
    <row r="65" customFormat="false" ht="12.8" hidden="false" customHeight="false" outlineLevel="0" collapsed="false">
      <c r="A65" s="0" t="n">
        <v>112</v>
      </c>
      <c r="B65" s="0" t="n">
        <v>27619563.7288868</v>
      </c>
      <c r="C65" s="0" t="n">
        <v>26738968.1346577</v>
      </c>
      <c r="D65" s="0" t="n">
        <v>91946151.0514936</v>
      </c>
      <c r="E65" s="0" t="n">
        <v>82381059.8797733</v>
      </c>
      <c r="F65" s="0" t="n">
        <v>13730176.6466289</v>
      </c>
      <c r="G65" s="0" t="n">
        <v>477397.065692291</v>
      </c>
      <c r="H65" s="0" t="n">
        <v>313028.010072337</v>
      </c>
      <c r="I65" s="0" t="n">
        <v>128815.02637784</v>
      </c>
    </row>
    <row r="66" customFormat="false" ht="12.8" hidden="false" customHeight="false" outlineLevel="0" collapsed="false">
      <c r="A66" s="0" t="n">
        <v>113</v>
      </c>
      <c r="B66" s="0" t="n">
        <v>24455786.066051</v>
      </c>
      <c r="C66" s="0" t="n">
        <v>23544603.6456258</v>
      </c>
      <c r="D66" s="0" t="n">
        <v>81704345.8843236</v>
      </c>
      <c r="E66" s="0" t="n">
        <v>83353850.6788786</v>
      </c>
      <c r="F66" s="0" t="n">
        <v>0</v>
      </c>
      <c r="G66" s="0" t="n">
        <v>515420.362898002</v>
      </c>
      <c r="H66" s="0" t="n">
        <v>305934.372903558</v>
      </c>
      <c r="I66" s="0" t="n">
        <v>128325.263747977</v>
      </c>
    </row>
    <row r="67" customFormat="false" ht="12.8" hidden="false" customHeight="false" outlineLevel="0" collapsed="false">
      <c r="A67" s="0" t="n">
        <v>114</v>
      </c>
      <c r="B67" s="0" t="n">
        <v>28052765.8669183</v>
      </c>
      <c r="C67" s="0" t="n">
        <v>27114976.3784661</v>
      </c>
      <c r="D67" s="0" t="n">
        <v>93187111.8600739</v>
      </c>
      <c r="E67" s="0" t="n">
        <v>83468852.4899837</v>
      </c>
      <c r="F67" s="0" t="n">
        <v>13911475.4149973</v>
      </c>
      <c r="G67" s="0" t="n">
        <v>542224.12764159</v>
      </c>
      <c r="H67" s="0" t="n">
        <v>307757.929197543</v>
      </c>
      <c r="I67" s="0" t="n">
        <v>125439.188018592</v>
      </c>
    </row>
    <row r="68" customFormat="false" ht="12.8" hidden="false" customHeight="false" outlineLevel="0" collapsed="false">
      <c r="A68" s="0" t="n">
        <v>115</v>
      </c>
      <c r="B68" s="0" t="n">
        <v>24523219.2524049</v>
      </c>
      <c r="C68" s="0" t="n">
        <v>23618915.8781709</v>
      </c>
      <c r="D68" s="0" t="n">
        <v>81959829.7815749</v>
      </c>
      <c r="E68" s="0" t="n">
        <v>83573457.1463762</v>
      </c>
      <c r="F68" s="0" t="n">
        <v>0</v>
      </c>
      <c r="G68" s="0" t="n">
        <v>511699.687716065</v>
      </c>
      <c r="H68" s="0" t="n">
        <v>304256.747332223</v>
      </c>
      <c r="I68" s="0" t="n">
        <v>126209.913122383</v>
      </c>
    </row>
    <row r="69" customFormat="false" ht="12.8" hidden="false" customHeight="false" outlineLevel="0" collapsed="false">
      <c r="A69" s="0" t="n">
        <v>116</v>
      </c>
      <c r="B69" s="0" t="n">
        <v>28045533.715297</v>
      </c>
      <c r="C69" s="0" t="n">
        <v>27147866.1715076</v>
      </c>
      <c r="D69" s="0" t="n">
        <v>93360032.5473206</v>
      </c>
      <c r="E69" s="0" t="n">
        <v>83536638.9749901</v>
      </c>
      <c r="F69" s="0" t="n">
        <v>13922773.1624984</v>
      </c>
      <c r="G69" s="0" t="n">
        <v>485582.190273944</v>
      </c>
      <c r="H69" s="0" t="n">
        <v>320574.603627849</v>
      </c>
      <c r="I69" s="0" t="n">
        <v>130729.642696542</v>
      </c>
    </row>
    <row r="70" customFormat="false" ht="12.8" hidden="false" customHeight="false" outlineLevel="0" collapsed="false">
      <c r="A70" s="0" t="n">
        <v>117</v>
      </c>
      <c r="B70" s="0" t="n">
        <v>24760745.5800642</v>
      </c>
      <c r="C70" s="0" t="n">
        <v>23845866.7987053</v>
      </c>
      <c r="D70" s="0" t="n">
        <v>82815666.3074468</v>
      </c>
      <c r="E70" s="0" t="n">
        <v>84319160.6351646</v>
      </c>
      <c r="F70" s="0" t="n">
        <v>0</v>
      </c>
      <c r="G70" s="0" t="n">
        <v>516705.145975196</v>
      </c>
      <c r="H70" s="0" t="n">
        <v>308502.518357589</v>
      </c>
      <c r="I70" s="0" t="n">
        <v>128101.595751627</v>
      </c>
    </row>
    <row r="71" customFormat="false" ht="12.8" hidden="false" customHeight="false" outlineLevel="0" collapsed="false">
      <c r="A71" s="0" t="n">
        <v>118</v>
      </c>
      <c r="B71" s="0" t="n">
        <v>28432046.085362</v>
      </c>
      <c r="C71" s="0" t="n">
        <v>27503156.8955954</v>
      </c>
      <c r="D71" s="0" t="n">
        <v>94658822.92834</v>
      </c>
      <c r="E71" s="0" t="n">
        <v>84591327.3167091</v>
      </c>
      <c r="F71" s="0" t="n">
        <v>14098554.5527849</v>
      </c>
      <c r="G71" s="0" t="n">
        <v>526162.76475792</v>
      </c>
      <c r="H71" s="0" t="n">
        <v>312711.119331699</v>
      </c>
      <c r="I71" s="0" t="n">
        <v>128593.293824219</v>
      </c>
    </row>
    <row r="72" customFormat="false" ht="12.8" hidden="false" customHeight="false" outlineLevel="0" collapsed="false">
      <c r="A72" s="0" t="n">
        <v>119</v>
      </c>
      <c r="B72" s="0" t="n">
        <v>25051026.0314051</v>
      </c>
      <c r="C72" s="0" t="n">
        <v>24177266.4530632</v>
      </c>
      <c r="D72" s="0" t="n">
        <v>84021821.7842847</v>
      </c>
      <c r="E72" s="0" t="n">
        <v>85515965.173521</v>
      </c>
      <c r="F72" s="0" t="n">
        <v>0</v>
      </c>
      <c r="G72" s="0" t="n">
        <v>468948.859984831</v>
      </c>
      <c r="H72" s="0" t="n">
        <v>314321.415342861</v>
      </c>
      <c r="I72" s="0" t="n">
        <v>129270.432877426</v>
      </c>
    </row>
    <row r="73" customFormat="false" ht="12.8" hidden="false" customHeight="false" outlineLevel="0" collapsed="false">
      <c r="A73" s="0" t="n">
        <v>120</v>
      </c>
      <c r="B73" s="0" t="n">
        <v>28735187.8097072</v>
      </c>
      <c r="C73" s="0" t="n">
        <v>27816950.1186089</v>
      </c>
      <c r="D73" s="0" t="n">
        <v>95795805.7842458</v>
      </c>
      <c r="E73" s="0" t="n">
        <v>85579061.2127758</v>
      </c>
      <c r="F73" s="0" t="n">
        <v>14263176.868796</v>
      </c>
      <c r="G73" s="0" t="n">
        <v>509482.238962916</v>
      </c>
      <c r="H73" s="0" t="n">
        <v>318381.948325043</v>
      </c>
      <c r="I73" s="0" t="n">
        <v>129105.005443334</v>
      </c>
    </row>
    <row r="74" customFormat="false" ht="12.8" hidden="false" customHeight="false" outlineLevel="0" collapsed="false">
      <c r="A74" s="0" t="n">
        <v>121</v>
      </c>
      <c r="B74" s="0" t="n">
        <v>25287520.0434315</v>
      </c>
      <c r="C74" s="0" t="n">
        <v>24343087.6576864</v>
      </c>
      <c r="D74" s="0" t="n">
        <v>84642511.7782635</v>
      </c>
      <c r="E74" s="0" t="n">
        <v>86071055.2355318</v>
      </c>
      <c r="F74" s="0" t="n">
        <v>0</v>
      </c>
      <c r="G74" s="0" t="n">
        <v>541386.298056869</v>
      </c>
      <c r="H74" s="0" t="n">
        <v>311587.356666325</v>
      </c>
      <c r="I74" s="0" t="n">
        <v>130655.330031186</v>
      </c>
    </row>
    <row r="75" customFormat="false" ht="12.8" hidden="false" customHeight="false" outlineLevel="0" collapsed="false">
      <c r="A75" s="0" t="n">
        <v>122</v>
      </c>
      <c r="B75" s="0" t="n">
        <v>29086652.1457511</v>
      </c>
      <c r="C75" s="0" t="n">
        <v>28143487.1120269</v>
      </c>
      <c r="D75" s="0" t="n">
        <v>96970064.924009</v>
      </c>
      <c r="E75" s="0" t="n">
        <v>86544344.9333164</v>
      </c>
      <c r="F75" s="0" t="n">
        <v>14424057.4888861</v>
      </c>
      <c r="G75" s="0" t="n">
        <v>531590.926002763</v>
      </c>
      <c r="H75" s="0" t="n">
        <v>321822.306892034</v>
      </c>
      <c r="I75" s="0" t="n">
        <v>128216.858327717</v>
      </c>
    </row>
    <row r="76" customFormat="false" ht="12.8" hidden="false" customHeight="false" outlineLevel="0" collapsed="false">
      <c r="A76" s="0" t="n">
        <v>123</v>
      </c>
      <c r="B76" s="0" t="n">
        <v>25362381.8639279</v>
      </c>
      <c r="C76" s="0" t="n">
        <v>24411645.4521416</v>
      </c>
      <c r="D76" s="0" t="n">
        <v>84937458.3261469</v>
      </c>
      <c r="E76" s="0" t="n">
        <v>86245043.9631439</v>
      </c>
      <c r="F76" s="0" t="n">
        <v>0</v>
      </c>
      <c r="G76" s="0" t="n">
        <v>546460.702257419</v>
      </c>
      <c r="H76" s="0" t="n">
        <v>313357.438891995</v>
      </c>
      <c r="I76" s="0" t="n">
        <v>129883.243766898</v>
      </c>
    </row>
    <row r="77" customFormat="false" ht="12.8" hidden="false" customHeight="false" outlineLevel="0" collapsed="false">
      <c r="A77" s="0" t="n">
        <v>124</v>
      </c>
      <c r="B77" s="0" t="n">
        <v>29060930.7058139</v>
      </c>
      <c r="C77" s="0" t="n">
        <v>28119322.9487017</v>
      </c>
      <c r="D77" s="0" t="n">
        <v>96864085.1199185</v>
      </c>
      <c r="E77" s="0" t="n">
        <v>86384094.6573001</v>
      </c>
      <c r="F77" s="0" t="n">
        <v>14397349.10955</v>
      </c>
      <c r="G77" s="0" t="n">
        <v>542247.492548329</v>
      </c>
      <c r="H77" s="0" t="n">
        <v>310740.480711954</v>
      </c>
      <c r="I77" s="0" t="n">
        <v>126599.691216973</v>
      </c>
    </row>
    <row r="78" customFormat="false" ht="12.8" hidden="false" customHeight="false" outlineLevel="0" collapsed="false">
      <c r="A78" s="0" t="n">
        <v>125</v>
      </c>
      <c r="B78" s="0" t="n">
        <v>25486069.6225306</v>
      </c>
      <c r="C78" s="0" t="n">
        <v>24549756.4660673</v>
      </c>
      <c r="D78" s="0" t="n">
        <v>85407417.0967556</v>
      </c>
      <c r="E78" s="0" t="n">
        <v>86671570.7867567</v>
      </c>
      <c r="F78" s="0" t="n">
        <v>0</v>
      </c>
      <c r="G78" s="0" t="n">
        <v>528512.564640093</v>
      </c>
      <c r="H78" s="0" t="n">
        <v>315366.307862771</v>
      </c>
      <c r="I78" s="0" t="n">
        <v>132048.977086442</v>
      </c>
    </row>
    <row r="79" customFormat="false" ht="12.8" hidden="false" customHeight="false" outlineLevel="0" collapsed="false">
      <c r="A79" s="0" t="n">
        <v>126</v>
      </c>
      <c r="B79" s="0" t="n">
        <v>29352671.5734077</v>
      </c>
      <c r="C79" s="0" t="n">
        <v>28392450.2543645</v>
      </c>
      <c r="D79" s="0" t="n">
        <v>97849701.7532541</v>
      </c>
      <c r="E79" s="0" t="n">
        <v>87249745.0668965</v>
      </c>
      <c r="F79" s="0" t="n">
        <v>14541624.1778161</v>
      </c>
      <c r="G79" s="0" t="n">
        <v>545612.880440418</v>
      </c>
      <c r="H79" s="0" t="n">
        <v>322967.224721527</v>
      </c>
      <c r="I79" s="0" t="n">
        <v>130916.019830323</v>
      </c>
    </row>
    <row r="80" customFormat="false" ht="12.8" hidden="false" customHeight="false" outlineLevel="0" collapsed="false">
      <c r="A80" s="0" t="n">
        <v>127</v>
      </c>
      <c r="B80" s="0" t="n">
        <v>25758179.2461922</v>
      </c>
      <c r="C80" s="0" t="n">
        <v>24802013.984586</v>
      </c>
      <c r="D80" s="0" t="n">
        <v>86344711.0113453</v>
      </c>
      <c r="E80" s="0" t="n">
        <v>87539427.3082889</v>
      </c>
      <c r="F80" s="0" t="n">
        <v>0</v>
      </c>
      <c r="G80" s="0" t="n">
        <v>548121.558610798</v>
      </c>
      <c r="H80" s="0" t="n">
        <v>315466.089810375</v>
      </c>
      <c r="I80" s="0" t="n">
        <v>132253.733121353</v>
      </c>
    </row>
    <row r="81" customFormat="false" ht="12.8" hidden="false" customHeight="false" outlineLevel="0" collapsed="false">
      <c r="A81" s="0" t="n">
        <v>128</v>
      </c>
      <c r="B81" s="0" t="n">
        <v>29692209.11346</v>
      </c>
      <c r="C81" s="0" t="n">
        <v>28718670.0134455</v>
      </c>
      <c r="D81" s="0" t="n">
        <v>98987514.709667</v>
      </c>
      <c r="E81" s="0" t="n">
        <v>88200062.9503595</v>
      </c>
      <c r="F81" s="0" t="n">
        <v>14700010.4917266</v>
      </c>
      <c r="G81" s="0" t="n">
        <v>559876.075423579</v>
      </c>
      <c r="H81" s="0" t="n">
        <v>322303.053691313</v>
      </c>
      <c r="I81" s="0" t="n">
        <v>130514.244142239</v>
      </c>
    </row>
    <row r="82" customFormat="false" ht="12.8" hidden="false" customHeight="false" outlineLevel="0" collapsed="false">
      <c r="A82" s="0" t="n">
        <v>129</v>
      </c>
      <c r="B82" s="0" t="n">
        <v>25990974.9817218</v>
      </c>
      <c r="C82" s="0" t="n">
        <v>25031708.7517033</v>
      </c>
      <c r="D82" s="0" t="n">
        <v>87127146.6482887</v>
      </c>
      <c r="E82" s="0" t="n">
        <v>88328635.6468129</v>
      </c>
      <c r="F82" s="0" t="n">
        <v>0</v>
      </c>
      <c r="G82" s="0" t="n">
        <v>537083.311484589</v>
      </c>
      <c r="H82" s="0" t="n">
        <v>327209.512984309</v>
      </c>
      <c r="I82" s="0" t="n">
        <v>135676.293642299</v>
      </c>
    </row>
    <row r="83" customFormat="false" ht="12.8" hidden="false" customHeight="false" outlineLevel="0" collapsed="false">
      <c r="A83" s="0" t="n">
        <v>130</v>
      </c>
      <c r="B83" s="0" t="n">
        <v>29827073.2294645</v>
      </c>
      <c r="C83" s="0" t="n">
        <v>28855923.4159607</v>
      </c>
      <c r="D83" s="0" t="n">
        <v>99465736.6773866</v>
      </c>
      <c r="E83" s="0" t="n">
        <v>88570274.8426964</v>
      </c>
      <c r="F83" s="0" t="n">
        <v>14761712.4737827</v>
      </c>
      <c r="G83" s="0" t="n">
        <v>550577.425711096</v>
      </c>
      <c r="H83" s="0" t="n">
        <v>327149.49839769</v>
      </c>
      <c r="I83" s="0" t="n">
        <v>133461.270564342</v>
      </c>
    </row>
    <row r="84" customFormat="false" ht="12.8" hidden="false" customHeight="false" outlineLevel="0" collapsed="false">
      <c r="A84" s="0" t="n">
        <v>131</v>
      </c>
      <c r="B84" s="0" t="n">
        <v>26190206.857962</v>
      </c>
      <c r="C84" s="0" t="n">
        <v>25206453.331671</v>
      </c>
      <c r="D84" s="0" t="n">
        <v>87711847.0496352</v>
      </c>
      <c r="E84" s="0" t="n">
        <v>88894176.2434327</v>
      </c>
      <c r="F84" s="0" t="n">
        <v>0</v>
      </c>
      <c r="G84" s="0" t="n">
        <v>567760.426668205</v>
      </c>
      <c r="H84" s="0" t="n">
        <v>321675.521591276</v>
      </c>
      <c r="I84" s="0" t="n">
        <v>134739.397187899</v>
      </c>
    </row>
    <row r="85" customFormat="false" ht="12.8" hidden="false" customHeight="false" outlineLevel="0" collapsed="false">
      <c r="A85" s="0" t="n">
        <v>132</v>
      </c>
      <c r="B85" s="0" t="n">
        <v>29932860.3934288</v>
      </c>
      <c r="C85" s="0" t="n">
        <v>28960784.6090707</v>
      </c>
      <c r="D85" s="0" t="n">
        <v>99884407.9247862</v>
      </c>
      <c r="E85" s="0" t="n">
        <v>88879402.887436</v>
      </c>
      <c r="F85" s="0" t="n">
        <v>14813233.8145727</v>
      </c>
      <c r="G85" s="0" t="n">
        <v>551856.110330276</v>
      </c>
      <c r="H85" s="0" t="n">
        <v>326456.875907857</v>
      </c>
      <c r="I85" s="0" t="n">
        <v>133946.854457</v>
      </c>
    </row>
    <row r="86" customFormat="false" ht="12.8" hidden="false" customHeight="false" outlineLevel="0" collapsed="false">
      <c r="A86" s="0" t="n">
        <v>133</v>
      </c>
      <c r="B86" s="0" t="n">
        <v>26258316.808343</v>
      </c>
      <c r="C86" s="0" t="n">
        <v>25303299.9796734</v>
      </c>
      <c r="D86" s="0" t="n">
        <v>88151073.7804954</v>
      </c>
      <c r="E86" s="0" t="n">
        <v>89255664.2648365</v>
      </c>
      <c r="F86" s="0" t="n">
        <v>0</v>
      </c>
      <c r="G86" s="0" t="n">
        <v>547683.409373619</v>
      </c>
      <c r="H86" s="0" t="n">
        <v>316562.50234138</v>
      </c>
      <c r="I86" s="0" t="n">
        <v>129672.738506603</v>
      </c>
    </row>
    <row r="87" customFormat="false" ht="12.8" hidden="false" customHeight="false" outlineLevel="0" collapsed="false">
      <c r="A87" s="0" t="n">
        <v>134</v>
      </c>
      <c r="B87" s="0" t="n">
        <v>30315883.8178358</v>
      </c>
      <c r="C87" s="0" t="n">
        <v>29367450.0016403</v>
      </c>
      <c r="D87" s="0" t="n">
        <v>101348104.867395</v>
      </c>
      <c r="E87" s="0" t="n">
        <v>90138709.8253575</v>
      </c>
      <c r="F87" s="0" t="n">
        <v>15023118.3042263</v>
      </c>
      <c r="G87" s="0" t="n">
        <v>532502.133302081</v>
      </c>
      <c r="H87" s="0" t="n">
        <v>324224.824353299</v>
      </c>
      <c r="I87" s="0" t="n">
        <v>131009.797914355</v>
      </c>
    </row>
    <row r="88" customFormat="false" ht="12.8" hidden="false" customHeight="false" outlineLevel="0" collapsed="false">
      <c r="A88" s="0" t="n">
        <v>135</v>
      </c>
      <c r="B88" s="0" t="n">
        <v>26542478.6942599</v>
      </c>
      <c r="C88" s="0" t="n">
        <v>25561813.3425407</v>
      </c>
      <c r="D88" s="0" t="n">
        <v>89051401.4249837</v>
      </c>
      <c r="E88" s="0" t="n">
        <v>90113979.6534269</v>
      </c>
      <c r="F88" s="0" t="n">
        <v>0</v>
      </c>
      <c r="G88" s="0" t="n">
        <v>573558.448715071</v>
      </c>
      <c r="H88" s="0" t="n">
        <v>317182.586552968</v>
      </c>
      <c r="I88" s="0" t="n">
        <v>128463.30921599</v>
      </c>
    </row>
    <row r="89" customFormat="false" ht="12.8" hidden="false" customHeight="false" outlineLevel="0" collapsed="false">
      <c r="A89" s="0" t="n">
        <v>136</v>
      </c>
      <c r="B89" s="0" t="n">
        <v>30426093.8250073</v>
      </c>
      <c r="C89" s="0" t="n">
        <v>29453114.9719454</v>
      </c>
      <c r="D89" s="0" t="n">
        <v>101662470.692376</v>
      </c>
      <c r="E89" s="0" t="n">
        <v>90337659.9673842</v>
      </c>
      <c r="F89" s="0" t="n">
        <v>15056276.6612307</v>
      </c>
      <c r="G89" s="0" t="n">
        <v>551544.463070668</v>
      </c>
      <c r="H89" s="0" t="n">
        <v>329410.754098296</v>
      </c>
      <c r="I89" s="0" t="n">
        <v>131462.336989806</v>
      </c>
    </row>
    <row r="90" customFormat="false" ht="12.8" hidden="false" customHeight="false" outlineLevel="0" collapsed="false">
      <c r="A90" s="0" t="n">
        <v>137</v>
      </c>
      <c r="B90" s="0" t="n">
        <v>26827033.2290968</v>
      </c>
      <c r="C90" s="0" t="n">
        <v>25863200.3023371</v>
      </c>
      <c r="D90" s="0" t="n">
        <v>90152310.0308644</v>
      </c>
      <c r="E90" s="0" t="n">
        <v>91132411.7665883</v>
      </c>
      <c r="F90" s="0" t="n">
        <v>0</v>
      </c>
      <c r="G90" s="0" t="n">
        <v>547451.892818085</v>
      </c>
      <c r="H90" s="0" t="n">
        <v>324553.681495694</v>
      </c>
      <c r="I90" s="0" t="n">
        <v>131181.932065599</v>
      </c>
    </row>
    <row r="91" customFormat="false" ht="12.8" hidden="false" customHeight="false" outlineLevel="0" collapsed="false">
      <c r="A91" s="0" t="n">
        <v>138</v>
      </c>
      <c r="B91" s="0" t="n">
        <v>30525787.5036115</v>
      </c>
      <c r="C91" s="0" t="n">
        <v>29525484.5694435</v>
      </c>
      <c r="D91" s="0" t="n">
        <v>101956956.241813</v>
      </c>
      <c r="E91" s="0" t="n">
        <v>90554808.7592212</v>
      </c>
      <c r="F91" s="0" t="n">
        <v>15092468.1265369</v>
      </c>
      <c r="G91" s="0" t="n">
        <v>560297.815746859</v>
      </c>
      <c r="H91" s="0" t="n">
        <v>343814.078373878</v>
      </c>
      <c r="I91" s="0" t="n">
        <v>137415.771496055</v>
      </c>
    </row>
    <row r="92" customFormat="false" ht="12.8" hidden="false" customHeight="false" outlineLevel="0" collapsed="false">
      <c r="A92" s="0" t="n">
        <v>139</v>
      </c>
      <c r="B92" s="0" t="n">
        <v>26685466.2964444</v>
      </c>
      <c r="C92" s="0" t="n">
        <v>25726408.2934343</v>
      </c>
      <c r="D92" s="0" t="n">
        <v>89686090.3829354</v>
      </c>
      <c r="E92" s="0" t="n">
        <v>90605773.9302102</v>
      </c>
      <c r="F92" s="0" t="n">
        <v>0</v>
      </c>
      <c r="G92" s="0" t="n">
        <v>529088.88605195</v>
      </c>
      <c r="H92" s="0" t="n">
        <v>333308.477613096</v>
      </c>
      <c r="I92" s="0" t="n">
        <v>138086.62763582</v>
      </c>
    </row>
    <row r="93" customFormat="false" ht="12.8" hidden="false" customHeight="false" outlineLevel="0" collapsed="false">
      <c r="A93" s="0" t="n">
        <v>140</v>
      </c>
      <c r="B93" s="0" t="n">
        <v>30708567.3741135</v>
      </c>
      <c r="C93" s="0" t="n">
        <v>29737923.0094731</v>
      </c>
      <c r="D93" s="0" t="n">
        <v>102678578.653371</v>
      </c>
      <c r="E93" s="0" t="n">
        <v>91162244.2665414</v>
      </c>
      <c r="F93" s="0" t="n">
        <v>15193707.3777569</v>
      </c>
      <c r="G93" s="0" t="n">
        <v>547263.328796362</v>
      </c>
      <c r="H93" s="0" t="n">
        <v>330180.474753105</v>
      </c>
      <c r="I93" s="0" t="n">
        <v>133143.658701301</v>
      </c>
    </row>
    <row r="94" customFormat="false" ht="12.8" hidden="false" customHeight="false" outlineLevel="0" collapsed="false">
      <c r="A94" s="0" t="n">
        <v>141</v>
      </c>
      <c r="B94" s="0" t="n">
        <v>26839152.1909737</v>
      </c>
      <c r="C94" s="0" t="n">
        <v>25890339.8003079</v>
      </c>
      <c r="D94" s="0" t="n">
        <v>90315829.4474533</v>
      </c>
      <c r="E94" s="0" t="n">
        <v>91217372.2312909</v>
      </c>
      <c r="F94" s="0" t="n">
        <v>0</v>
      </c>
      <c r="G94" s="0" t="n">
        <v>512452.160833029</v>
      </c>
      <c r="H94" s="0" t="n">
        <v>337979.289481846</v>
      </c>
      <c r="I94" s="0" t="n">
        <v>140544.200501427</v>
      </c>
    </row>
    <row r="95" customFormat="false" ht="12.8" hidden="false" customHeight="false" outlineLevel="0" collapsed="false">
      <c r="A95" s="0" t="n">
        <v>142</v>
      </c>
      <c r="B95" s="0" t="n">
        <v>31040564.3390328</v>
      </c>
      <c r="C95" s="0" t="n">
        <v>30047046.9239322</v>
      </c>
      <c r="D95" s="0" t="n">
        <v>103825915.913979</v>
      </c>
      <c r="E95" s="0" t="n">
        <v>92112348.9754452</v>
      </c>
      <c r="F95" s="0" t="n">
        <v>15352058.1625742</v>
      </c>
      <c r="G95" s="0" t="n">
        <v>554951.54276854</v>
      </c>
      <c r="H95" s="0" t="n">
        <v>340460.665419336</v>
      </c>
      <c r="I95" s="0" t="n">
        <v>140150.29558963</v>
      </c>
    </row>
    <row r="96" customFormat="false" ht="12.8" hidden="false" customHeight="false" outlineLevel="0" collapsed="false">
      <c r="A96" s="0" t="n">
        <v>143</v>
      </c>
      <c r="B96" s="0" t="n">
        <v>27107947.4969058</v>
      </c>
      <c r="C96" s="0" t="n">
        <v>26132258.3543747</v>
      </c>
      <c r="D96" s="0" t="n">
        <v>91159494.9152605</v>
      </c>
      <c r="E96" s="0" t="n">
        <v>91934197.8022085</v>
      </c>
      <c r="F96" s="0" t="n">
        <v>0</v>
      </c>
      <c r="G96" s="0" t="n">
        <v>545485.938117229</v>
      </c>
      <c r="H96" s="0" t="n">
        <v>332803.566689809</v>
      </c>
      <c r="I96" s="0" t="n">
        <v>139142.339605709</v>
      </c>
    </row>
    <row r="97" customFormat="false" ht="12.8" hidden="false" customHeight="false" outlineLevel="0" collapsed="false">
      <c r="A97" s="0" t="n">
        <v>144</v>
      </c>
      <c r="B97" s="0" t="n">
        <v>31137307.6323024</v>
      </c>
      <c r="C97" s="0" t="n">
        <v>30125460.9441313</v>
      </c>
      <c r="D97" s="0" t="n">
        <v>104060619.189896</v>
      </c>
      <c r="E97" s="0" t="n">
        <v>92276916.1283745</v>
      </c>
      <c r="F97" s="0" t="n">
        <v>15379486.0213957</v>
      </c>
      <c r="G97" s="0" t="n">
        <v>582863.019760985</v>
      </c>
      <c r="H97" s="0" t="n">
        <v>333725.599358232</v>
      </c>
      <c r="I97" s="0" t="n">
        <v>136082.955788452</v>
      </c>
    </row>
    <row r="98" customFormat="false" ht="12.8" hidden="false" customHeight="false" outlineLevel="0" collapsed="false">
      <c r="A98" s="0" t="n">
        <v>145</v>
      </c>
      <c r="B98" s="0" t="n">
        <v>27470382.5931974</v>
      </c>
      <c r="C98" s="0" t="n">
        <v>26474665.7813454</v>
      </c>
      <c r="D98" s="0" t="n">
        <v>92385415.243921</v>
      </c>
      <c r="E98" s="0" t="n">
        <v>93156884.2945411</v>
      </c>
      <c r="F98" s="0" t="n">
        <v>0</v>
      </c>
      <c r="G98" s="0" t="n">
        <v>573629.49430999</v>
      </c>
      <c r="H98" s="0" t="n">
        <v>326936.330320518</v>
      </c>
      <c r="I98" s="0" t="n">
        <v>135929.981745012</v>
      </c>
    </row>
    <row r="99" customFormat="false" ht="12.8" hidden="false" customHeight="false" outlineLevel="0" collapsed="false">
      <c r="A99" s="0" t="n">
        <v>146</v>
      </c>
      <c r="B99" s="0" t="n">
        <v>31366265.4528505</v>
      </c>
      <c r="C99" s="0" t="n">
        <v>30323128.0455651</v>
      </c>
      <c r="D99" s="0" t="n">
        <v>104759904.033091</v>
      </c>
      <c r="E99" s="0" t="n">
        <v>92854816.5932861</v>
      </c>
      <c r="F99" s="0" t="n">
        <v>15475802.7655477</v>
      </c>
      <c r="G99" s="0" t="n">
        <v>609158.312085824</v>
      </c>
      <c r="H99" s="0" t="n">
        <v>337844.102278171</v>
      </c>
      <c r="I99" s="0" t="n">
        <v>137335.704173463</v>
      </c>
    </row>
    <row r="100" customFormat="false" ht="12.8" hidden="false" customHeight="false" outlineLevel="0" collapsed="false">
      <c r="A100" s="0" t="n">
        <v>147</v>
      </c>
      <c r="B100" s="0" t="n">
        <v>27323266.0248536</v>
      </c>
      <c r="C100" s="0" t="n">
        <v>26297054.5041645</v>
      </c>
      <c r="D100" s="0" t="n">
        <v>91792165.9808653</v>
      </c>
      <c r="E100" s="0" t="n">
        <v>92490898.1739038</v>
      </c>
      <c r="F100" s="0" t="n">
        <v>0</v>
      </c>
      <c r="G100" s="0" t="n">
        <v>589580.570322495</v>
      </c>
      <c r="H100" s="0" t="n">
        <v>338365.564970282</v>
      </c>
      <c r="I100" s="0" t="n">
        <v>140379.121994675</v>
      </c>
    </row>
    <row r="101" customFormat="false" ht="12.8" hidden="false" customHeight="false" outlineLevel="0" collapsed="false">
      <c r="A101" s="0" t="n">
        <v>148</v>
      </c>
      <c r="B101" s="0" t="n">
        <v>31308742.903142</v>
      </c>
      <c r="C101" s="0" t="n">
        <v>30308467.0193597</v>
      </c>
      <c r="D101" s="0" t="n">
        <v>104731955.677863</v>
      </c>
      <c r="E101" s="0" t="n">
        <v>92789477.5858603</v>
      </c>
      <c r="F101" s="0" t="n">
        <v>15464912.9309767</v>
      </c>
      <c r="G101" s="0" t="n">
        <v>563010.937401926</v>
      </c>
      <c r="H101" s="0" t="n">
        <v>339707.86109982</v>
      </c>
      <c r="I101" s="0" t="n">
        <v>139367.264686429</v>
      </c>
    </row>
    <row r="102" customFormat="false" ht="12.8" hidden="false" customHeight="false" outlineLevel="0" collapsed="false">
      <c r="A102" s="0" t="n">
        <v>149</v>
      </c>
      <c r="B102" s="0" t="n">
        <v>27522368.7980362</v>
      </c>
      <c r="C102" s="0" t="n">
        <v>26514066.500822</v>
      </c>
      <c r="D102" s="0" t="n">
        <v>92547756.5927861</v>
      </c>
      <c r="E102" s="0" t="n">
        <v>93220982.2219837</v>
      </c>
      <c r="F102" s="0" t="n">
        <v>0</v>
      </c>
      <c r="G102" s="0" t="n">
        <v>575472.392563162</v>
      </c>
      <c r="H102" s="0" t="n">
        <v>334903.675356655</v>
      </c>
      <c r="I102" s="0" t="n">
        <v>139894.613277727</v>
      </c>
    </row>
    <row r="103" customFormat="false" ht="12.8" hidden="false" customHeight="false" outlineLevel="0" collapsed="false">
      <c r="A103" s="0" t="n">
        <v>150</v>
      </c>
      <c r="B103" s="0" t="n">
        <v>31531922.7832201</v>
      </c>
      <c r="C103" s="0" t="n">
        <v>30531541.3422153</v>
      </c>
      <c r="D103" s="0" t="n">
        <v>105534825.516401</v>
      </c>
      <c r="E103" s="0" t="n">
        <v>93478277.4368769</v>
      </c>
      <c r="F103" s="0" t="n">
        <v>15579712.9061462</v>
      </c>
      <c r="G103" s="0" t="n">
        <v>570653.260012084</v>
      </c>
      <c r="H103" s="0" t="n">
        <v>333440.82576103</v>
      </c>
      <c r="I103" s="0" t="n">
        <v>137553.364616643</v>
      </c>
    </row>
    <row r="104" customFormat="false" ht="12.8" hidden="false" customHeight="false" outlineLevel="0" collapsed="false">
      <c r="A104" s="0" t="n">
        <v>151</v>
      </c>
      <c r="B104" s="0" t="n">
        <v>27698211.253453</v>
      </c>
      <c r="C104" s="0" t="n">
        <v>26717843.5940248</v>
      </c>
      <c r="D104" s="0" t="n">
        <v>93279886.9847482</v>
      </c>
      <c r="E104" s="0" t="n">
        <v>93983603.7160033</v>
      </c>
      <c r="F104" s="0" t="n">
        <v>0</v>
      </c>
      <c r="G104" s="0" t="n">
        <v>541806.9520501</v>
      </c>
      <c r="H104" s="0" t="n">
        <v>340669.803262681</v>
      </c>
      <c r="I104" s="0" t="n">
        <v>139844.148736325</v>
      </c>
    </row>
    <row r="105" customFormat="false" ht="12.8" hidden="false" customHeight="false" outlineLevel="0" collapsed="false">
      <c r="A105" s="0" t="n">
        <v>152</v>
      </c>
      <c r="B105" s="0" t="n">
        <v>31465644.657495</v>
      </c>
      <c r="C105" s="0" t="n">
        <v>30447780.8116634</v>
      </c>
      <c r="D105" s="0" t="n">
        <v>105299975.769382</v>
      </c>
      <c r="E105" s="0" t="n">
        <v>93240164.0821482</v>
      </c>
      <c r="F105" s="0" t="n">
        <v>15540027.3470247</v>
      </c>
      <c r="G105" s="0" t="n">
        <v>575122.882802555</v>
      </c>
      <c r="H105" s="0" t="n">
        <v>343556.171610065</v>
      </c>
      <c r="I105" s="0" t="n">
        <v>141692.559170083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1" activeCellId="0" sqref="E2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16555923.1792218</v>
      </c>
      <c r="C22" s="0" t="n">
        <v>15988662.9467463</v>
      </c>
      <c r="D22" s="0" t="n">
        <v>52375895.1340286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18955095.496825</v>
      </c>
      <c r="C23" s="0" t="n">
        <v>18364524.3530242</v>
      </c>
      <c r="D23" s="0" t="n">
        <v>60130890.141962</v>
      </c>
      <c r="E23" s="0" t="n">
        <v>60600098.8690448</v>
      </c>
      <c r="F23" s="0" t="n">
        <v>10100016.4781741</v>
      </c>
      <c r="G23" s="0" t="n">
        <v>322186.595348528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16661967.9268874</v>
      </c>
      <c r="C24" s="0" t="n">
        <v>16079438.9232662</v>
      </c>
      <c r="D24" s="0" t="n">
        <v>53100176.1336584</v>
      </c>
      <c r="E24" s="0" t="n">
        <v>61105137.5776111</v>
      </c>
      <c r="F24" s="0" t="n">
        <v>0</v>
      </c>
      <c r="G24" s="0" t="n">
        <v>315069.831890044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19715792.3188269</v>
      </c>
      <c r="C25" s="0" t="n">
        <v>19128586.4554793</v>
      </c>
      <c r="D25" s="0" t="n">
        <v>63180363.873526</v>
      </c>
      <c r="E25" s="0" t="n">
        <v>62333984.1123512</v>
      </c>
      <c r="F25" s="0" t="n">
        <v>10388997.3520585</v>
      </c>
      <c r="G25" s="0" t="n">
        <v>316960.486233726</v>
      </c>
      <c r="H25" s="0" t="n">
        <v>201672.568704509</v>
      </c>
      <c r="I25" s="0" t="n">
        <v>97961.1548704848</v>
      </c>
    </row>
    <row r="26" customFormat="false" ht="12.8" hidden="false" customHeight="false" outlineLevel="0" collapsed="false">
      <c r="A26" s="0" t="n">
        <v>73</v>
      </c>
      <c r="B26" s="0" t="n">
        <v>17764815.4011268</v>
      </c>
      <c r="C26" s="0" t="n">
        <v>17123652.6740513</v>
      </c>
      <c r="D26" s="0" t="n">
        <v>57095173.3234865</v>
      </c>
      <c r="E26" s="0" t="n">
        <v>64317983.6931645</v>
      </c>
      <c r="F26" s="0" t="n">
        <v>0</v>
      </c>
      <c r="G26" s="0" t="n">
        <v>360088.108865748</v>
      </c>
      <c r="H26" s="0" t="n">
        <v>210562.390707623</v>
      </c>
      <c r="I26" s="0" t="n">
        <v>100731.753574452</v>
      </c>
    </row>
    <row r="27" customFormat="false" ht="12.8" hidden="false" customHeight="false" outlineLevel="0" collapsed="false">
      <c r="A27" s="0" t="n">
        <v>74</v>
      </c>
      <c r="B27" s="0" t="n">
        <v>21086212.5198437</v>
      </c>
      <c r="C27" s="0" t="n">
        <v>20427974.6111664</v>
      </c>
      <c r="D27" s="0" t="n">
        <v>68022670.9317202</v>
      </c>
      <c r="E27" s="0" t="n">
        <v>65911634.5384983</v>
      </c>
      <c r="F27" s="0" t="n">
        <v>10985272.423083</v>
      </c>
      <c r="G27" s="0" t="n">
        <v>363261.431293282</v>
      </c>
      <c r="H27" s="0" t="n">
        <v>221866.905718427</v>
      </c>
      <c r="I27" s="0" t="n">
        <v>104442.245236657</v>
      </c>
    </row>
    <row r="28" customFormat="false" ht="12.8" hidden="false" customHeight="false" outlineLevel="0" collapsed="false">
      <c r="A28" s="0" t="n">
        <v>75</v>
      </c>
      <c r="B28" s="0" t="n">
        <v>18873247.0135921</v>
      </c>
      <c r="C28" s="0" t="n">
        <v>18228229.1599962</v>
      </c>
      <c r="D28" s="0" t="n">
        <v>61221450.0865022</v>
      </c>
      <c r="E28" s="0" t="n">
        <v>67810710.6948151</v>
      </c>
      <c r="F28" s="0" t="n">
        <v>0</v>
      </c>
      <c r="G28" s="0" t="n">
        <v>354209.030238448</v>
      </c>
      <c r="H28" s="0" t="n">
        <v>212100.254364794</v>
      </c>
      <c r="I28" s="0" t="n">
        <v>112440.812846659</v>
      </c>
    </row>
    <row r="29" customFormat="false" ht="12.8" hidden="false" customHeight="false" outlineLevel="0" collapsed="false">
      <c r="A29" s="0" t="n">
        <v>76</v>
      </c>
      <c r="B29" s="0" t="n">
        <v>22619242.9253858</v>
      </c>
      <c r="C29" s="0" t="n">
        <v>21920604.7019263</v>
      </c>
      <c r="D29" s="0" t="n">
        <v>73444835.2993026</v>
      </c>
      <c r="E29" s="0" t="n">
        <v>70131277.7373953</v>
      </c>
      <c r="F29" s="0" t="n">
        <v>11688546.2895659</v>
      </c>
      <c r="G29" s="0" t="n">
        <v>387384.380247735</v>
      </c>
      <c r="H29" s="0" t="n">
        <v>231555.520433158</v>
      </c>
      <c r="I29" s="0" t="n">
        <v>113854.746826568</v>
      </c>
    </row>
    <row r="30" customFormat="false" ht="12.8" hidden="false" customHeight="false" outlineLevel="0" collapsed="false">
      <c r="A30" s="0" t="n">
        <v>77</v>
      </c>
      <c r="B30" s="0" t="n">
        <v>20061517.4206922</v>
      </c>
      <c r="C30" s="0" t="n">
        <v>19393790.8655155</v>
      </c>
      <c r="D30" s="0" t="n">
        <v>65532516.4430728</v>
      </c>
      <c r="E30" s="0" t="n">
        <v>71546578.0393294</v>
      </c>
      <c r="F30" s="0" t="n">
        <v>0</v>
      </c>
      <c r="G30" s="0" t="n">
        <v>361285.858296254</v>
      </c>
      <c r="H30" s="0" t="n">
        <v>222346.900190202</v>
      </c>
      <c r="I30" s="0" t="n">
        <v>120133.995271837</v>
      </c>
    </row>
    <row r="31" customFormat="false" ht="12.8" hidden="false" customHeight="false" outlineLevel="0" collapsed="false">
      <c r="A31" s="0" t="n">
        <v>78</v>
      </c>
      <c r="B31" s="0" t="n">
        <v>23778694.0247183</v>
      </c>
      <c r="C31" s="0" t="n">
        <v>23082619.8056542</v>
      </c>
      <c r="D31" s="0" t="n">
        <v>77725784.9806998</v>
      </c>
      <c r="E31" s="0" t="n">
        <v>73372902.1963452</v>
      </c>
      <c r="F31" s="0" t="n">
        <v>12228817.0327242</v>
      </c>
      <c r="G31" s="0" t="n">
        <v>379638.355341332</v>
      </c>
      <c r="H31" s="0" t="n">
        <v>236895.453550327</v>
      </c>
      <c r="I31" s="0" t="n">
        <v>113629.157389138</v>
      </c>
    </row>
    <row r="32" customFormat="false" ht="12.8" hidden="false" customHeight="false" outlineLevel="0" collapsed="false">
      <c r="A32" s="0" t="n">
        <v>79</v>
      </c>
      <c r="B32" s="0" t="n">
        <v>21117438.0467786</v>
      </c>
      <c r="C32" s="0" t="n">
        <v>20454468.9483243</v>
      </c>
      <c r="D32" s="0" t="n">
        <v>69464299.2150514</v>
      </c>
      <c r="E32" s="0" t="n">
        <v>74932356.9514605</v>
      </c>
      <c r="F32" s="0" t="n">
        <v>0</v>
      </c>
      <c r="G32" s="0" t="n">
        <v>341888.634920194</v>
      </c>
      <c r="H32" s="0" t="n">
        <v>235225.795691105</v>
      </c>
      <c r="I32" s="0" t="n">
        <v>122649.525489966</v>
      </c>
    </row>
    <row r="33" customFormat="false" ht="12.8" hidden="false" customHeight="false" outlineLevel="0" collapsed="false">
      <c r="A33" s="0" t="n">
        <v>80</v>
      </c>
      <c r="B33" s="0" t="n">
        <v>25093039.5304664</v>
      </c>
      <c r="C33" s="0" t="n">
        <v>24346540.7746842</v>
      </c>
      <c r="D33" s="0" t="n">
        <v>82253974.7944114</v>
      </c>
      <c r="E33" s="0" t="n">
        <v>77021033.4410028</v>
      </c>
      <c r="F33" s="0" t="n">
        <v>12836838.9068338</v>
      </c>
      <c r="G33" s="0" t="n">
        <v>414828.064439965</v>
      </c>
      <c r="H33" s="0" t="n">
        <v>250061.230911828</v>
      </c>
      <c r="I33" s="0" t="n">
        <v>116584.943472031</v>
      </c>
    </row>
    <row r="34" customFormat="false" ht="12.8" hidden="false" customHeight="false" outlineLevel="0" collapsed="false">
      <c r="A34" s="0" t="n">
        <v>81</v>
      </c>
      <c r="B34" s="0" t="n">
        <v>22037743.8586397</v>
      </c>
      <c r="C34" s="0" t="n">
        <v>21299759.1472712</v>
      </c>
      <c r="D34" s="0" t="n">
        <v>72545189.1576413</v>
      </c>
      <c r="E34" s="0" t="n">
        <v>77658453.7778097</v>
      </c>
      <c r="F34" s="0" t="n">
        <v>0</v>
      </c>
      <c r="G34" s="0" t="n">
        <v>399803.580842187</v>
      </c>
      <c r="H34" s="0" t="n">
        <v>249295.542643289</v>
      </c>
      <c r="I34" s="0" t="n">
        <v>126979.411261475</v>
      </c>
    </row>
    <row r="35" customFormat="false" ht="12.8" hidden="false" customHeight="false" outlineLevel="0" collapsed="false">
      <c r="A35" s="0" t="n">
        <v>82</v>
      </c>
      <c r="B35" s="0" t="n">
        <v>25704417.3422332</v>
      </c>
      <c r="C35" s="0" t="n">
        <v>24920319.7939848</v>
      </c>
      <c r="D35" s="0" t="n">
        <v>84357464.102399</v>
      </c>
      <c r="E35" s="0" t="n">
        <v>78489709.7002338</v>
      </c>
      <c r="F35" s="0" t="n">
        <v>13081618.2833723</v>
      </c>
      <c r="G35" s="0" t="n">
        <v>446223.569169911</v>
      </c>
      <c r="H35" s="0" t="n">
        <v>255343.741167609</v>
      </c>
      <c r="I35" s="0" t="n">
        <v>117900.339872653</v>
      </c>
    </row>
    <row r="36" customFormat="false" ht="12.8" hidden="false" customHeight="false" outlineLevel="0" collapsed="false">
      <c r="A36" s="0" t="n">
        <v>83</v>
      </c>
      <c r="B36" s="0" t="n">
        <v>22642500.6540412</v>
      </c>
      <c r="C36" s="0" t="n">
        <v>21893270.1082328</v>
      </c>
      <c r="D36" s="0" t="n">
        <v>74739036.2577026</v>
      </c>
      <c r="E36" s="0" t="n">
        <v>79444232.9164178</v>
      </c>
      <c r="F36" s="0" t="n">
        <v>0</v>
      </c>
      <c r="G36" s="0" t="n">
        <v>419096.762012228</v>
      </c>
      <c r="H36" s="0" t="n">
        <v>246709.071468263</v>
      </c>
      <c r="I36" s="0" t="n">
        <v>119178.160468459</v>
      </c>
    </row>
    <row r="37" customFormat="false" ht="12.8" hidden="false" customHeight="false" outlineLevel="0" collapsed="false">
      <c r="A37" s="0" t="n">
        <v>84</v>
      </c>
      <c r="B37" s="0" t="n">
        <v>26428913.0010836</v>
      </c>
      <c r="C37" s="0" t="n">
        <v>25683541.5010851</v>
      </c>
      <c r="D37" s="0" t="n">
        <v>87150555.7480356</v>
      </c>
      <c r="E37" s="0" t="n">
        <v>80679163.87268</v>
      </c>
      <c r="F37" s="0" t="n">
        <v>13446527.3121133</v>
      </c>
      <c r="G37" s="0" t="n">
        <v>416335.306238905</v>
      </c>
      <c r="H37" s="0" t="n">
        <v>250516.093002121</v>
      </c>
      <c r="I37" s="0" t="n">
        <v>112171.572510673</v>
      </c>
    </row>
    <row r="38" customFormat="false" ht="12.8" hidden="false" customHeight="false" outlineLevel="0" collapsed="false">
      <c r="A38" s="0" t="n">
        <v>85</v>
      </c>
      <c r="B38" s="0" t="n">
        <v>23185247.1556391</v>
      </c>
      <c r="C38" s="0" t="n">
        <v>22461741.6842888</v>
      </c>
      <c r="D38" s="0" t="n">
        <v>76873397.4516394</v>
      </c>
      <c r="E38" s="0" t="n">
        <v>81257463.8607216</v>
      </c>
      <c r="F38" s="0" t="n">
        <v>0</v>
      </c>
      <c r="G38" s="0" t="n">
        <v>386846.264190054</v>
      </c>
      <c r="H38" s="0" t="n">
        <v>253716.371614048</v>
      </c>
      <c r="I38" s="0" t="n">
        <v>118489.76506607</v>
      </c>
    </row>
    <row r="39" customFormat="false" ht="12.8" hidden="false" customHeight="false" outlineLevel="0" collapsed="false">
      <c r="A39" s="0" t="n">
        <v>86</v>
      </c>
      <c r="B39" s="0" t="n">
        <v>26906648.427071</v>
      </c>
      <c r="C39" s="0" t="n">
        <v>26128152.4059785</v>
      </c>
      <c r="D39" s="0" t="n">
        <v>88774222.1436455</v>
      </c>
      <c r="E39" s="0" t="n">
        <v>81810102.0181138</v>
      </c>
      <c r="F39" s="0" t="n">
        <v>13635017.003019</v>
      </c>
      <c r="G39" s="0" t="n">
        <v>419645.776130929</v>
      </c>
      <c r="H39" s="0" t="n">
        <v>276386.476757967</v>
      </c>
      <c r="I39" s="0" t="n">
        <v>117805.383148023</v>
      </c>
    </row>
    <row r="40" customFormat="false" ht="12.8" hidden="false" customHeight="false" outlineLevel="0" collapsed="false">
      <c r="A40" s="0" t="n">
        <v>87</v>
      </c>
      <c r="B40" s="0" t="n">
        <v>23947995.2877292</v>
      </c>
      <c r="C40" s="0" t="n">
        <v>23191697.2693704</v>
      </c>
      <c r="D40" s="0" t="n">
        <v>79479524.9040718</v>
      </c>
      <c r="E40" s="0" t="n">
        <v>83628845.780382</v>
      </c>
      <c r="F40" s="0" t="n">
        <v>0</v>
      </c>
      <c r="G40" s="0" t="n">
        <v>404640.015072551</v>
      </c>
      <c r="H40" s="0" t="n">
        <v>268781.041305311</v>
      </c>
      <c r="I40" s="0" t="n">
        <v>118395.659972794</v>
      </c>
    </row>
    <row r="41" customFormat="false" ht="12.8" hidden="false" customHeight="false" outlineLevel="0" collapsed="false">
      <c r="A41" s="0" t="n">
        <v>88</v>
      </c>
      <c r="B41" s="0" t="n">
        <v>27930434.0469483</v>
      </c>
      <c r="C41" s="0" t="n">
        <v>27142496.2735684</v>
      </c>
      <c r="D41" s="0" t="n">
        <v>92333992.6661206</v>
      </c>
      <c r="E41" s="0" t="n">
        <v>84808433.2912658</v>
      </c>
      <c r="F41" s="0" t="n">
        <v>14134738.8818776</v>
      </c>
      <c r="G41" s="0" t="n">
        <v>427531.490661722</v>
      </c>
      <c r="H41" s="0" t="n">
        <v>278191.796233005</v>
      </c>
      <c r="I41" s="0" t="n">
        <v>117449.266407332</v>
      </c>
    </row>
    <row r="42" customFormat="false" ht="12.8" hidden="false" customHeight="false" outlineLevel="0" collapsed="false">
      <c r="A42" s="0" t="n">
        <v>89</v>
      </c>
      <c r="B42" s="0" t="n">
        <v>24606806.8996576</v>
      </c>
      <c r="C42" s="0" t="n">
        <v>23812713.3425197</v>
      </c>
      <c r="D42" s="0" t="n">
        <v>81727203.8572881</v>
      </c>
      <c r="E42" s="0" t="n">
        <v>85679765.8706796</v>
      </c>
      <c r="F42" s="0" t="n">
        <v>0</v>
      </c>
      <c r="G42" s="0" t="n">
        <v>444968.392167467</v>
      </c>
      <c r="H42" s="0" t="n">
        <v>268302.831151437</v>
      </c>
      <c r="I42" s="0" t="n">
        <v>115460.4768843</v>
      </c>
    </row>
    <row r="43" customFormat="false" ht="12.8" hidden="false" customHeight="false" outlineLevel="0" collapsed="false">
      <c r="A43" s="0" t="n">
        <v>90</v>
      </c>
      <c r="B43" s="0" t="n">
        <v>28499710.2039563</v>
      </c>
      <c r="C43" s="0" t="n">
        <v>27656237.2817796</v>
      </c>
      <c r="D43" s="0" t="n">
        <v>94174668.5926605</v>
      </c>
      <c r="E43" s="0" t="n">
        <v>86265710.318764</v>
      </c>
      <c r="F43" s="0" t="n">
        <v>14377618.3864607</v>
      </c>
      <c r="G43" s="0" t="n">
        <v>462112.728076907</v>
      </c>
      <c r="H43" s="0" t="n">
        <v>294248.062915413</v>
      </c>
      <c r="I43" s="0" t="n">
        <v>124445.901691835</v>
      </c>
    </row>
    <row r="44" customFormat="false" ht="12.8" hidden="false" customHeight="false" outlineLevel="0" collapsed="false">
      <c r="A44" s="0" t="n">
        <v>91</v>
      </c>
      <c r="B44" s="0" t="n">
        <v>25151435.9084553</v>
      </c>
      <c r="C44" s="0" t="n">
        <v>24289317.9673383</v>
      </c>
      <c r="D44" s="0" t="n">
        <v>83460512.5080262</v>
      </c>
      <c r="E44" s="0" t="n">
        <v>87226721.115347</v>
      </c>
      <c r="F44" s="0" t="n">
        <v>0</v>
      </c>
      <c r="G44" s="0" t="n">
        <v>486007.896223369</v>
      </c>
      <c r="H44" s="0" t="n">
        <v>288640.582932393</v>
      </c>
      <c r="I44" s="0" t="n">
        <v>124956.374230353</v>
      </c>
    </row>
    <row r="45" customFormat="false" ht="12.8" hidden="false" customHeight="false" outlineLevel="0" collapsed="false">
      <c r="A45" s="0" t="n">
        <v>92</v>
      </c>
      <c r="B45" s="0" t="n">
        <v>29078282.8835258</v>
      </c>
      <c r="C45" s="0" t="n">
        <v>28143395.2685233</v>
      </c>
      <c r="D45" s="0" t="n">
        <v>95948956.4142758</v>
      </c>
      <c r="E45" s="0" t="n">
        <v>87681751.2285989</v>
      </c>
      <c r="F45" s="0" t="n">
        <v>14613625.2047665</v>
      </c>
      <c r="G45" s="0" t="n">
        <v>553569.470996187</v>
      </c>
      <c r="H45" s="0" t="n">
        <v>295836.786019619</v>
      </c>
      <c r="I45" s="0" t="n">
        <v>122116.225695289</v>
      </c>
    </row>
    <row r="46" customFormat="false" ht="12.8" hidden="false" customHeight="false" outlineLevel="0" collapsed="false">
      <c r="A46" s="0" t="n">
        <v>93</v>
      </c>
      <c r="B46" s="0" t="n">
        <v>25700934.7883127</v>
      </c>
      <c r="C46" s="0" t="n">
        <v>24801910.5536157</v>
      </c>
      <c r="D46" s="0" t="n">
        <v>85307822.8281228</v>
      </c>
      <c r="E46" s="0" t="n">
        <v>88946369.838541</v>
      </c>
      <c r="F46" s="0" t="n">
        <v>0</v>
      </c>
      <c r="G46" s="0" t="n">
        <v>524567.040223212</v>
      </c>
      <c r="H46" s="0" t="n">
        <v>290158.932996422</v>
      </c>
      <c r="I46" s="0" t="n">
        <v>120426.087824799</v>
      </c>
    </row>
    <row r="47" customFormat="false" ht="12.8" hidden="false" customHeight="false" outlineLevel="0" collapsed="false">
      <c r="A47" s="0" t="n">
        <v>94</v>
      </c>
      <c r="B47" s="0" t="n">
        <v>29999916.6495503</v>
      </c>
      <c r="C47" s="0" t="n">
        <v>29040019.3286889</v>
      </c>
      <c r="D47" s="0" t="n">
        <v>99089865.4233961</v>
      </c>
      <c r="E47" s="0" t="n">
        <v>90397287.6344887</v>
      </c>
      <c r="F47" s="0" t="n">
        <v>15066214.6057481</v>
      </c>
      <c r="G47" s="0" t="n">
        <v>572970.610079995</v>
      </c>
      <c r="H47" s="0" t="n">
        <v>304100.456181971</v>
      </c>
      <c r="I47" s="0" t="n">
        <v>118323.220856467</v>
      </c>
    </row>
    <row r="48" customFormat="false" ht="12.8" hidden="false" customHeight="false" outlineLevel="0" collapsed="false">
      <c r="A48" s="0" t="n">
        <v>95</v>
      </c>
      <c r="B48" s="0" t="n">
        <v>26312054.3748818</v>
      </c>
      <c r="C48" s="0" t="n">
        <v>25361355.6833551</v>
      </c>
      <c r="D48" s="0" t="n">
        <v>87315217.3502405</v>
      </c>
      <c r="E48" s="0" t="n">
        <v>90880264.9838527</v>
      </c>
      <c r="F48" s="0" t="n">
        <v>0</v>
      </c>
      <c r="G48" s="0" t="n">
        <v>552063.739965939</v>
      </c>
      <c r="H48" s="0" t="n">
        <v>311453.321222354</v>
      </c>
      <c r="I48" s="0" t="n">
        <v>124545.186197802</v>
      </c>
    </row>
    <row r="49" customFormat="false" ht="12.8" hidden="false" customHeight="false" outlineLevel="0" collapsed="false">
      <c r="A49" s="0" t="n">
        <v>96</v>
      </c>
      <c r="B49" s="0" t="n">
        <v>30596180.7711428</v>
      </c>
      <c r="C49" s="0" t="n">
        <v>29669553.8973795</v>
      </c>
      <c r="D49" s="0" t="n">
        <v>101279643.60404</v>
      </c>
      <c r="E49" s="0" t="n">
        <v>92328740.4409641</v>
      </c>
      <c r="F49" s="0" t="n">
        <v>15388123.4068274</v>
      </c>
      <c r="G49" s="0" t="n">
        <v>529587.453310842</v>
      </c>
      <c r="H49" s="0" t="n">
        <v>311933.059221416</v>
      </c>
      <c r="I49" s="0" t="n">
        <v>121580.516044336</v>
      </c>
    </row>
    <row r="50" customFormat="false" ht="12.8" hidden="false" customHeight="false" outlineLevel="0" collapsed="false">
      <c r="A50" s="0" t="n">
        <v>97</v>
      </c>
      <c r="B50" s="0" t="n">
        <v>27018488.2722648</v>
      </c>
      <c r="C50" s="0" t="n">
        <v>26054649.6950829</v>
      </c>
      <c r="D50" s="0" t="n">
        <v>89733040.4392987</v>
      </c>
      <c r="E50" s="0" t="n">
        <v>93247274.4137981</v>
      </c>
      <c r="F50" s="0" t="n">
        <v>0</v>
      </c>
      <c r="G50" s="0" t="n">
        <v>555957.138522384</v>
      </c>
      <c r="H50" s="0" t="n">
        <v>318526.060030108</v>
      </c>
      <c r="I50" s="0" t="n">
        <v>127650.540899132</v>
      </c>
    </row>
    <row r="51" customFormat="false" ht="12.8" hidden="false" customHeight="false" outlineLevel="0" collapsed="false">
      <c r="A51" s="0" t="n">
        <v>98</v>
      </c>
      <c r="B51" s="0" t="n">
        <v>31047678.370192</v>
      </c>
      <c r="C51" s="0" t="n">
        <v>30116708.5935538</v>
      </c>
      <c r="D51" s="0" t="n">
        <v>102837447.861022</v>
      </c>
      <c r="E51" s="0" t="n">
        <v>93622069.0887885</v>
      </c>
      <c r="F51" s="0" t="n">
        <v>15603678.1814647</v>
      </c>
      <c r="G51" s="0" t="n">
        <v>524476.203304182</v>
      </c>
      <c r="H51" s="0" t="n">
        <v>319002.690539355</v>
      </c>
      <c r="I51" s="0" t="n">
        <v>124986.975421063</v>
      </c>
    </row>
    <row r="52" customFormat="false" ht="12.8" hidden="false" customHeight="false" outlineLevel="0" collapsed="false">
      <c r="A52" s="0" t="n">
        <v>99</v>
      </c>
      <c r="B52" s="0" t="n">
        <v>27533999.7669665</v>
      </c>
      <c r="C52" s="0" t="n">
        <v>26558179.1922202</v>
      </c>
      <c r="D52" s="0" t="n">
        <v>91482026.268435</v>
      </c>
      <c r="E52" s="0" t="n">
        <v>94986621.0104502</v>
      </c>
      <c r="F52" s="0" t="n">
        <v>0</v>
      </c>
      <c r="G52" s="0" t="n">
        <v>561691.51162629</v>
      </c>
      <c r="H52" s="0" t="n">
        <v>324314.85075901</v>
      </c>
      <c r="I52" s="0" t="n">
        <v>128306.017658616</v>
      </c>
    </row>
    <row r="53" customFormat="false" ht="12.8" hidden="false" customHeight="false" outlineLevel="0" collapsed="false">
      <c r="A53" s="0" t="n">
        <v>100</v>
      </c>
      <c r="B53" s="0" t="n">
        <v>31873802.0252328</v>
      </c>
      <c r="C53" s="0" t="n">
        <v>30868117.0266022</v>
      </c>
      <c r="D53" s="0" t="n">
        <v>105418542.273756</v>
      </c>
      <c r="E53" s="0" t="n">
        <v>95928141.7990337</v>
      </c>
      <c r="F53" s="0" t="n">
        <v>15988023.6331723</v>
      </c>
      <c r="G53" s="0" t="n">
        <v>586564.765336974</v>
      </c>
      <c r="H53" s="0" t="n">
        <v>328331.447668303</v>
      </c>
      <c r="I53" s="0" t="n">
        <v>129698.265178991</v>
      </c>
    </row>
    <row r="54" customFormat="false" ht="12.8" hidden="false" customHeight="false" outlineLevel="0" collapsed="false">
      <c r="A54" s="0" t="n">
        <v>101</v>
      </c>
      <c r="B54" s="0" t="n">
        <v>28129813.1203633</v>
      </c>
      <c r="C54" s="0" t="n">
        <v>27121149.0335902</v>
      </c>
      <c r="D54" s="0" t="n">
        <v>93470624.0962306</v>
      </c>
      <c r="E54" s="0" t="n">
        <v>96973137.0360809</v>
      </c>
      <c r="F54" s="0" t="n">
        <v>0</v>
      </c>
      <c r="G54" s="0" t="n">
        <v>585401.684675644</v>
      </c>
      <c r="H54" s="0" t="n">
        <v>330118.091910159</v>
      </c>
      <c r="I54" s="0" t="n">
        <v>133063.300267543</v>
      </c>
    </row>
    <row r="55" customFormat="false" ht="12.8" hidden="false" customHeight="false" outlineLevel="0" collapsed="false">
      <c r="A55" s="0" t="n">
        <v>102</v>
      </c>
      <c r="B55" s="0" t="n">
        <v>32460435.9356369</v>
      </c>
      <c r="C55" s="0" t="n">
        <v>31437277.4256535</v>
      </c>
      <c r="D55" s="0" t="n">
        <v>107402513.977523</v>
      </c>
      <c r="E55" s="0" t="n">
        <v>97612619.7610379</v>
      </c>
      <c r="F55" s="0" t="n">
        <v>16268769.960173</v>
      </c>
      <c r="G55" s="0" t="n">
        <v>582686.387486271</v>
      </c>
      <c r="H55" s="0" t="n">
        <v>344810.220375877</v>
      </c>
      <c r="I55" s="0" t="n">
        <v>136659.860173138</v>
      </c>
    </row>
    <row r="56" customFormat="false" ht="12.8" hidden="false" customHeight="false" outlineLevel="0" collapsed="false">
      <c r="A56" s="0" t="n">
        <v>103</v>
      </c>
      <c r="B56" s="0" t="n">
        <v>28529200.5946213</v>
      </c>
      <c r="C56" s="0" t="n">
        <v>27500888.8261228</v>
      </c>
      <c r="D56" s="0" t="n">
        <v>94785516.0229015</v>
      </c>
      <c r="E56" s="0" t="n">
        <v>98223879.5608659</v>
      </c>
      <c r="F56" s="0" t="n">
        <v>0</v>
      </c>
      <c r="G56" s="0" t="n">
        <v>604300.825986981</v>
      </c>
      <c r="H56" s="0" t="n">
        <v>332652.908292633</v>
      </c>
      <c r="I56" s="0" t="n">
        <v>130511.477455468</v>
      </c>
    </row>
    <row r="57" customFormat="false" ht="12.8" hidden="false" customHeight="false" outlineLevel="0" collapsed="false">
      <c r="A57" s="0" t="n">
        <v>104</v>
      </c>
      <c r="B57" s="0" t="n">
        <v>33059688.1306756</v>
      </c>
      <c r="C57" s="0" t="n">
        <v>32103057.6040064</v>
      </c>
      <c r="D57" s="0" t="n">
        <v>109652972.628263</v>
      </c>
      <c r="E57" s="0" t="n">
        <v>99605469.2023417</v>
      </c>
      <c r="F57" s="0" t="n">
        <v>16600911.5337236</v>
      </c>
      <c r="G57" s="0" t="n">
        <v>527861.061275149</v>
      </c>
      <c r="H57" s="0" t="n">
        <v>337762.844573136</v>
      </c>
      <c r="I57" s="0" t="n">
        <v>130009.458315607</v>
      </c>
    </row>
    <row r="58" customFormat="false" ht="12.8" hidden="false" customHeight="false" outlineLevel="0" collapsed="false">
      <c r="A58" s="0" t="n">
        <v>105</v>
      </c>
      <c r="B58" s="0" t="n">
        <v>29373529.0469382</v>
      </c>
      <c r="C58" s="0" t="n">
        <v>28401945.1650728</v>
      </c>
      <c r="D58" s="0" t="n">
        <v>97945251.8391936</v>
      </c>
      <c r="E58" s="0" t="n">
        <v>101385349.712585</v>
      </c>
      <c r="F58" s="0" t="n">
        <v>0</v>
      </c>
      <c r="G58" s="0" t="n">
        <v>541578.944464811</v>
      </c>
      <c r="H58" s="0" t="n">
        <v>338656.030353141</v>
      </c>
      <c r="I58" s="0" t="n">
        <v>130498.438639253</v>
      </c>
    </row>
    <row r="59" customFormat="false" ht="12.8" hidden="false" customHeight="false" outlineLevel="0" collapsed="false">
      <c r="A59" s="0" t="n">
        <v>106</v>
      </c>
      <c r="B59" s="0" t="n">
        <v>34219472.1414576</v>
      </c>
      <c r="C59" s="0" t="n">
        <v>33255814.5095062</v>
      </c>
      <c r="D59" s="0" t="n">
        <v>113688844.280261</v>
      </c>
      <c r="E59" s="0" t="n">
        <v>103154442.395307</v>
      </c>
      <c r="F59" s="0" t="n">
        <v>17192407.0658845</v>
      </c>
      <c r="G59" s="0" t="n">
        <v>531302.285738736</v>
      </c>
      <c r="H59" s="0" t="n">
        <v>340950.506230442</v>
      </c>
      <c r="I59" s="0" t="n">
        <v>130578.342831708</v>
      </c>
    </row>
    <row r="60" customFormat="false" ht="12.8" hidden="false" customHeight="false" outlineLevel="0" collapsed="false">
      <c r="A60" s="0" t="n">
        <v>107</v>
      </c>
      <c r="B60" s="0" t="n">
        <v>30263397.1364</v>
      </c>
      <c r="C60" s="0" t="n">
        <v>29276289.0539658</v>
      </c>
      <c r="D60" s="0" t="n">
        <v>101058288.67041</v>
      </c>
      <c r="E60" s="0" t="n">
        <v>104447702.048459</v>
      </c>
      <c r="F60" s="0" t="n">
        <v>0</v>
      </c>
      <c r="G60" s="0" t="n">
        <v>554824.551126447</v>
      </c>
      <c r="H60" s="0" t="n">
        <v>340361.279075987</v>
      </c>
      <c r="I60" s="0" t="n">
        <v>131317.503188278</v>
      </c>
    </row>
    <row r="61" customFormat="false" ht="12.8" hidden="false" customHeight="false" outlineLevel="0" collapsed="false">
      <c r="A61" s="0" t="n">
        <v>108</v>
      </c>
      <c r="B61" s="0" t="n">
        <v>35116686.420711</v>
      </c>
      <c r="C61" s="0" t="n">
        <v>34095215.2015936</v>
      </c>
      <c r="D61" s="0" t="n">
        <v>116679699.290148</v>
      </c>
      <c r="E61" s="0" t="n">
        <v>105779442.331303</v>
      </c>
      <c r="F61" s="0" t="n">
        <v>17629907.0552172</v>
      </c>
      <c r="G61" s="0" t="n">
        <v>590174.988528669</v>
      </c>
      <c r="H61" s="0" t="n">
        <v>341448.335275714</v>
      </c>
      <c r="I61" s="0" t="n">
        <v>128354.136161411</v>
      </c>
    </row>
    <row r="62" customFormat="false" ht="12.8" hidden="false" customHeight="false" outlineLevel="0" collapsed="false">
      <c r="A62" s="0" t="n">
        <v>109</v>
      </c>
      <c r="B62" s="0" t="n">
        <v>30697948.5919447</v>
      </c>
      <c r="C62" s="0" t="n">
        <v>29639113.6995582</v>
      </c>
      <c r="D62" s="0" t="n">
        <v>102382982.042753</v>
      </c>
      <c r="E62" s="0" t="n">
        <v>105758849.915218</v>
      </c>
      <c r="F62" s="0" t="n">
        <v>0</v>
      </c>
      <c r="G62" s="0" t="n">
        <v>636091.737208493</v>
      </c>
      <c r="H62" s="0" t="n">
        <v>334158.222115252</v>
      </c>
      <c r="I62" s="0" t="n">
        <v>126549.904375426</v>
      </c>
    </row>
    <row r="63" customFormat="false" ht="12.8" hidden="false" customHeight="false" outlineLevel="0" collapsed="false">
      <c r="A63" s="0" t="n">
        <v>110</v>
      </c>
      <c r="B63" s="0" t="n">
        <v>35563322.8007028</v>
      </c>
      <c r="C63" s="0" t="n">
        <v>34536793.0005325</v>
      </c>
      <c r="D63" s="0" t="n">
        <v>118247761.641687</v>
      </c>
      <c r="E63" s="0" t="n">
        <v>107104947.970876</v>
      </c>
      <c r="F63" s="0" t="n">
        <v>17850824.6618126</v>
      </c>
      <c r="G63" s="0" t="n">
        <v>598601.161430325</v>
      </c>
      <c r="H63" s="0" t="n">
        <v>339572.745217932</v>
      </c>
      <c r="I63" s="0" t="n">
        <v>126222.705031415</v>
      </c>
    </row>
    <row r="64" customFormat="false" ht="12.8" hidden="false" customHeight="false" outlineLevel="0" collapsed="false">
      <c r="A64" s="0" t="n">
        <v>111</v>
      </c>
      <c r="B64" s="0" t="n">
        <v>31399137.3319506</v>
      </c>
      <c r="C64" s="0" t="n">
        <v>30422411.4457294</v>
      </c>
      <c r="D64" s="0" t="n">
        <v>105142108.886793</v>
      </c>
      <c r="E64" s="0" t="n">
        <v>108541471.444024</v>
      </c>
      <c r="F64" s="0" t="n">
        <v>0</v>
      </c>
      <c r="G64" s="0" t="n">
        <v>552760.260240729</v>
      </c>
      <c r="H64" s="0" t="n">
        <v>335709.104413289</v>
      </c>
      <c r="I64" s="0" t="n">
        <v>126080.74509592</v>
      </c>
    </row>
    <row r="65" customFormat="false" ht="12.8" hidden="false" customHeight="false" outlineLevel="0" collapsed="false">
      <c r="A65" s="0" t="n">
        <v>112</v>
      </c>
      <c r="B65" s="0" t="n">
        <v>36476415.3525718</v>
      </c>
      <c r="C65" s="0" t="n">
        <v>35477493.9762667</v>
      </c>
      <c r="D65" s="0" t="n">
        <v>121487881.143524</v>
      </c>
      <c r="E65" s="0" t="n">
        <v>109969367.044117</v>
      </c>
      <c r="F65" s="0" t="n">
        <v>18328227.8406862</v>
      </c>
      <c r="G65" s="0" t="n">
        <v>560879.30172748</v>
      </c>
      <c r="H65" s="0" t="n">
        <v>347745.867866258</v>
      </c>
      <c r="I65" s="0" t="n">
        <v>128994.581016288</v>
      </c>
    </row>
    <row r="66" customFormat="false" ht="12.8" hidden="false" customHeight="false" outlineLevel="0" collapsed="false">
      <c r="A66" s="0" t="n">
        <v>113</v>
      </c>
      <c r="B66" s="0" t="n">
        <v>32156277.9334384</v>
      </c>
      <c r="C66" s="0" t="n">
        <v>31151338.4370149</v>
      </c>
      <c r="D66" s="0" t="n">
        <v>107692777.371092</v>
      </c>
      <c r="E66" s="0" t="n">
        <v>110981664.521405</v>
      </c>
      <c r="F66" s="0" t="n">
        <v>0</v>
      </c>
      <c r="G66" s="0" t="n">
        <v>567665.175329979</v>
      </c>
      <c r="H66" s="0" t="n">
        <v>346919.26475499</v>
      </c>
      <c r="I66" s="0" t="n">
        <v>129078.651912228</v>
      </c>
    </row>
    <row r="67" customFormat="false" ht="12.8" hidden="false" customHeight="false" outlineLevel="0" collapsed="false">
      <c r="A67" s="0" t="n">
        <v>114</v>
      </c>
      <c r="B67" s="0" t="n">
        <v>37343872.9315232</v>
      </c>
      <c r="C67" s="0" t="n">
        <v>36361030.8278652</v>
      </c>
      <c r="D67" s="0" t="n">
        <v>124551280.493187</v>
      </c>
      <c r="E67" s="0" t="n">
        <v>112602399.097822</v>
      </c>
      <c r="F67" s="0" t="n">
        <v>18767066.5163036</v>
      </c>
      <c r="G67" s="0" t="n">
        <v>539274.164345775</v>
      </c>
      <c r="H67" s="0" t="n">
        <v>352735.302953185</v>
      </c>
      <c r="I67" s="0" t="n">
        <v>129760.909084341</v>
      </c>
    </row>
    <row r="68" customFormat="false" ht="12.8" hidden="false" customHeight="false" outlineLevel="0" collapsed="false">
      <c r="A68" s="0" t="n">
        <v>115</v>
      </c>
      <c r="B68" s="0" t="n">
        <v>32846847.195382</v>
      </c>
      <c r="C68" s="0" t="n">
        <v>31896332.3371999</v>
      </c>
      <c r="D68" s="0" t="n">
        <v>110321734.14399</v>
      </c>
      <c r="E68" s="0" t="n">
        <v>113570374.520048</v>
      </c>
      <c r="F68" s="0" t="n">
        <v>0</v>
      </c>
      <c r="G68" s="0" t="n">
        <v>508151.15901264</v>
      </c>
      <c r="H68" s="0" t="n">
        <v>351096.377199786</v>
      </c>
      <c r="I68" s="0" t="n">
        <v>130381.888528059</v>
      </c>
    </row>
    <row r="69" customFormat="false" ht="12.8" hidden="false" customHeight="false" outlineLevel="0" collapsed="false">
      <c r="A69" s="0" t="n">
        <v>116</v>
      </c>
      <c r="B69" s="0" t="n">
        <v>37992641.163716</v>
      </c>
      <c r="C69" s="0" t="n">
        <v>36985353.4968545</v>
      </c>
      <c r="D69" s="0" t="n">
        <v>126775725.558992</v>
      </c>
      <c r="E69" s="0" t="n">
        <v>114498657.046104</v>
      </c>
      <c r="F69" s="0" t="n">
        <v>19083109.507684</v>
      </c>
      <c r="G69" s="0" t="n">
        <v>566667.756648726</v>
      </c>
      <c r="H69" s="0" t="n">
        <v>350249.500969035</v>
      </c>
      <c r="I69" s="0" t="n">
        <v>129100.584633812</v>
      </c>
    </row>
    <row r="70" customFormat="false" ht="12.8" hidden="false" customHeight="false" outlineLevel="0" collapsed="false">
      <c r="A70" s="0" t="n">
        <v>117</v>
      </c>
      <c r="B70" s="0" t="n">
        <v>33173681.8620575</v>
      </c>
      <c r="C70" s="0" t="n">
        <v>32144533.4365455</v>
      </c>
      <c r="D70" s="0" t="n">
        <v>111235963.235562</v>
      </c>
      <c r="E70" s="0" t="n">
        <v>114364780.155882</v>
      </c>
      <c r="F70" s="0" t="n">
        <v>0</v>
      </c>
      <c r="G70" s="0" t="n">
        <v>580202.551244062</v>
      </c>
      <c r="H70" s="0" t="n">
        <v>355769.208675254</v>
      </c>
      <c r="I70" s="0" t="n">
        <v>133109.522275286</v>
      </c>
    </row>
    <row r="71" customFormat="false" ht="12.8" hidden="false" customHeight="false" outlineLevel="0" collapsed="false">
      <c r="A71" s="0" t="n">
        <v>118</v>
      </c>
      <c r="B71" s="0" t="n">
        <v>38201821.0449872</v>
      </c>
      <c r="C71" s="0" t="n">
        <v>37143381.9962969</v>
      </c>
      <c r="D71" s="0" t="n">
        <v>127368927.842902</v>
      </c>
      <c r="E71" s="0" t="n">
        <v>114925947.633573</v>
      </c>
      <c r="F71" s="0" t="n">
        <v>19154324.6055956</v>
      </c>
      <c r="G71" s="0" t="n">
        <v>605987.403530557</v>
      </c>
      <c r="H71" s="0" t="n">
        <v>358871.234251248</v>
      </c>
      <c r="I71" s="0" t="n">
        <v>133686.301297823</v>
      </c>
    </row>
    <row r="72" customFormat="false" ht="12.8" hidden="false" customHeight="false" outlineLevel="0" collapsed="false">
      <c r="A72" s="0" t="n">
        <v>119</v>
      </c>
      <c r="B72" s="0" t="n">
        <v>33636775.4985569</v>
      </c>
      <c r="C72" s="0" t="n">
        <v>32610811.669992</v>
      </c>
      <c r="D72" s="0" t="n">
        <v>112863321.990132</v>
      </c>
      <c r="E72" s="0" t="n">
        <v>115977687.824633</v>
      </c>
      <c r="F72" s="0" t="n">
        <v>0</v>
      </c>
      <c r="G72" s="0" t="n">
        <v>578059.22308777</v>
      </c>
      <c r="H72" s="0" t="n">
        <v>355306.698352192</v>
      </c>
      <c r="I72" s="0" t="n">
        <v>132282.724464212</v>
      </c>
    </row>
    <row r="73" customFormat="false" ht="12.8" hidden="false" customHeight="false" outlineLevel="0" collapsed="false">
      <c r="A73" s="0" t="n">
        <v>120</v>
      </c>
      <c r="B73" s="0" t="n">
        <v>38794846.0339838</v>
      </c>
      <c r="C73" s="0" t="n">
        <v>37736881.8671914</v>
      </c>
      <c r="D73" s="0" t="n">
        <v>129416742.736545</v>
      </c>
      <c r="E73" s="0" t="n">
        <v>116701275.519323</v>
      </c>
      <c r="F73" s="0" t="n">
        <v>19450212.5865539</v>
      </c>
      <c r="G73" s="0" t="n">
        <v>604810.904121958</v>
      </c>
      <c r="H73" s="0" t="n">
        <v>359638.541996513</v>
      </c>
      <c r="I73" s="0" t="n">
        <v>133592.458105625</v>
      </c>
    </row>
    <row r="74" customFormat="false" ht="12.8" hidden="false" customHeight="false" outlineLevel="0" collapsed="false">
      <c r="A74" s="0" t="n">
        <v>121</v>
      </c>
      <c r="B74" s="0" t="n">
        <v>34205841.4059338</v>
      </c>
      <c r="C74" s="0" t="n">
        <v>33150033.5821855</v>
      </c>
      <c r="D74" s="0" t="n">
        <v>114798225.382395</v>
      </c>
      <c r="E74" s="0" t="n">
        <v>117871134.369845</v>
      </c>
      <c r="F74" s="0" t="n">
        <v>0</v>
      </c>
      <c r="G74" s="0" t="n">
        <v>599262.43256169</v>
      </c>
      <c r="H74" s="0" t="n">
        <v>363182.813000717</v>
      </c>
      <c r="I74" s="0" t="n">
        <v>133375.111694132</v>
      </c>
    </row>
    <row r="75" customFormat="false" ht="12.8" hidden="false" customHeight="false" outlineLevel="0" collapsed="false">
      <c r="A75" s="0" t="n">
        <v>122</v>
      </c>
      <c r="B75" s="0" t="n">
        <v>39431255.9587836</v>
      </c>
      <c r="C75" s="0" t="n">
        <v>38334034.2784244</v>
      </c>
      <c r="D75" s="0" t="n">
        <v>131562793.982257</v>
      </c>
      <c r="E75" s="0" t="n">
        <v>118570293.515406</v>
      </c>
      <c r="F75" s="0" t="n">
        <v>19761715.5859009</v>
      </c>
      <c r="G75" s="0" t="n">
        <v>638729.45122591</v>
      </c>
      <c r="H75" s="0" t="n">
        <v>365262.805204328</v>
      </c>
      <c r="I75" s="0" t="n">
        <v>133184.891327029</v>
      </c>
    </row>
    <row r="76" customFormat="false" ht="12.8" hidden="false" customHeight="false" outlineLevel="0" collapsed="false">
      <c r="A76" s="0" t="n">
        <v>123</v>
      </c>
      <c r="B76" s="0" t="n">
        <v>34570060.4402648</v>
      </c>
      <c r="C76" s="0" t="n">
        <v>33484915.5006018</v>
      </c>
      <c r="D76" s="0" t="n">
        <v>115981328.368704</v>
      </c>
      <c r="E76" s="0" t="n">
        <v>119030418.216006</v>
      </c>
      <c r="F76" s="0" t="n">
        <v>0</v>
      </c>
      <c r="G76" s="0" t="n">
        <v>613761.611068843</v>
      </c>
      <c r="H76" s="0" t="n">
        <v>373994.390945138</v>
      </c>
      <c r="I76" s="0" t="n">
        <v>139127.053784352</v>
      </c>
    </row>
    <row r="77" customFormat="false" ht="12.8" hidden="false" customHeight="false" outlineLevel="0" collapsed="false">
      <c r="A77" s="0" t="n">
        <v>124</v>
      </c>
      <c r="B77" s="0" t="n">
        <v>39899125.608608</v>
      </c>
      <c r="C77" s="0" t="n">
        <v>38790620.7287745</v>
      </c>
      <c r="D77" s="0" t="n">
        <v>133088503.345193</v>
      </c>
      <c r="E77" s="0" t="n">
        <v>119892331.874328</v>
      </c>
      <c r="F77" s="0" t="n">
        <v>19982055.3123881</v>
      </c>
      <c r="G77" s="0" t="n">
        <v>629159.156002101</v>
      </c>
      <c r="H77" s="0" t="n">
        <v>382276.502535545</v>
      </c>
      <c r="I77" s="0" t="n">
        <v>138670.31613704</v>
      </c>
    </row>
    <row r="78" customFormat="false" ht="12.8" hidden="false" customHeight="false" outlineLevel="0" collapsed="false">
      <c r="A78" s="0" t="n">
        <v>125</v>
      </c>
      <c r="B78" s="0" t="n">
        <v>35146883.2906784</v>
      </c>
      <c r="C78" s="0" t="n">
        <v>34090379.7962906</v>
      </c>
      <c r="D78" s="0" t="n">
        <v>118126611.178348</v>
      </c>
      <c r="E78" s="0" t="n">
        <v>121037942.261115</v>
      </c>
      <c r="F78" s="0" t="n">
        <v>0</v>
      </c>
      <c r="G78" s="0" t="n">
        <v>578896.55967995</v>
      </c>
      <c r="H78" s="0" t="n">
        <v>379637.598327144</v>
      </c>
      <c r="I78" s="0" t="n">
        <v>139956.194829713</v>
      </c>
    </row>
    <row r="79" customFormat="false" ht="12.8" hidden="false" customHeight="false" outlineLevel="0" collapsed="false">
      <c r="A79" s="0" t="n">
        <v>126</v>
      </c>
      <c r="B79" s="0" t="n">
        <v>40677246.0869594</v>
      </c>
      <c r="C79" s="0" t="n">
        <v>39570306.0507689</v>
      </c>
      <c r="D79" s="0" t="n">
        <v>135864565.774021</v>
      </c>
      <c r="E79" s="0" t="n">
        <v>122263953.98805</v>
      </c>
      <c r="F79" s="0" t="n">
        <v>20377325.6646749</v>
      </c>
      <c r="G79" s="0" t="n">
        <v>614184.594496526</v>
      </c>
      <c r="H79" s="0" t="n">
        <v>394999.5193731</v>
      </c>
      <c r="I79" s="0" t="n">
        <v>139651.317601197</v>
      </c>
    </row>
    <row r="80" customFormat="false" ht="12.8" hidden="false" customHeight="false" outlineLevel="0" collapsed="false">
      <c r="A80" s="0" t="n">
        <v>127</v>
      </c>
      <c r="B80" s="0" t="n">
        <v>35919643.6986697</v>
      </c>
      <c r="C80" s="0" t="n">
        <v>34809675.3791791</v>
      </c>
      <c r="D80" s="0" t="n">
        <v>120703859.242884</v>
      </c>
      <c r="E80" s="0" t="n">
        <v>123640608.354987</v>
      </c>
      <c r="F80" s="0" t="n">
        <v>0</v>
      </c>
      <c r="G80" s="0" t="n">
        <v>631652.509600022</v>
      </c>
      <c r="H80" s="0" t="n">
        <v>383396.992015652</v>
      </c>
      <c r="I80" s="0" t="n">
        <v>135598.311249868</v>
      </c>
    </row>
    <row r="81" customFormat="false" ht="12.8" hidden="false" customHeight="false" outlineLevel="0" collapsed="false">
      <c r="A81" s="0" t="n">
        <v>128</v>
      </c>
      <c r="B81" s="0" t="n">
        <v>41361611.8581016</v>
      </c>
      <c r="C81" s="0" t="n">
        <v>40203985.751292</v>
      </c>
      <c r="D81" s="0" t="n">
        <v>138140583.927508</v>
      </c>
      <c r="E81" s="0" t="n">
        <v>124262945.491305</v>
      </c>
      <c r="F81" s="0" t="n">
        <v>20710490.9152175</v>
      </c>
      <c r="G81" s="0" t="n">
        <v>667509.163886025</v>
      </c>
      <c r="H81" s="0" t="n">
        <v>392534.473425367</v>
      </c>
      <c r="I81" s="0" t="n">
        <v>139403.527854486</v>
      </c>
    </row>
    <row r="82" customFormat="false" ht="12.8" hidden="false" customHeight="false" outlineLevel="0" collapsed="false">
      <c r="A82" s="0" t="n">
        <v>129</v>
      </c>
      <c r="B82" s="0" t="n">
        <v>36367808.8543886</v>
      </c>
      <c r="C82" s="0" t="n">
        <v>35275160.4926714</v>
      </c>
      <c r="D82" s="0" t="n">
        <v>122413547.012546</v>
      </c>
      <c r="E82" s="0" t="n">
        <v>125315277.375365</v>
      </c>
      <c r="F82" s="0" t="n">
        <v>0</v>
      </c>
      <c r="G82" s="0" t="n">
        <v>605590.518333073</v>
      </c>
      <c r="H82" s="0" t="n">
        <v>389853.047562852</v>
      </c>
      <c r="I82" s="0" t="n">
        <v>138863.994030364</v>
      </c>
    </row>
    <row r="83" customFormat="false" ht="12.8" hidden="false" customHeight="false" outlineLevel="0" collapsed="false">
      <c r="A83" s="0" t="n">
        <v>130</v>
      </c>
      <c r="B83" s="0" t="n">
        <v>42056297.8474769</v>
      </c>
      <c r="C83" s="0" t="n">
        <v>40909381.103028</v>
      </c>
      <c r="D83" s="0" t="n">
        <v>140638602.836711</v>
      </c>
      <c r="E83" s="0" t="n">
        <v>126431512.694994</v>
      </c>
      <c r="F83" s="0" t="n">
        <v>21071918.782499</v>
      </c>
      <c r="G83" s="0" t="n">
        <v>663838.349104818</v>
      </c>
      <c r="H83" s="0" t="n">
        <v>386597.456259435</v>
      </c>
      <c r="I83" s="0" t="n">
        <v>137829.912978032</v>
      </c>
    </row>
    <row r="84" customFormat="false" ht="12.8" hidden="false" customHeight="false" outlineLevel="0" collapsed="false">
      <c r="A84" s="0" t="n">
        <v>131</v>
      </c>
      <c r="B84" s="0" t="n">
        <v>37064023.9342033</v>
      </c>
      <c r="C84" s="0" t="n">
        <v>35908969.9005963</v>
      </c>
      <c r="D84" s="0" t="n">
        <v>124684460.034707</v>
      </c>
      <c r="E84" s="0" t="n">
        <v>127555576.233703</v>
      </c>
      <c r="F84" s="0" t="n">
        <v>0</v>
      </c>
      <c r="G84" s="0" t="n">
        <v>670893.876517385</v>
      </c>
      <c r="H84" s="0" t="n">
        <v>386393.991670208</v>
      </c>
      <c r="I84" s="0" t="n">
        <v>139665.950599176</v>
      </c>
    </row>
    <row r="85" customFormat="false" ht="12.8" hidden="false" customHeight="false" outlineLevel="0" collapsed="false">
      <c r="A85" s="0" t="n">
        <v>132</v>
      </c>
      <c r="B85" s="0" t="n">
        <v>43024094.9243912</v>
      </c>
      <c r="C85" s="0" t="n">
        <v>41810762.1776044</v>
      </c>
      <c r="D85" s="0" t="n">
        <v>143809015.104203</v>
      </c>
      <c r="E85" s="0" t="n">
        <v>129228223.759783</v>
      </c>
      <c r="F85" s="0" t="n">
        <v>21538037.2932971</v>
      </c>
      <c r="G85" s="0" t="n">
        <v>729173.421926828</v>
      </c>
      <c r="H85" s="0" t="n">
        <v>387826.72473165</v>
      </c>
      <c r="I85" s="0" t="n">
        <v>137618.000183327</v>
      </c>
    </row>
    <row r="86" customFormat="false" ht="12.8" hidden="false" customHeight="false" outlineLevel="0" collapsed="false">
      <c r="A86" s="0" t="n">
        <v>133</v>
      </c>
      <c r="B86" s="0" t="n">
        <v>37845416.0903139</v>
      </c>
      <c r="C86" s="0" t="n">
        <v>36626186.3922622</v>
      </c>
      <c r="D86" s="0" t="n">
        <v>127268891.839699</v>
      </c>
      <c r="E86" s="0" t="n">
        <v>130094366.216862</v>
      </c>
      <c r="F86" s="0" t="n">
        <v>0</v>
      </c>
      <c r="G86" s="0" t="n">
        <v>739610.126516946</v>
      </c>
      <c r="H86" s="0" t="n">
        <v>382901.450430929</v>
      </c>
      <c r="I86" s="0" t="n">
        <v>138168.744434085</v>
      </c>
    </row>
    <row r="87" customFormat="false" ht="12.8" hidden="false" customHeight="false" outlineLevel="0" collapsed="false">
      <c r="A87" s="0" t="n">
        <v>134</v>
      </c>
      <c r="B87" s="0" t="n">
        <v>43642867.5237271</v>
      </c>
      <c r="C87" s="0" t="n">
        <v>42408755.3680536</v>
      </c>
      <c r="D87" s="0" t="n">
        <v>145962991.916743</v>
      </c>
      <c r="E87" s="0" t="n">
        <v>131025078.903328</v>
      </c>
      <c r="F87" s="0" t="n">
        <v>21837513.1505547</v>
      </c>
      <c r="G87" s="0" t="n">
        <v>741278.997293335</v>
      </c>
      <c r="H87" s="0" t="n">
        <v>396260.913137249</v>
      </c>
      <c r="I87" s="0" t="n">
        <v>137960.350347051</v>
      </c>
    </row>
    <row r="88" customFormat="false" ht="12.8" hidden="false" customHeight="false" outlineLevel="0" collapsed="false">
      <c r="A88" s="0" t="n">
        <v>135</v>
      </c>
      <c r="B88" s="0" t="n">
        <v>38414810.9377019</v>
      </c>
      <c r="C88" s="0" t="n">
        <v>37215984.9618278</v>
      </c>
      <c r="D88" s="0" t="n">
        <v>129307344.98528</v>
      </c>
      <c r="E88" s="0" t="n">
        <v>132037485.010284</v>
      </c>
      <c r="F88" s="0" t="n">
        <v>0</v>
      </c>
      <c r="G88" s="0" t="n">
        <v>706834.91056961</v>
      </c>
      <c r="H88" s="0" t="n">
        <v>395320.629347121</v>
      </c>
      <c r="I88" s="0" t="n">
        <v>138100.622796221</v>
      </c>
    </row>
    <row r="89" customFormat="false" ht="12.8" hidden="false" customHeight="false" outlineLevel="0" collapsed="false">
      <c r="A89" s="0" t="n">
        <v>136</v>
      </c>
      <c r="B89" s="0" t="n">
        <v>44238597.6770036</v>
      </c>
      <c r="C89" s="0" t="n">
        <v>43042937.0740749</v>
      </c>
      <c r="D89" s="0" t="n">
        <v>148126526.782299</v>
      </c>
      <c r="E89" s="0" t="n">
        <v>132945318.737202</v>
      </c>
      <c r="F89" s="0" t="n">
        <v>22157553.122867</v>
      </c>
      <c r="G89" s="0" t="n">
        <v>706889.187176641</v>
      </c>
      <c r="H89" s="0" t="n">
        <v>391934.553268672</v>
      </c>
      <c r="I89" s="0" t="n">
        <v>138338.374976317</v>
      </c>
    </row>
    <row r="90" customFormat="false" ht="12.8" hidden="false" customHeight="false" outlineLevel="0" collapsed="false">
      <c r="A90" s="0" t="n">
        <v>137</v>
      </c>
      <c r="B90" s="0" t="n">
        <v>38996786.3927139</v>
      </c>
      <c r="C90" s="0" t="n">
        <v>37819717.3316637</v>
      </c>
      <c r="D90" s="0" t="n">
        <v>131491724.227259</v>
      </c>
      <c r="E90" s="0" t="n">
        <v>134181325.864944</v>
      </c>
      <c r="F90" s="0" t="n">
        <v>0</v>
      </c>
      <c r="G90" s="0" t="n">
        <v>688096.762405236</v>
      </c>
      <c r="H90" s="0" t="n">
        <v>392089.876456285</v>
      </c>
      <c r="I90" s="0" t="n">
        <v>138403.460269457</v>
      </c>
    </row>
    <row r="91" customFormat="false" ht="12.8" hidden="false" customHeight="false" outlineLevel="0" collapsed="false">
      <c r="A91" s="0" t="n">
        <v>138</v>
      </c>
      <c r="B91" s="0" t="n">
        <v>44886565.3935777</v>
      </c>
      <c r="C91" s="0" t="n">
        <v>43717841.4693772</v>
      </c>
      <c r="D91" s="0" t="n">
        <v>150515138.494008</v>
      </c>
      <c r="E91" s="0" t="n">
        <v>134989576.685472</v>
      </c>
      <c r="F91" s="0" t="n">
        <v>22498262.780912</v>
      </c>
      <c r="G91" s="0" t="n">
        <v>674981.965668461</v>
      </c>
      <c r="H91" s="0" t="n">
        <v>395561.763057147</v>
      </c>
      <c r="I91" s="0" t="n">
        <v>140257.422106982</v>
      </c>
    </row>
    <row r="92" customFormat="false" ht="12.8" hidden="false" customHeight="false" outlineLevel="0" collapsed="false">
      <c r="A92" s="0" t="n">
        <v>139</v>
      </c>
      <c r="B92" s="0" t="n">
        <v>39555204.9890255</v>
      </c>
      <c r="C92" s="0" t="n">
        <v>38361707.6397707</v>
      </c>
      <c r="D92" s="0" t="n">
        <v>133453108.012261</v>
      </c>
      <c r="E92" s="0" t="n">
        <v>136042900.97734</v>
      </c>
      <c r="F92" s="0" t="n">
        <v>0</v>
      </c>
      <c r="G92" s="0" t="n">
        <v>703456.88479899</v>
      </c>
      <c r="H92" s="0" t="n">
        <v>392319.692646263</v>
      </c>
      <c r="I92" s="0" t="n">
        <v>139601.102585099</v>
      </c>
    </row>
    <row r="93" customFormat="false" ht="12.8" hidden="false" customHeight="false" outlineLevel="0" collapsed="false">
      <c r="A93" s="0" t="n">
        <v>140</v>
      </c>
      <c r="B93" s="0" t="n">
        <v>45696249.4341877</v>
      </c>
      <c r="C93" s="0" t="n">
        <v>44485028.1667207</v>
      </c>
      <c r="D93" s="0" t="n">
        <v>153233779.73112</v>
      </c>
      <c r="E93" s="0" t="n">
        <v>137326274.06082</v>
      </c>
      <c r="F93" s="0" t="n">
        <v>22887712.3434701</v>
      </c>
      <c r="G93" s="0" t="n">
        <v>716552.338745648</v>
      </c>
      <c r="H93" s="0" t="n">
        <v>396288.309896944</v>
      </c>
      <c r="I93" s="0" t="n">
        <v>140543.741177728</v>
      </c>
    </row>
    <row r="94" customFormat="false" ht="12.8" hidden="false" customHeight="false" outlineLevel="0" collapsed="false">
      <c r="A94" s="0" t="n">
        <v>141</v>
      </c>
      <c r="B94" s="0" t="n">
        <v>40323667.5522199</v>
      </c>
      <c r="C94" s="0" t="n">
        <v>39136141.8835042</v>
      </c>
      <c r="D94" s="0" t="n">
        <v>136128158.004202</v>
      </c>
      <c r="E94" s="0" t="n">
        <v>138760832.563663</v>
      </c>
      <c r="F94" s="0" t="n">
        <v>0</v>
      </c>
      <c r="G94" s="0" t="n">
        <v>687811.397192393</v>
      </c>
      <c r="H94" s="0" t="n">
        <v>400369.948054545</v>
      </c>
      <c r="I94" s="0" t="n">
        <v>141920.462098245</v>
      </c>
    </row>
    <row r="95" customFormat="false" ht="12.8" hidden="false" customHeight="false" outlineLevel="0" collapsed="false">
      <c r="A95" s="0" t="n">
        <v>142</v>
      </c>
      <c r="B95" s="0" t="n">
        <v>46712317.2864887</v>
      </c>
      <c r="C95" s="0" t="n">
        <v>45550040.0359809</v>
      </c>
      <c r="D95" s="0" t="n">
        <v>156906587.917595</v>
      </c>
      <c r="E95" s="0" t="n">
        <v>140529596.128571</v>
      </c>
      <c r="F95" s="0" t="n">
        <v>23421599.3547618</v>
      </c>
      <c r="G95" s="0" t="n">
        <v>661809.32074986</v>
      </c>
      <c r="H95" s="0" t="n">
        <v>402527.099047297</v>
      </c>
      <c r="I95" s="0" t="n">
        <v>139915.472443873</v>
      </c>
    </row>
    <row r="96" customFormat="false" ht="12.8" hidden="false" customHeight="false" outlineLevel="0" collapsed="false">
      <c r="A96" s="0" t="n">
        <v>143</v>
      </c>
      <c r="B96" s="0" t="n">
        <v>40949528.8720907</v>
      </c>
      <c r="C96" s="0" t="n">
        <v>39783643.4712329</v>
      </c>
      <c r="D96" s="0" t="n">
        <v>138368114.067345</v>
      </c>
      <c r="E96" s="0" t="n">
        <v>140981722.093782</v>
      </c>
      <c r="F96" s="0" t="n">
        <v>0</v>
      </c>
      <c r="G96" s="0" t="n">
        <v>675361.081894184</v>
      </c>
      <c r="H96" s="0" t="n">
        <v>394020.571069458</v>
      </c>
      <c r="I96" s="0" t="n">
        <v>137862.496991648</v>
      </c>
    </row>
    <row r="97" customFormat="false" ht="12.8" hidden="false" customHeight="false" outlineLevel="0" collapsed="false">
      <c r="A97" s="0" t="n">
        <v>144</v>
      </c>
      <c r="B97" s="0" t="n">
        <v>47473347.7153275</v>
      </c>
      <c r="C97" s="0" t="n">
        <v>46259377.1772427</v>
      </c>
      <c r="D97" s="0" t="n">
        <v>159245987.070917</v>
      </c>
      <c r="E97" s="0" t="n">
        <v>142610305.667686</v>
      </c>
      <c r="F97" s="0" t="n">
        <v>23768384.2779477</v>
      </c>
      <c r="G97" s="0" t="n">
        <v>710459.890265391</v>
      </c>
      <c r="H97" s="0" t="n">
        <v>404421.324280337</v>
      </c>
      <c r="I97" s="0" t="n">
        <v>141556.176484307</v>
      </c>
    </row>
    <row r="98" customFormat="false" ht="12.8" hidden="false" customHeight="false" outlineLevel="0" collapsed="false">
      <c r="A98" s="0" t="n">
        <v>145</v>
      </c>
      <c r="B98" s="0" t="n">
        <v>41876801.9649558</v>
      </c>
      <c r="C98" s="0" t="n">
        <v>40629223.4732755</v>
      </c>
      <c r="D98" s="0" t="n">
        <v>141271641.575739</v>
      </c>
      <c r="E98" s="0" t="n">
        <v>143845347.130276</v>
      </c>
      <c r="F98" s="0" t="n">
        <v>0</v>
      </c>
      <c r="G98" s="0" t="n">
        <v>754687.720411805</v>
      </c>
      <c r="H98" s="0" t="n">
        <v>397000.283693429</v>
      </c>
      <c r="I98" s="0" t="n">
        <v>136986.410821482</v>
      </c>
    </row>
    <row r="99" customFormat="false" ht="12.8" hidden="false" customHeight="false" outlineLevel="0" collapsed="false">
      <c r="A99" s="0" t="n">
        <v>146</v>
      </c>
      <c r="B99" s="0" t="n">
        <v>48396934.0535374</v>
      </c>
      <c r="C99" s="0" t="n">
        <v>47174131.0194017</v>
      </c>
      <c r="D99" s="0" t="n">
        <v>162472713.6771</v>
      </c>
      <c r="E99" s="0" t="n">
        <v>145383187.171355</v>
      </c>
      <c r="F99" s="0" t="n">
        <v>24230531.1952258</v>
      </c>
      <c r="G99" s="0" t="n">
        <v>726817.951717803</v>
      </c>
      <c r="H99" s="0" t="n">
        <v>400876.021220393</v>
      </c>
      <c r="I99" s="0" t="n">
        <v>135870.087425</v>
      </c>
    </row>
    <row r="100" customFormat="false" ht="12.8" hidden="false" customHeight="false" outlineLevel="0" collapsed="false">
      <c r="A100" s="0" t="n">
        <v>147</v>
      </c>
      <c r="B100" s="0" t="n">
        <v>42645233.5643018</v>
      </c>
      <c r="C100" s="0" t="n">
        <v>41433165.033559</v>
      </c>
      <c r="D100" s="0" t="n">
        <v>144188138.610386</v>
      </c>
      <c r="E100" s="0" t="n">
        <v>146684564.54005</v>
      </c>
      <c r="F100" s="0" t="n">
        <v>0</v>
      </c>
      <c r="G100" s="0" t="n">
        <v>713146.579016768</v>
      </c>
      <c r="H100" s="0" t="n">
        <v>403947.126170563</v>
      </c>
      <c r="I100" s="0" t="n">
        <v>135678.322222122</v>
      </c>
    </row>
    <row r="101" customFormat="false" ht="12.8" hidden="false" customHeight="false" outlineLevel="0" collapsed="false">
      <c r="A101" s="0" t="n">
        <v>148</v>
      </c>
      <c r="B101" s="0" t="n">
        <v>49212438.5737357</v>
      </c>
      <c r="C101" s="0" t="n">
        <v>47994742.8442633</v>
      </c>
      <c r="D101" s="0" t="n">
        <v>165463803.028324</v>
      </c>
      <c r="E101" s="0" t="n">
        <v>148010531.542089</v>
      </c>
      <c r="F101" s="0" t="n">
        <v>24668421.9236815</v>
      </c>
      <c r="G101" s="0" t="n">
        <v>704789.883293197</v>
      </c>
      <c r="H101" s="0" t="n">
        <v>417250.281326789</v>
      </c>
      <c r="I101" s="0" t="n">
        <v>136650.806932039</v>
      </c>
    </row>
    <row r="102" customFormat="false" ht="12.8" hidden="false" customHeight="false" outlineLevel="0" collapsed="false">
      <c r="A102" s="0" t="n">
        <v>149</v>
      </c>
      <c r="B102" s="0" t="n">
        <v>43389002.4202832</v>
      </c>
      <c r="C102" s="0" t="n">
        <v>42158008.9224614</v>
      </c>
      <c r="D102" s="0" t="n">
        <v>146837600.286051</v>
      </c>
      <c r="E102" s="0" t="n">
        <v>149339877.227591</v>
      </c>
      <c r="F102" s="0" t="n">
        <v>0</v>
      </c>
      <c r="G102" s="0" t="n">
        <v>726570.433731843</v>
      </c>
      <c r="H102" s="0" t="n">
        <v>409232.671454492</v>
      </c>
      <c r="I102" s="0" t="n">
        <v>135986.275193503</v>
      </c>
    </row>
    <row r="103" customFormat="false" ht="12.8" hidden="false" customHeight="false" outlineLevel="0" collapsed="false">
      <c r="A103" s="0" t="n">
        <v>150</v>
      </c>
      <c r="B103" s="0" t="n">
        <v>50151033.0069861</v>
      </c>
      <c r="C103" s="0" t="n">
        <v>48918342.1489505</v>
      </c>
      <c r="D103" s="0" t="n">
        <v>168760657.752387</v>
      </c>
      <c r="E103" s="0" t="n">
        <v>150847167.231726</v>
      </c>
      <c r="F103" s="0" t="n">
        <v>25141194.538621</v>
      </c>
      <c r="G103" s="0" t="n">
        <v>718524.123349219</v>
      </c>
      <c r="H103" s="0" t="n">
        <v>416186.786594304</v>
      </c>
      <c r="I103" s="0" t="n">
        <v>139971.354417149</v>
      </c>
    </row>
    <row r="104" customFormat="false" ht="12.8" hidden="false" customHeight="false" outlineLevel="0" collapsed="false">
      <c r="A104" s="0" t="n">
        <v>151</v>
      </c>
      <c r="B104" s="0" t="n">
        <v>44132377.0028209</v>
      </c>
      <c r="C104" s="0" t="n">
        <v>42908729.800315</v>
      </c>
      <c r="D104" s="0" t="n">
        <v>149535806.938164</v>
      </c>
      <c r="E104" s="0" t="n">
        <v>151965334.906955</v>
      </c>
      <c r="F104" s="0" t="n">
        <v>0</v>
      </c>
      <c r="G104" s="0" t="n">
        <v>712112.313799205</v>
      </c>
      <c r="H104" s="0" t="n">
        <v>414226.501820084</v>
      </c>
      <c r="I104" s="0" t="n">
        <v>139011.981266487</v>
      </c>
    </row>
    <row r="105" customFormat="false" ht="12.8" hidden="false" customHeight="false" outlineLevel="0" collapsed="false">
      <c r="A105" s="0" t="n">
        <v>152</v>
      </c>
      <c r="B105" s="0" t="n">
        <v>50776631.1811584</v>
      </c>
      <c r="C105" s="0" t="n">
        <v>49518567.9483951</v>
      </c>
      <c r="D105" s="0" t="n">
        <v>170883027.15271</v>
      </c>
      <c r="E105" s="0" t="n">
        <v>152720188.548206</v>
      </c>
      <c r="F105" s="0" t="n">
        <v>25453364.7580343</v>
      </c>
      <c r="G105" s="0" t="n">
        <v>741412.688890099</v>
      </c>
      <c r="H105" s="0" t="n">
        <v>417894.307408265</v>
      </c>
      <c r="I105" s="0" t="n">
        <v>141080.337807137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01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-0.036473940550358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-0.0374251146354998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-0.0381144041244572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0.0513659714527243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-0.0389795691578507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-0.0461037498021806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0.0615566020730914</v>
      </c>
      <c r="BL9" s="51" t="n">
        <f aca="false">SUM(P34:P37)/AVERAGE(AG34:AG37)</f>
        <v>0.018444412917022</v>
      </c>
      <c r="BM9" s="51" t="n">
        <f aca="false">SUM(D34:D37)/AVERAGE(AG34:AG37)</f>
        <v>0.0892159389582499</v>
      </c>
      <c r="BN9" s="51" t="n">
        <f aca="false">(SUM(H34:H37)+SUM(J34:J37))/AVERAGE(AG34:AG37)</f>
        <v>0.00137306074816381</v>
      </c>
      <c r="BO9" s="52" t="n">
        <f aca="false">AL9-BN9</f>
        <v>-0.0474768105503444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-0.0401609804149596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0.0637068013141554</v>
      </c>
      <c r="BL10" s="51" t="n">
        <f aca="false">SUM(P38:P41)/AVERAGE(AG38:AG41)</f>
        <v>0.0179378697540575</v>
      </c>
      <c r="BM10" s="51" t="n">
        <f aca="false">SUM(D38:D41)/AVERAGE(AG38:AG41)</f>
        <v>0.0859299119750575</v>
      </c>
      <c r="BN10" s="51" t="n">
        <f aca="false">(SUM(H38:H41)+SUM(J38:J41))/AVERAGE(AG38:AG41)</f>
        <v>0.00176012232466452</v>
      </c>
      <c r="BO10" s="52" t="n">
        <f aca="false">AL10-BN10</f>
        <v>-0.0419211027396242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-0.0375889484314773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0.0662138598000817</v>
      </c>
      <c r="BL11" s="51" t="n">
        <f aca="false">SUM(P42:P45)/AVERAGE(AG42:AG45)</f>
        <v>0.0176500760266041</v>
      </c>
      <c r="BM11" s="51" t="n">
        <f aca="false">SUM(D42:D45)/AVERAGE(AG42:AG45)</f>
        <v>0.0861527322049549</v>
      </c>
      <c r="BN11" s="51" t="n">
        <f aca="false">(SUM(H42:H45)+SUM(J42:J45))/AVERAGE(AG42:AG45)</f>
        <v>0.00212234318159397</v>
      </c>
      <c r="BO11" s="52" t="n">
        <f aca="false">AL11-BN11</f>
        <v>-0.0397112916130713</v>
      </c>
      <c r="BP11" s="32" t="n">
        <f aca="false">BM11+BN11</f>
        <v>0.0882750753865488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-0.0384001969266047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0.0681633092232176</v>
      </c>
      <c r="BL12" s="51" t="n">
        <f aca="false">SUM(P46:P49)/AVERAGE(AG46:AG49)</f>
        <v>0.0181453298807606</v>
      </c>
      <c r="BM12" s="51" t="n">
        <f aca="false">SUM(D46:D49)/AVERAGE(AG46:AG49)</f>
        <v>0.0884181762690618</v>
      </c>
      <c r="BN12" s="51" t="n">
        <f aca="false">(SUM(H46:H49)+SUM(J46:J49))/AVERAGE(AG46:AG49)</f>
        <v>0.00247085898221096</v>
      </c>
      <c r="BO12" s="52" t="n">
        <f aca="false">AL12-BN12</f>
        <v>-0.0408710559088157</v>
      </c>
      <c r="BP12" s="32" t="n">
        <f aca="false">BM12+BN12</f>
        <v>0.0908890352512728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-0.0411989651530096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0.0686451078579386</v>
      </c>
      <c r="BL13" s="32" t="n">
        <f aca="false">SUM(P50:P53)/AVERAGE(AG50:AG53)</f>
        <v>0.0186067958045576</v>
      </c>
      <c r="BM13" s="32" t="n">
        <f aca="false">SUM(D50:D53)/AVERAGE(AG50:AG53)</f>
        <v>0.0912372772063907</v>
      </c>
      <c r="BN13" s="32" t="n">
        <f aca="false">(SUM(H50:H53)+SUM(J50:J53))/AVERAGE(AG50:AG53)</f>
        <v>0.00295119534941307</v>
      </c>
      <c r="BO13" s="59" t="n">
        <f aca="false">AL13-BN13</f>
        <v>-0.0441501605024227</v>
      </c>
      <c r="BP13" s="32" t="n">
        <f aca="false">BM13+BN13</f>
        <v>0.0941884725558037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-0.0449735825438755</v>
      </c>
      <c r="AM14" s="6" t="n">
        <v>13946867.9480024</v>
      </c>
      <c r="AN14" s="63" t="n">
        <f aca="false">AM14/AVERAGE(AG54:AG57)</f>
        <v>0.00258287858062841</v>
      </c>
      <c r="AO14" s="63" t="n">
        <f aca="false">'GDP evolution by scenario'!G53</f>
        <v>0.0292468508687516</v>
      </c>
      <c r="AP14" s="63"/>
      <c r="AQ14" s="6" t="n">
        <f aca="false">AQ13*(1+AO14)</f>
        <v>445574364.512649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348150253.673016</v>
      </c>
      <c r="AS14" s="64" t="n">
        <f aca="false">AQ14/AG57</f>
        <v>0.0811884033504618</v>
      </c>
      <c r="AT14" s="64" t="n">
        <f aca="false">AR14/AG57</f>
        <v>0.0634366908713126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0.0692697126278018</v>
      </c>
      <c r="BL14" s="61" t="n">
        <f aca="false">SUM(P54:P57)/AVERAGE(AG54:AG57)</f>
        <v>0.0194123723227643</v>
      </c>
      <c r="BM14" s="61" t="n">
        <f aca="false">SUM(D54:D57)/AVERAGE(AG54:AG57)</f>
        <v>0.0948309228489131</v>
      </c>
      <c r="BN14" s="61" t="n">
        <f aca="false">(SUM(H54:H57)+SUM(J54:J57))/AVERAGE(AG54:AG57)</f>
        <v>0.00413356773655384</v>
      </c>
      <c r="BO14" s="63" t="n">
        <f aca="false">AL14-BN14</f>
        <v>-0.0491071502804294</v>
      </c>
      <c r="BP14" s="32" t="n">
        <f aca="false">BM14+BN14</f>
        <v>0.0989644905854669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-0.0462762832507376</v>
      </c>
      <c r="AM15" s="9" t="n">
        <v>13032040.9288315</v>
      </c>
      <c r="AN15" s="69" t="n">
        <f aca="false">AM15/AVERAGE(AG58:AG61)</f>
        <v>0.00233233395939295</v>
      </c>
      <c r="AO15" s="69" t="n">
        <f aca="false">'GDP evolution by scenario'!G57</f>
        <v>0.0347823234674236</v>
      </c>
      <c r="AP15" s="69"/>
      <c r="AQ15" s="9" t="n">
        <f aca="false">AQ14*(1+AO15)</f>
        <v>461072476.18792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347021214.54276</v>
      </c>
      <c r="AS15" s="70" t="n">
        <f aca="false">AQ15/AG61</f>
        <v>0.0821763453243651</v>
      </c>
      <c r="AT15" s="70" t="n">
        <f aca="false">AR15/AG61</f>
        <v>0.061849137898927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0.0701393358382873</v>
      </c>
      <c r="BL15" s="40" t="n">
        <f aca="false">SUM(P58:P61)/AVERAGE(AG58:AG61)</f>
        <v>0.019750669586947</v>
      </c>
      <c r="BM15" s="40" t="n">
        <f aca="false">SUM(D58:D61)/AVERAGE(AG58:AG61)</f>
        <v>0.0966649495020779</v>
      </c>
      <c r="BN15" s="40" t="n">
        <f aca="false">(SUM(H58:H61)+SUM(J58:J61))/AVERAGE(AG58:AG61)</f>
        <v>0.00565128052418809</v>
      </c>
      <c r="BO15" s="69" t="n">
        <f aca="false">AL15-BN15</f>
        <v>-0.0519275637749256</v>
      </c>
      <c r="BP15" s="32" t="n">
        <f aca="false">BM15+BN15</f>
        <v>0.102316230026266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-0.0461905104610473</v>
      </c>
      <c r="AM16" s="9" t="n">
        <v>12139889.4651339</v>
      </c>
      <c r="AN16" s="69" t="n">
        <f aca="false">AM16/AVERAGE(AG62:AG65)</f>
        <v>0.00211713877860856</v>
      </c>
      <c r="AO16" s="69" t="n">
        <f aca="false">'GDP evolution by scenario'!G61</f>
        <v>0.0262276362040954</v>
      </c>
      <c r="AP16" s="69"/>
      <c r="AQ16" s="9" t="n">
        <f aca="false">AQ15*(1+AO16)</f>
        <v>473165317.357098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343837619.797724</v>
      </c>
      <c r="AS16" s="70" t="n">
        <f aca="false">AQ16/AG65</f>
        <v>0.0810782566982234</v>
      </c>
      <c r="AT16" s="70" t="n">
        <f aca="false">AR16/AG65</f>
        <v>0.0589175786513251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0.0705854121413019</v>
      </c>
      <c r="BL16" s="40" t="n">
        <f aca="false">SUM(P62:P65)/AVERAGE(AG62:AG65)</f>
        <v>0.0196808050145431</v>
      </c>
      <c r="BM16" s="40" t="n">
        <f aca="false">SUM(D62:D65)/AVERAGE(AG62:AG65)</f>
        <v>0.0970951175878062</v>
      </c>
      <c r="BN16" s="40" t="n">
        <f aca="false">(SUM(H62:H65)+SUM(J62:J65))/AVERAGE(AG62:AG65)</f>
        <v>0.00682827840832865</v>
      </c>
      <c r="BO16" s="69" t="n">
        <f aca="false">AL16-BN16</f>
        <v>-0.053018788869376</v>
      </c>
      <c r="BP16" s="32" t="n">
        <f aca="false">BM16+BN16</f>
        <v>0.103923395996135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-0.0437818420363145</v>
      </c>
      <c r="AM17" s="9" t="n">
        <v>11273018.6820578</v>
      </c>
      <c r="AN17" s="69" t="n">
        <f aca="false">AM17/AVERAGE(AG66:AG69)</f>
        <v>0.00190128950525342</v>
      </c>
      <c r="AO17" s="69" t="n">
        <f aca="false">'GDP evolution by scenario'!G65</f>
        <v>0.034014360365481</v>
      </c>
      <c r="AP17" s="69"/>
      <c r="AQ17" s="9" t="n">
        <f aca="false">AQ16*(1+AO17)</f>
        <v>489259732.974129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344085333.784441</v>
      </c>
      <c r="AS17" s="70" t="n">
        <f aca="false">AQ17/AG69</f>
        <v>0.0811563653646801</v>
      </c>
      <c r="AT17" s="70" t="n">
        <f aca="false">AR17/AG69</f>
        <v>0.0570754410862473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0.0708151284986049</v>
      </c>
      <c r="BL17" s="40" t="n">
        <f aca="false">SUM(P66:P69)/AVERAGE(AG66:AG69)</f>
        <v>0.0189973193923918</v>
      </c>
      <c r="BM17" s="40" t="n">
        <f aca="false">SUM(D66:D69)/AVERAGE(AG66:AG69)</f>
        <v>0.0955996511425276</v>
      </c>
      <c r="BN17" s="40" t="n">
        <f aca="false">(SUM(H66:H69)+SUM(J66:J69))/AVERAGE(AG66:AG69)</f>
        <v>0.00803154925157393</v>
      </c>
      <c r="BO17" s="69" t="n">
        <f aca="false">AL17-BN17</f>
        <v>-0.0518133912878885</v>
      </c>
      <c r="BP17" s="32" t="n">
        <f aca="false">BM17+BN17</f>
        <v>0.103631200394102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-0.0418194678210247</v>
      </c>
      <c r="AM18" s="6" t="n">
        <v>10452476.7322336</v>
      </c>
      <c r="AN18" s="63" t="n">
        <f aca="false">AM18/AVERAGE(AG70:AG73)</f>
        <v>0.001709220916476</v>
      </c>
      <c r="AO18" s="63" t="n">
        <f aca="false">'GDP evolution by scenario'!G69</f>
        <v>0.0314045308592281</v>
      </c>
      <c r="AP18" s="63"/>
      <c r="AQ18" s="6" t="n">
        <f aca="false">AQ17*(1+AO18)</f>
        <v>504624705.356493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344289085.225762</v>
      </c>
      <c r="AS18" s="64" t="n">
        <f aca="false">AQ18/AG73</f>
        <v>0.0816862853284804</v>
      </c>
      <c r="AT18" s="64" t="n">
        <f aca="false">AR18/AG73</f>
        <v>0.0557319056175918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0.071145793561385</v>
      </c>
      <c r="BL18" s="61" t="n">
        <f aca="false">SUM(P70:P73)/AVERAGE(AG70:AG73)</f>
        <v>0.0187648493353627</v>
      </c>
      <c r="BM18" s="61" t="n">
        <f aca="false">SUM(D70:D73)/AVERAGE(AG70:AG73)</f>
        <v>0.0942004120470471</v>
      </c>
      <c r="BN18" s="61" t="n">
        <f aca="false">(SUM(H70:H73)+SUM(J70:J73))/AVERAGE(AG70:AG73)</f>
        <v>0.00936307538684169</v>
      </c>
      <c r="BO18" s="63" t="n">
        <f aca="false">AL18-BN18</f>
        <v>-0.0511825432078664</v>
      </c>
      <c r="BP18" s="32" t="n">
        <f aca="false">BM18+BN18</f>
        <v>0.103563487433889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-0.0401197467344902</v>
      </c>
      <c r="AM19" s="9" t="n">
        <v>9649081.86791266</v>
      </c>
      <c r="AN19" s="69" t="n">
        <f aca="false">AM19/AVERAGE(AG74:AG77)</f>
        <v>0.00153782349926447</v>
      </c>
      <c r="AO19" s="69" t="n">
        <f aca="false">'GDP evolution by scenario'!G73</f>
        <v>0.0260262868257626</v>
      </c>
      <c r="AP19" s="69"/>
      <c r="AQ19" s="9" t="n">
        <f aca="false">AQ18*(1+AO19)</f>
        <v>517758212.677467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343486002.652805</v>
      </c>
      <c r="AS19" s="70" t="n">
        <f aca="false">AQ19/AG77</f>
        <v>0.0814018657902817</v>
      </c>
      <c r="AT19" s="70" t="n">
        <f aca="false">AR19/AG77</f>
        <v>0.0540028159943484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0.01383489951091</v>
      </c>
      <c r="BJ19" s="7" t="n">
        <f aca="false">BJ18+1</f>
        <v>2030</v>
      </c>
      <c r="BK19" s="40" t="n">
        <f aca="false">SUM(T74:T77)/AVERAGE(AG74:AG77)</f>
        <v>0.0717782013245792</v>
      </c>
      <c r="BL19" s="40" t="n">
        <f aca="false">SUM(P74:P77)/AVERAGE(AG74:AG77)</f>
        <v>0.0184631050757762</v>
      </c>
      <c r="BM19" s="40" t="n">
        <f aca="false">SUM(D74:D77)/AVERAGE(AG74:AG77)</f>
        <v>0.0934348429832931</v>
      </c>
      <c r="BN19" s="40" t="n">
        <f aca="false">(SUM(H74:H77)+SUM(J74:J77))/AVERAGE(AG74:AG77)</f>
        <v>0.0102766046763136</v>
      </c>
      <c r="BO19" s="69" t="n">
        <f aca="false">AL19-BN19</f>
        <v>-0.0503963514108038</v>
      </c>
      <c r="BP19" s="32" t="n">
        <f aca="false">BM19+BN19</f>
        <v>0.103711447659607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-0.0375922885226542</v>
      </c>
      <c r="AM20" s="9" t="n">
        <v>8873587.4679367</v>
      </c>
      <c r="AN20" s="69" t="n">
        <f aca="false">AM20/AVERAGE(AG78:AG81)</f>
        <v>0.00136659055164186</v>
      </c>
      <c r="AO20" s="69" t="n">
        <f aca="false">'GDP evolution by scenario'!G77</f>
        <v>0.0348593373822623</v>
      </c>
      <c r="AP20" s="69"/>
      <c r="AQ20" s="9" t="n">
        <f aca="false">AQ19*(1+AO20)</f>
        <v>535806920.895628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346445211.709191</v>
      </c>
      <c r="AS20" s="70" t="n">
        <f aca="false">AQ20/AG81</f>
        <v>0.0815422482903498</v>
      </c>
      <c r="AT20" s="70" t="n">
        <f aca="false">AR20/AG81</f>
        <v>0.0527240697544043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0.0165564514538295</v>
      </c>
      <c r="BJ20" s="7" t="n">
        <f aca="false">BJ19+1</f>
        <v>2031</v>
      </c>
      <c r="BK20" s="40" t="n">
        <f aca="false">SUM(T78:T81)/AVERAGE(AG78:AG81)</f>
        <v>0.0723847822186734</v>
      </c>
      <c r="BL20" s="40" t="n">
        <f aca="false">SUM(P78:P81)/AVERAGE(AG78:AG81)</f>
        <v>0.0177075105532011</v>
      </c>
      <c r="BM20" s="40" t="n">
        <f aca="false">SUM(D78:D81)/AVERAGE(AG78:AG81)</f>
        <v>0.0922695601881264</v>
      </c>
      <c r="BN20" s="40" t="n">
        <f aca="false">(SUM(H78:H81)+SUM(J78:J81))/AVERAGE(AG78:AG81)</f>
        <v>0.0105561674574237</v>
      </c>
      <c r="BO20" s="69" t="n">
        <f aca="false">AL20-BN20</f>
        <v>-0.0481484559800779</v>
      </c>
      <c r="BP20" s="32" t="n">
        <f aca="false">BM20+BN20</f>
        <v>0.10282572764555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-0.036980441082487</v>
      </c>
      <c r="AM21" s="9" t="n">
        <v>8126011.66426731</v>
      </c>
      <c r="AN21" s="69" t="n">
        <f aca="false">AM21/AVERAGE(AG82:AG85)</f>
        <v>0.00122692674982417</v>
      </c>
      <c r="AO21" s="69" t="n">
        <f aca="false">'GDP evolution by scenario'!G81</f>
        <v>0.0199948650885142</v>
      </c>
      <c r="AP21" s="69"/>
      <c r="AQ21" s="9" t="n">
        <f aca="false">AQ20*(1+AO21)</f>
        <v>546520307.992428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345172122.191622</v>
      </c>
      <c r="AS21" s="70" t="n">
        <f aca="false">AQ21/AG85</f>
        <v>0.0818870222309034</v>
      </c>
      <c r="AT21" s="70" t="n">
        <f aca="false">AR21/AG85</f>
        <v>0.0517183292734752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0.0136394782777553</v>
      </c>
      <c r="BJ21" s="7" t="n">
        <f aca="false">BJ20+1</f>
        <v>2032</v>
      </c>
      <c r="BK21" s="40" t="n">
        <f aca="false">SUM(T82:T85)/AVERAGE(AG82:AG85)</f>
        <v>0.0723524663510072</v>
      </c>
      <c r="BL21" s="40" t="n">
        <f aca="false">SUM(P82:P85)/AVERAGE(AG82:AG85)</f>
        <v>0.0172426654543383</v>
      </c>
      <c r="BM21" s="40" t="n">
        <f aca="false">SUM(D82:D85)/AVERAGE(AG82:AG85)</f>
        <v>0.0920902419791559</v>
      </c>
      <c r="BN21" s="40" t="n">
        <f aca="false">(SUM(H82:H85)+SUM(J82:J85))/AVERAGE(AG82:AG85)</f>
        <v>0.0113276164535942</v>
      </c>
      <c r="BO21" s="69" t="n">
        <f aca="false">AL21-BN21</f>
        <v>-0.0483080575360812</v>
      </c>
      <c r="BP21" s="32" t="n">
        <f aca="false">BM21+BN21</f>
        <v>0.10341785843275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-0.035008392155717</v>
      </c>
      <c r="AM22" s="6" t="n">
        <v>7406781.38079157</v>
      </c>
      <c r="AN22" s="63" t="n">
        <f aca="false">AM22/AVERAGE(AG86:AG89)</f>
        <v>0.00109383354950591</v>
      </c>
      <c r="AO22" s="63" t="n">
        <f aca="false">'GDP evolution by scenario'!G85</f>
        <v>0.0223967970384549</v>
      </c>
      <c r="AP22" s="63"/>
      <c r="AQ22" s="6" t="n">
        <f aca="false">AQ21*(1+AO22)</f>
        <v>558760612.407929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345420362.761233</v>
      </c>
      <c r="AS22" s="64" t="n">
        <f aca="false">AQ22/AG89</f>
        <v>0.0816484358419612</v>
      </c>
      <c r="AT22" s="64" t="n">
        <f aca="false">AR22/AG89</f>
        <v>0.0504742669779086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0.015024022973889</v>
      </c>
      <c r="BJ22" s="5" t="n">
        <f aca="false">BJ21+1</f>
        <v>2033</v>
      </c>
      <c r="BK22" s="61" t="n">
        <f aca="false">SUM(T86:T89)/AVERAGE(AG86:AG89)</f>
        <v>0.0727366529314596</v>
      </c>
      <c r="BL22" s="61" t="n">
        <f aca="false">SUM(P86:P89)/AVERAGE(AG86:AG89)</f>
        <v>0.0168758014126412</v>
      </c>
      <c r="BM22" s="61" t="n">
        <f aca="false">SUM(D86:D89)/AVERAGE(AG86:AG89)</f>
        <v>0.0908692436745354</v>
      </c>
      <c r="BN22" s="61" t="n">
        <f aca="false">(SUM(H86:H89)+SUM(J86:J89))/AVERAGE(AG86:AG89)</f>
        <v>0.0122205833655694</v>
      </c>
      <c r="BO22" s="63" t="n">
        <f aca="false">AL22-BN22</f>
        <v>-0.0472289755212864</v>
      </c>
      <c r="BP22" s="32" t="n">
        <f aca="false">BM22+BN22</f>
        <v>0.103089827040105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-0.0335907444591135</v>
      </c>
      <c r="AM23" s="9" t="n">
        <v>6738583.40306814</v>
      </c>
      <c r="AN23" s="69" t="n">
        <f aca="false">AM23/AVERAGE(AG90:AG93)</f>
        <v>0.00097783933863842</v>
      </c>
      <c r="AO23" s="69" t="n">
        <f aca="false">'GDP evolution by scenario'!G89</f>
        <v>0.0177071284104089</v>
      </c>
      <c r="AP23" s="69"/>
      <c r="AQ23" s="9" t="n">
        <f aca="false">AQ22*(1+AO23)</f>
        <v>568654658.322515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344743666.61879</v>
      </c>
      <c r="AS23" s="70" t="n">
        <f aca="false">AQ23/AG93</f>
        <v>0.081893318052588</v>
      </c>
      <c r="AT23" s="70" t="n">
        <f aca="false">AR23/AG93</f>
        <v>0.0496473603510268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0.0118395479338447</v>
      </c>
      <c r="BJ23" s="7" t="n">
        <f aca="false">BJ22+1</f>
        <v>2034</v>
      </c>
      <c r="BK23" s="40" t="n">
        <f aca="false">SUM(T90:T93)/AVERAGE(AG90:AG93)</f>
        <v>0.0732179701931702</v>
      </c>
      <c r="BL23" s="40" t="n">
        <f aca="false">SUM(P90:P93)/AVERAGE(AG90:AG93)</f>
        <v>0.016601179490726</v>
      </c>
      <c r="BM23" s="40" t="n">
        <f aca="false">SUM(D90:D93)/AVERAGE(AG90:AG93)</f>
        <v>0.0902075351615578</v>
      </c>
      <c r="BN23" s="40" t="n">
        <f aca="false">(SUM(H90:H93)+SUM(J90:J93))/AVERAGE(AG90:AG93)</f>
        <v>0.0132351631330832</v>
      </c>
      <c r="BO23" s="69" t="n">
        <f aca="false">AL23-BN23</f>
        <v>-0.0468259075921967</v>
      </c>
      <c r="BP23" s="32" t="n">
        <f aca="false">BM23+BN23</f>
        <v>0.103442698294641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-0.0321365033610023</v>
      </c>
      <c r="AM24" s="9" t="n">
        <v>6098422.29766839</v>
      </c>
      <c r="AN24" s="69" t="n">
        <f aca="false">AM24/AVERAGE(AG94:AG97)</f>
        <v>0.000867583790452376</v>
      </c>
      <c r="AO24" s="69" t="n">
        <f aca="false">'GDP evolution by scenario'!G93</f>
        <v>0.0200112516830826</v>
      </c>
      <c r="AP24" s="69"/>
      <c r="AQ24" s="9" t="n">
        <f aca="false">AQ23*(1+AO24)</f>
        <v>580034149.810964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345488263.045321</v>
      </c>
      <c r="AS24" s="70" t="n">
        <f aca="false">AQ24/AG97</f>
        <v>0.0816302448717634</v>
      </c>
      <c r="AT24" s="70" t="n">
        <f aca="false">AR24/AG97</f>
        <v>0.0486217777382608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0.0140948511721343</v>
      </c>
      <c r="BJ24" s="7" t="n">
        <f aca="false">BJ23+1</f>
        <v>2035</v>
      </c>
      <c r="BK24" s="40" t="n">
        <f aca="false">SUM(T94:T97)/AVERAGE(AG94:AG97)</f>
        <v>0.0735602286920522</v>
      </c>
      <c r="BL24" s="40" t="n">
        <f aca="false">SUM(P94:P97)/AVERAGE(AG94:AG97)</f>
        <v>0.0163521169117648</v>
      </c>
      <c r="BM24" s="40" t="n">
        <f aca="false">SUM(D94:D97)/AVERAGE(AG94:AG97)</f>
        <v>0.0893446151412896</v>
      </c>
      <c r="BN24" s="40" t="n">
        <f aca="false">(SUM(H94:H97)+SUM(J94:J97))/AVERAGE(AG94:AG97)</f>
        <v>0.0143315152301362</v>
      </c>
      <c r="BO24" s="69" t="n">
        <f aca="false">AL24-BN24</f>
        <v>-0.0464680185911385</v>
      </c>
      <c r="BP24" s="32" t="n">
        <f aca="false">BM24+BN24</f>
        <v>0.103676130371426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-0.0304268543528384</v>
      </c>
      <c r="AM25" s="9" t="n">
        <v>5493111.4769607</v>
      </c>
      <c r="AN25" s="69" t="n">
        <f aca="false">AM25/AVERAGE(AG98:AG101)</f>
        <v>0.000765212182557067</v>
      </c>
      <c r="AO25" s="69" t="n">
        <f aca="false">'GDP evolution by scenario'!G97</f>
        <v>0.0212462425384716</v>
      </c>
      <c r="AP25" s="69"/>
      <c r="AQ25" s="9" t="n">
        <f aca="false">AQ24*(1+AO25)</f>
        <v>592357696.038444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347282190.89021</v>
      </c>
      <c r="AS25" s="70" t="n">
        <f aca="false">AQ25/AG101</f>
        <v>0.0818788479333879</v>
      </c>
      <c r="AT25" s="70" t="n">
        <f aca="false">AR25/AG101</f>
        <v>0.048003201254986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0.0118545398661445</v>
      </c>
      <c r="BJ25" s="7" t="n">
        <f aca="false">BJ24+1</f>
        <v>2036</v>
      </c>
      <c r="BK25" s="40" t="n">
        <f aca="false">SUM(T98:T101)/AVERAGE(AG98:AG101)</f>
        <v>0.0739162644673898</v>
      </c>
      <c r="BL25" s="40" t="n">
        <f aca="false">SUM(P98:P101)/AVERAGE(AG98:AG101)</f>
        <v>0.0159935206702966</v>
      </c>
      <c r="BM25" s="40" t="n">
        <f aca="false">SUM(D98:D101)/AVERAGE(AG98:AG101)</f>
        <v>0.0883495981499317</v>
      </c>
      <c r="BN25" s="40" t="n">
        <f aca="false">(SUM(H98:H101)+SUM(J98:J101))/AVERAGE(AG98:AG101)</f>
        <v>0.0153870811754376</v>
      </c>
      <c r="BO25" s="69" t="n">
        <f aca="false">AL25-BN25</f>
        <v>-0.045813935528276</v>
      </c>
      <c r="BP25" s="32" t="n">
        <f aca="false">BM25+BN25</f>
        <v>0.103736679325369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-0.0106863213110312</v>
      </c>
      <c r="AK26" s="62" t="n">
        <f aca="false">AK25+1</f>
        <v>2037</v>
      </c>
      <c r="AL26" s="63" t="n">
        <f aca="false">SUM(AB102:AB105)/AVERAGE(AG102:AG105)</f>
        <v>-0.0290092551031618</v>
      </c>
      <c r="AM26" s="6" t="n">
        <v>4920541.96276278</v>
      </c>
      <c r="AN26" s="63" t="n">
        <f aca="false">AM26/AVERAGE(AG102:AG105)</f>
        <v>0.000673692800584694</v>
      </c>
      <c r="AO26" s="63" t="n">
        <f aca="false">'GDP evolution by scenario'!G101</f>
        <v>0.0174533276071613</v>
      </c>
      <c r="AP26" s="63"/>
      <c r="AQ26" s="6" t="n">
        <f aca="false">AQ25*(1+AO26)</f>
        <v>602696308.968026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348383640.157382</v>
      </c>
      <c r="AS26" s="64" t="n">
        <f aca="false">AQ26/AG105</f>
        <v>0.0818470405676671</v>
      </c>
      <c r="AT26" s="64" t="n">
        <f aca="false">AR26/AG105</f>
        <v>0.0473110080562738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0.0135895833340728</v>
      </c>
      <c r="BJ26" s="5" t="n">
        <f aca="false">BJ25+1</f>
        <v>2037</v>
      </c>
      <c r="BK26" s="61" t="n">
        <f aca="false">SUM(T102:T105)/AVERAGE(AG102:AG105)</f>
        <v>0.0739815717620745</v>
      </c>
      <c r="BL26" s="61" t="n">
        <f aca="false">SUM(P102:P105)/AVERAGE(AG102:AG105)</f>
        <v>0.0156530161961307</v>
      </c>
      <c r="BM26" s="61" t="n">
        <f aca="false">SUM(D102:D105)/AVERAGE(AG102:AG105)</f>
        <v>0.0873378106691056</v>
      </c>
      <c r="BN26" s="61" t="n">
        <f aca="false">(SUM(H102:H105)+SUM(J102:J105))/AVERAGE(AG102:AG105)</f>
        <v>0.0166252433905129</v>
      </c>
      <c r="BO26" s="63" t="n">
        <f aca="false">AL26-BN26</f>
        <v>-0.0456344984936747</v>
      </c>
      <c r="BP26" s="32" t="n">
        <f aca="false">BM26+BN26</f>
        <v>0.103963054059618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-0.00880390074729354</v>
      </c>
      <c r="AK27" s="68" t="n">
        <f aca="false">AK26+1</f>
        <v>2038</v>
      </c>
      <c r="AL27" s="69" t="n">
        <f aca="false">SUM(AB106:AB109)/AVERAGE(AG106:AG109)</f>
        <v>-0.0280199520144438</v>
      </c>
      <c r="AM27" s="9" t="n">
        <v>4379286.21321994</v>
      </c>
      <c r="AN27" s="69" t="n">
        <f aca="false">AM27/AVERAGE(AG106:AG109)</f>
        <v>0.000586911541638507</v>
      </c>
      <c r="AO27" s="69" t="n">
        <f aca="false">'GDP evolution by scenario'!G105</f>
        <v>0.0215970880497476</v>
      </c>
      <c r="AP27" s="69"/>
      <c r="AQ27" s="9" t="n">
        <f aca="false">AQ26*(1+AO27)</f>
        <v>615712794.220066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351485244.244874</v>
      </c>
      <c r="AS27" s="70" t="n">
        <f aca="false">AQ27/AG109</f>
        <v>0.0818997230439159</v>
      </c>
      <c r="AT27" s="70" t="n">
        <f aca="false">AR27/AG109</f>
        <v>0.0467532012131447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0.0131465659809286</v>
      </c>
      <c r="BJ27" s="7" t="n">
        <f aca="false">BJ26+1</f>
        <v>2038</v>
      </c>
      <c r="BK27" s="40" t="n">
        <f aca="false">SUM(T106:T109)/AVERAGE(AG106:AG109)</f>
        <v>0.0743024743926423</v>
      </c>
      <c r="BL27" s="40" t="n">
        <f aca="false">SUM(P106:P109)/AVERAGE(AG106:AG109)</f>
        <v>0.0154998771647029</v>
      </c>
      <c r="BM27" s="40" t="n">
        <f aca="false">SUM(D106:D109)/AVERAGE(AG106:AG109)</f>
        <v>0.0868225492423832</v>
      </c>
      <c r="BN27" s="40" t="n">
        <f aca="false">(SUM(H106:H109)+SUM(J106:J109))/AVERAGE(AG106:AG109)</f>
        <v>0.0174984325454948</v>
      </c>
      <c r="BO27" s="69" t="n">
        <f aca="false">AL27-BN27</f>
        <v>-0.0455183845599386</v>
      </c>
      <c r="BP27" s="32" t="n">
        <f aca="false">BM27+BN27</f>
        <v>0.104320981787878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-0.00999137988044642</v>
      </c>
      <c r="AK28" s="68" t="n">
        <f aca="false">AK27+1</f>
        <v>2039</v>
      </c>
      <c r="AL28" s="69" t="n">
        <f aca="false">SUM(AB110:AB113)/AVERAGE(AG110:AG113)</f>
        <v>-0.0275063701821606</v>
      </c>
      <c r="AM28" s="9" t="n">
        <v>3887732.69163583</v>
      </c>
      <c r="AN28" s="69" t="n">
        <f aca="false">AM28/AVERAGE(AG110:AG113)</f>
        <v>0.000511269033905374</v>
      </c>
      <c r="AO28" s="69" t="n">
        <f aca="false">'GDP evolution by scenario'!G109</f>
        <v>0.0190986518754759</v>
      </c>
      <c r="AP28" s="69"/>
      <c r="AQ28" s="9" t="n">
        <f aca="false">AQ27*(1+AO28)</f>
        <v>627472078.532152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354276490.660399</v>
      </c>
      <c r="AS28" s="70" t="n">
        <f aca="false">AQ28/AG113</f>
        <v>0.0818502219825274</v>
      </c>
      <c r="AT28" s="70" t="n">
        <f aca="false">AR28/AG113</f>
        <v>0.046213386054689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0.0179743427320612</v>
      </c>
      <c r="BJ28" s="7" t="n">
        <f aca="false">BJ27+1</f>
        <v>2039</v>
      </c>
      <c r="BK28" s="40" t="n">
        <f aca="false">SUM(T110:T113)/AVERAGE(AG110:AG113)</f>
        <v>0.0747894452293882</v>
      </c>
      <c r="BL28" s="40" t="n">
        <f aca="false">SUM(P110:P113)/AVERAGE(AG110:AG113)</f>
        <v>0.0152894688151766</v>
      </c>
      <c r="BM28" s="40" t="n">
        <f aca="false">SUM(D110:D113)/AVERAGE(AG110:AG113)</f>
        <v>0.0870063465963722</v>
      </c>
      <c r="BN28" s="40" t="n">
        <f aca="false">(SUM(H110:H113)+SUM(J110:J113))/AVERAGE(AG110:AG113)</f>
        <v>0.0180517854669766</v>
      </c>
      <c r="BO28" s="69" t="n">
        <f aca="false">AL28-BN28</f>
        <v>-0.0455581556491373</v>
      </c>
      <c r="BP28" s="32" t="n">
        <f aca="false">BM28+BN28</f>
        <v>0.105058132063349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-0.00688443704975051</v>
      </c>
      <c r="AK29" s="68" t="n">
        <f aca="false">AK28+1</f>
        <v>2040</v>
      </c>
      <c r="AL29" s="69" t="n">
        <f aca="false">SUM(AB114:AB117)/AVERAGE(AG114:AG117)</f>
        <v>-0.0257006822475104</v>
      </c>
      <c r="AM29" s="9" t="n">
        <v>3427469.19706586</v>
      </c>
      <c r="AN29" s="69" t="n">
        <f aca="false">AM29/AVERAGE(AG114:AG117)</f>
        <v>0.000440839209456567</v>
      </c>
      <c r="AO29" s="69" t="n">
        <f aca="false">'GDP evolution by scenario'!G113</f>
        <v>0.022460262985867</v>
      </c>
      <c r="AP29" s="69"/>
      <c r="AQ29" s="9" t="n">
        <f aca="false">AQ28*(1+AO29)</f>
        <v>641565266.432273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358771022.762078</v>
      </c>
      <c r="AS29" s="70" t="n">
        <f aca="false">AQ29/AG117</f>
        <v>0.0819072362015131</v>
      </c>
      <c r="AT29" s="70" t="n">
        <f aca="false">AR29/AG117</f>
        <v>0.045803512816469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0.0143226527793184</v>
      </c>
      <c r="BJ29" s="7" t="n">
        <f aca="false">BJ28+1</f>
        <v>2040</v>
      </c>
      <c r="BK29" s="40" t="n">
        <f aca="false">SUM(T114:T117)/AVERAGE(AG114:AG117)</f>
        <v>0.0748408163359199</v>
      </c>
      <c r="BL29" s="40" t="n">
        <f aca="false">SUM(P114:P117)/AVERAGE(AG114:AG117)</f>
        <v>0.0150330727952735</v>
      </c>
      <c r="BM29" s="40" t="n">
        <f aca="false">SUM(D114:D117)/AVERAGE(AG114:AG117)</f>
        <v>0.0855084257881569</v>
      </c>
      <c r="BN29" s="40" t="n">
        <f aca="false">(SUM(H114:H117)+SUM(J114:J117))/AVERAGE(AG114:AG117)</f>
        <v>0.0188334202426529</v>
      </c>
      <c r="BO29" s="69" t="n">
        <f aca="false">AL29-BN29</f>
        <v>-0.0445341024901633</v>
      </c>
      <c r="BP29" s="32" t="n">
        <f aca="false">BM29+BN29</f>
        <v>0.10434184603081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-0.0104700944607906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-0.382148875912527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0.0165114729256771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-0.00814733196435119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358771022.762078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0.0143746919497266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-0.0105697132345738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362233633.810342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0.0168927342609441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-0.00891462714588313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0.0149036952328163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718558.979982134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16482055.9677529</v>
      </c>
      <c r="S34" s="8"/>
      <c r="T34" s="6" t="n">
        <f aca="false">'Central SIPA income'!J29</f>
        <v>63020569.5205135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-7187101.15776257</v>
      </c>
      <c r="AA34" s="6"/>
      <c r="AB34" s="6" t="n">
        <f aca="false">T34-P34-D34</f>
        <v>-66621879.4079676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-0.0138978263775484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0.0175121844184422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97627405.9392611</v>
      </c>
      <c r="E35" s="9"/>
      <c r="F35" s="67" t="n">
        <f aca="false">'Central pensions'!I35</f>
        <v>17744936.6670322</v>
      </c>
      <c r="G35" s="9" t="n">
        <f aca="false">'Central pensions'!K35</f>
        <v>265124.468687724</v>
      </c>
      <c r="H35" s="9" t="n">
        <f aca="false">'Central pensions'!V35</f>
        <v>1458636.60235516</v>
      </c>
      <c r="I35" s="67" t="n">
        <f aca="false">'Central pensions'!M35</f>
        <v>8199.72583570279</v>
      </c>
      <c r="J35" s="9" t="n">
        <f aca="false">'Central pensions'!W35</f>
        <v>45112.4722377883</v>
      </c>
      <c r="K35" s="9"/>
      <c r="L35" s="67" t="n">
        <f aca="false">'Central pensions'!N35</f>
        <v>3042071.92521939</v>
      </c>
      <c r="M35" s="67"/>
      <c r="N35" s="67" t="n">
        <f aca="false">'Central pensions'!L35</f>
        <v>731810.711513404</v>
      </c>
      <c r="O35" s="9"/>
      <c r="P35" s="9" t="n">
        <f aca="false">'Central pensions'!X35</f>
        <v>19811532.2970444</v>
      </c>
      <c r="Q35" s="67"/>
      <c r="R35" s="67" t="n">
        <f aca="false">'Central SIPA income'!G30</f>
        <v>18897427.0310699</v>
      </c>
      <c r="S35" s="67"/>
      <c r="T35" s="9" t="n">
        <f aca="false">'Central SIPA income'!J30</f>
        <v>72255950.1254221</v>
      </c>
      <c r="U35" s="9"/>
      <c r="V35" s="67" t="n">
        <f aca="false">'Central SIPA income'!F30</f>
        <v>93208.141712624</v>
      </c>
      <c r="W35" s="67"/>
      <c r="X35" s="67" t="n">
        <f aca="false">'Central SIPA income'!M30</f>
        <v>234111.979329191</v>
      </c>
      <c r="Y35" s="9"/>
      <c r="Z35" s="9" t="n">
        <f aca="false">R35+V35-N35-L35-F35</f>
        <v>-2528184.13098254</v>
      </c>
      <c r="AA35" s="9"/>
      <c r="AB35" s="9" t="n">
        <f aca="false">T35-P35-D35</f>
        <v>-45182988.1108835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-0.0112396904691442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6340.16578858494</v>
      </c>
      <c r="BA35" s="40" t="n">
        <f aca="false">(AZ35-AZ34)/AZ34</f>
        <v>0.0585347998136192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0.0152201352928801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97215415.0189843</v>
      </c>
      <c r="E36" s="9"/>
      <c r="F36" s="67" t="n">
        <f aca="false">'Central pensions'!I36</f>
        <v>17670052.4404427</v>
      </c>
      <c r="G36" s="9" t="n">
        <f aca="false">'Central pensions'!K36</f>
        <v>282736.660424604</v>
      </c>
      <c r="H36" s="9" t="n">
        <f aca="false">'Central pensions'!V36</f>
        <v>1555533.68485481</v>
      </c>
      <c r="I36" s="67" t="n">
        <f aca="false">'Central pensions'!M36</f>
        <v>8744.43279663729</v>
      </c>
      <c r="J36" s="9" t="n">
        <f aca="false">'Central pensions'!W36</f>
        <v>48109.2892223139</v>
      </c>
      <c r="K36" s="9"/>
      <c r="L36" s="67" t="n">
        <f aca="false">'Central pensions'!N36</f>
        <v>2963129.89669462</v>
      </c>
      <c r="M36" s="67"/>
      <c r="N36" s="67" t="n">
        <f aca="false">'Central pensions'!L36</f>
        <v>731649.701476663</v>
      </c>
      <c r="O36" s="9"/>
      <c r="P36" s="9" t="n">
        <f aca="false">'Central pensions'!X36</f>
        <v>19401015.9060383</v>
      </c>
      <c r="Q36" s="67"/>
      <c r="R36" s="67" t="n">
        <f aca="false">'Central SIPA income'!G31</f>
        <v>16588115.2136908</v>
      </c>
      <c r="S36" s="67"/>
      <c r="T36" s="9" t="n">
        <f aca="false">'Central SIPA income'!J31</f>
        <v>63426096.2396921</v>
      </c>
      <c r="U36" s="9"/>
      <c r="V36" s="67" t="n">
        <f aca="false">'Central SIPA income'!F31</f>
        <v>93524.0554427697</v>
      </c>
      <c r="W36" s="67"/>
      <c r="X36" s="67" t="n">
        <f aca="false">'Central SIPA income'!M31</f>
        <v>234905.463538861</v>
      </c>
      <c r="Y36" s="9"/>
      <c r="Z36" s="9" t="n">
        <f aca="false">R36+V36-N36-L36-F36</f>
        <v>-4683192.76948043</v>
      </c>
      <c r="AA36" s="9"/>
      <c r="AB36" s="9" t="n">
        <f aca="false">T36-P36-D36</f>
        <v>-53190334.6853305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-0.0120112499441038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10050742</v>
      </c>
      <c r="AY36" s="40" t="n">
        <f aca="false">(AW36-AW35)/AW35</f>
        <v>0.00855107898970912</v>
      </c>
      <c r="AZ36" s="39" t="n">
        <f aca="false">workers_and_wage_central!B24</f>
        <v>6344.90263550302</v>
      </c>
      <c r="BA36" s="40" t="n">
        <f aca="false">(AZ36-AZ35)/AZ35</f>
        <v>0.000747117201036884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0.0177191707068789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95564147.8178717</v>
      </c>
      <c r="E37" s="9"/>
      <c r="F37" s="67" t="n">
        <f aca="false">'Central pensions'!I37</f>
        <v>17369915.0802191</v>
      </c>
      <c r="G37" s="9" t="n">
        <f aca="false">'Central pensions'!K37</f>
        <v>294399.596397105</v>
      </c>
      <c r="H37" s="9" t="n">
        <f aca="false">'Central pensions'!V37</f>
        <v>1619699.71745308</v>
      </c>
      <c r="I37" s="67" t="n">
        <f aca="false">'Central pensions'!M37</f>
        <v>9105.14215661149</v>
      </c>
      <c r="J37" s="9" t="n">
        <f aca="false">'Central pensions'!W37</f>
        <v>50093.8056944249</v>
      </c>
      <c r="K37" s="9"/>
      <c r="L37" s="67" t="n">
        <f aca="false">'Central pensions'!N37</f>
        <v>2894661.69913827</v>
      </c>
      <c r="M37" s="67"/>
      <c r="N37" s="67" t="n">
        <f aca="false">'Central pensions'!L37</f>
        <v>722066.327995107</v>
      </c>
      <c r="O37" s="9"/>
      <c r="P37" s="9" t="n">
        <f aca="false">'Central pensions'!X37</f>
        <v>18993009.210091</v>
      </c>
      <c r="Q37" s="67"/>
      <c r="R37" s="67" t="n">
        <f aca="false">'Central SIPA income'!G32</f>
        <v>19549091.0378531</v>
      </c>
      <c r="S37" s="67"/>
      <c r="T37" s="9" t="n">
        <f aca="false">'Central SIPA income'!J32</f>
        <v>74747643.9361851</v>
      </c>
      <c r="U37" s="9"/>
      <c r="V37" s="67" t="n">
        <f aca="false">'Central SIPA income'!F32</f>
        <v>97414.9111004832</v>
      </c>
      <c r="W37" s="67"/>
      <c r="X37" s="67" t="n">
        <f aca="false">'Central SIPA income'!M32</f>
        <v>244678.171186224</v>
      </c>
      <c r="Y37" s="9"/>
      <c r="Z37" s="9" t="n">
        <f aca="false">R37+V37-N37-L37-F37</f>
        <v>-1340137.15839884</v>
      </c>
      <c r="AA37" s="9"/>
      <c r="AB37" s="9" t="n">
        <f aca="false">T37-P37-D37</f>
        <v>-39809513.0917776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-0.00879377145533106</v>
      </c>
      <c r="AK37" s="73"/>
      <c r="AW37" s="71" t="n">
        <f aca="false">workers_and_wage_central!C25</f>
        <v>10346036</v>
      </c>
      <c r="AY37" s="40" t="n">
        <f aca="false">(AW37-AW36)/AW36</f>
        <v>0.0293803183884334</v>
      </c>
      <c r="AZ37" s="39" t="n">
        <f aca="false">workers_and_wage_central!B25</f>
        <v>6293.04353253368</v>
      </c>
      <c r="BA37" s="40" t="n">
        <f aca="false">(AZ37-AZ36)/AZ36</f>
        <v>-0.00817334889887276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0.0153695214830255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99254587.91672</v>
      </c>
      <c r="E38" s="6"/>
      <c r="F38" s="8" t="n">
        <f aca="false">'Central pensions'!I38</f>
        <v>18040696.2527546</v>
      </c>
      <c r="G38" s="6" t="n">
        <f aca="false">'Central pensions'!K38</f>
        <v>329576.832152368</v>
      </c>
      <c r="H38" s="6" t="n">
        <f aca="false">'Central pensions'!V38</f>
        <v>1813234.48961603</v>
      </c>
      <c r="I38" s="8" t="n">
        <f aca="false">'Central pensions'!M38</f>
        <v>10193.0979016196</v>
      </c>
      <c r="J38" s="6" t="n">
        <f aca="false">'Central pensions'!W38</f>
        <v>56079.4172046194</v>
      </c>
      <c r="K38" s="6"/>
      <c r="L38" s="8" t="n">
        <f aca="false">'Central pensions'!N38</f>
        <v>3692593.70813925</v>
      </c>
      <c r="M38" s="8"/>
      <c r="N38" s="8" t="n">
        <f aca="false">'Central pensions'!L38</f>
        <v>752618.97872236</v>
      </c>
      <c r="O38" s="6"/>
      <c r="P38" s="6" t="n">
        <f aca="false">'Central pensions'!X38</f>
        <v>23301573.8678183</v>
      </c>
      <c r="Q38" s="8"/>
      <c r="R38" s="8" t="n">
        <f aca="false">'Central SIPA income'!G33</f>
        <v>17481123.4546688</v>
      </c>
      <c r="S38" s="8"/>
      <c r="T38" s="6" t="n">
        <f aca="false">'Central SIPA income'!J33</f>
        <v>66840590.6476138</v>
      </c>
      <c r="U38" s="6"/>
      <c r="V38" s="8" t="n">
        <f aca="false">'Central SIPA income'!F33</f>
        <v>98909.5805366081</v>
      </c>
      <c r="W38" s="8"/>
      <c r="X38" s="8" t="n">
        <f aca="false">'Central SIPA income'!M33</f>
        <v>248432.349884614</v>
      </c>
      <c r="Y38" s="6"/>
      <c r="Z38" s="6" t="n">
        <f aca="false">R38+V38-N38-L38-F38</f>
        <v>-4905875.90441081</v>
      </c>
      <c r="AA38" s="6"/>
      <c r="AB38" s="6" t="n">
        <f aca="false">T38-P38-D38</f>
        <v>-55715571.1369245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-0.011982152822657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10733830</v>
      </c>
      <c r="AX38" s="5"/>
      <c r="AY38" s="61" t="n">
        <f aca="false">(AW38-AW37)/AW37</f>
        <v>0.0374823748921809</v>
      </c>
      <c r="AZ38" s="66" t="n">
        <f aca="false">workers_and_wage_central!B26</f>
        <v>6274.70412123547</v>
      </c>
      <c r="BA38" s="61" t="n">
        <f aca="false">(AZ38-AZ37)/AZ37</f>
        <v>-0.00291423556875023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0.0178612751929455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102484916.556923</v>
      </c>
      <c r="E39" s="9"/>
      <c r="F39" s="67" t="n">
        <f aca="false">'Central pensions'!I39</f>
        <v>18627846.7212385</v>
      </c>
      <c r="G39" s="9" t="n">
        <f aca="false">'Central pensions'!K39</f>
        <v>353235.349682257</v>
      </c>
      <c r="H39" s="9" t="n">
        <f aca="false">'Central pensions'!V39</f>
        <v>1943396.6726743</v>
      </c>
      <c r="I39" s="67" t="n">
        <f aca="false">'Central pensions'!M39</f>
        <v>10924.8046293482</v>
      </c>
      <c r="J39" s="9" t="n">
        <f aca="false">'Central pensions'!W39</f>
        <v>60105.0517321947</v>
      </c>
      <c r="K39" s="9"/>
      <c r="L39" s="67" t="n">
        <f aca="false">'Central pensions'!N39</f>
        <v>3186915.92810193</v>
      </c>
      <c r="M39" s="67"/>
      <c r="N39" s="67" t="n">
        <f aca="false">'Central pensions'!L39</f>
        <v>779074.763112664</v>
      </c>
      <c r="O39" s="9"/>
      <c r="P39" s="9" t="n">
        <f aca="false">'Central pensions'!X39</f>
        <v>20823161.3833107</v>
      </c>
      <c r="Q39" s="67"/>
      <c r="R39" s="67" t="n">
        <f aca="false">'Central SIPA income'!G34</f>
        <v>20601915.3334132</v>
      </c>
      <c r="S39" s="67"/>
      <c r="T39" s="9" t="n">
        <f aca="false">'Central SIPA income'!J34</f>
        <v>78773208.8803304</v>
      </c>
      <c r="U39" s="9"/>
      <c r="V39" s="67" t="n">
        <f aca="false">'Central SIPA income'!F34</f>
        <v>103127.245699724</v>
      </c>
      <c r="W39" s="67"/>
      <c r="X39" s="67" t="n">
        <f aca="false">'Central SIPA income'!M34</f>
        <v>259025.908787754</v>
      </c>
      <c r="Y39" s="9"/>
      <c r="Z39" s="9" t="n">
        <f aca="false">R39+V39-N39-L39-F39</f>
        <v>-1888794.83334024</v>
      </c>
      <c r="AA39" s="9"/>
      <c r="AB39" s="9" t="n">
        <f aca="false">T39-P39-D39</f>
        <v>-44534869.0599036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-0.00955040068911988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11021248</v>
      </c>
      <c r="AX39" s="7"/>
      <c r="AY39" s="40" t="n">
        <f aca="false">(AW39-AW38)/AW38</f>
        <v>0.0267768354818364</v>
      </c>
      <c r="AZ39" s="39" t="n">
        <f aca="false">workers_and_wage_central!B27</f>
        <v>6292.5254634416</v>
      </c>
      <c r="BA39" s="40" t="n">
        <f aca="false">(AZ39-AZ38)/AZ38</f>
        <v>0.00284018845539068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0.0156489789340452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96326541.1959753</v>
      </c>
      <c r="E40" s="9"/>
      <c r="F40" s="67" t="n">
        <f aca="false">'Central pensions'!I40</f>
        <v>17508489.1013114</v>
      </c>
      <c r="G40" s="9" t="n">
        <f aca="false">'Central pensions'!K40</f>
        <v>359017.207049857</v>
      </c>
      <c r="H40" s="9" t="n">
        <f aca="false">'Central pensions'!V40</f>
        <v>1975206.74598711</v>
      </c>
      <c r="I40" s="67" t="n">
        <f aca="false">'Central pensions'!M40</f>
        <v>11103.6249603048</v>
      </c>
      <c r="J40" s="9" t="n">
        <f aca="false">'Central pensions'!W40</f>
        <v>61088.8684325909</v>
      </c>
      <c r="K40" s="9"/>
      <c r="L40" s="67" t="n">
        <f aca="false">'Central pensions'!N40</f>
        <v>2837435.29241094</v>
      </c>
      <c r="M40" s="67"/>
      <c r="N40" s="67" t="n">
        <f aca="false">'Central pensions'!L40</f>
        <v>735225.20566766</v>
      </c>
      <c r="O40" s="9"/>
      <c r="P40" s="9" t="n">
        <f aca="false">'Central pensions'!X40</f>
        <v>18768457.3759978</v>
      </c>
      <c r="Q40" s="67"/>
      <c r="R40" s="67" t="n">
        <f aca="false">'Central SIPA income'!G35</f>
        <v>18296726.9043901</v>
      </c>
      <c r="S40" s="67"/>
      <c r="T40" s="9" t="n">
        <f aca="false">'Central SIPA income'!J35</f>
        <v>69959121.1273606</v>
      </c>
      <c r="U40" s="9"/>
      <c r="V40" s="67" t="n">
        <f aca="false">'Central SIPA income'!F35</f>
        <v>109669.286237102</v>
      </c>
      <c r="W40" s="67"/>
      <c r="X40" s="67" t="n">
        <f aca="false">'Central SIPA income'!M35</f>
        <v>275457.628495023</v>
      </c>
      <c r="Y40" s="9"/>
      <c r="Z40" s="9" t="n">
        <f aca="false">R40+V40-N40-L40-F40</f>
        <v>-2674753.40876281</v>
      </c>
      <c r="AA40" s="9"/>
      <c r="AB40" s="9" t="n">
        <f aca="false">T40-P40-D40</f>
        <v>-45135877.4446125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-0.00961549188526279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11345148</v>
      </c>
      <c r="AY40" s="40" t="n">
        <f aca="false">(AW40-AW39)/AW39</f>
        <v>0.0293886862903366</v>
      </c>
      <c r="AZ40" s="39" t="n">
        <f aca="false">workers_and_wage_central!B28</f>
        <v>6316.17746408829</v>
      </c>
      <c r="BA40" s="40" t="n">
        <f aca="false">(AZ40-AZ39)/AZ39</f>
        <v>0.00375874532159002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0.0181966620697947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104651478.409964</v>
      </c>
      <c r="E41" s="9"/>
      <c r="F41" s="67" t="n">
        <f aca="false">'Central pensions'!I41</f>
        <v>19021644.9841088</v>
      </c>
      <c r="G41" s="9" t="n">
        <f aca="false">'Central pensions'!K41</f>
        <v>412535.732490386</v>
      </c>
      <c r="H41" s="9" t="n">
        <f aca="false">'Central pensions'!V41</f>
        <v>2269649.88244306</v>
      </c>
      <c r="I41" s="67" t="n">
        <f aca="false">'Central pensions'!M41</f>
        <v>12758.8370873315</v>
      </c>
      <c r="J41" s="9" t="n">
        <f aca="false">'Central pensions'!W41</f>
        <v>70195.3571889607</v>
      </c>
      <c r="K41" s="9"/>
      <c r="L41" s="67" t="n">
        <f aca="false">'Central pensions'!N41</f>
        <v>3232767.07951694</v>
      </c>
      <c r="M41" s="67"/>
      <c r="N41" s="67" t="n">
        <f aca="false">'Central pensions'!L41</f>
        <v>799615.713344172</v>
      </c>
      <c r="O41" s="9"/>
      <c r="P41" s="9" t="n">
        <f aca="false">'Central pensions'!X41</f>
        <v>21174093.4735841</v>
      </c>
      <c r="Q41" s="67"/>
      <c r="R41" s="67" t="n">
        <f aca="false">'Central SIPA income'!G36</f>
        <v>21705846.9638516</v>
      </c>
      <c r="S41" s="67"/>
      <c r="T41" s="9" t="n">
        <f aca="false">'Central SIPA income'!J36</f>
        <v>82994187.1489431</v>
      </c>
      <c r="U41" s="9"/>
      <c r="V41" s="67" t="n">
        <f aca="false">'Central SIPA income'!F36</f>
        <v>109889.319472085</v>
      </c>
      <c r="W41" s="67"/>
      <c r="X41" s="67" t="n">
        <f aca="false">'Central SIPA income'!M36</f>
        <v>276010.288543958</v>
      </c>
      <c r="Y41" s="9"/>
      <c r="Z41" s="9" t="n">
        <f aca="false">R41+V41-N41-L41-F41</f>
        <v>-1238291.49364614</v>
      </c>
      <c r="AA41" s="9"/>
      <c r="AB41" s="9" t="n">
        <f aca="false">T41-P41-D41</f>
        <v>-42831384.7346047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-0.00903763425049943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11396911</v>
      </c>
      <c r="AY41" s="40" t="n">
        <f aca="false">(AW41-AW40)/AW40</f>
        <v>0.00456256718731214</v>
      </c>
      <c r="AZ41" s="39" t="n">
        <f aca="false">workers_and_wage_central!B29</f>
        <v>6427.81680199497</v>
      </c>
      <c r="BA41" s="40" t="n">
        <f aca="false">(AZ41-AZ40)/AZ40</f>
        <v>0.0176751426858122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0.015915709666876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98906898.6305144</v>
      </c>
      <c r="E42" s="6"/>
      <c r="F42" s="8" t="n">
        <f aca="false">'Central pensions'!I42</f>
        <v>17977499.6093104</v>
      </c>
      <c r="G42" s="6" t="n">
        <f aca="false">'Central pensions'!K42</f>
        <v>400819.326942808</v>
      </c>
      <c r="H42" s="6" t="n">
        <f aca="false">'Central pensions'!V42</f>
        <v>2205189.6760188</v>
      </c>
      <c r="I42" s="8" t="n">
        <f aca="false">'Central pensions'!M42</f>
        <v>12396.4740291591</v>
      </c>
      <c r="J42" s="6" t="n">
        <f aca="false">'Central pensions'!W42</f>
        <v>68201.7425572827</v>
      </c>
      <c r="K42" s="6"/>
      <c r="L42" s="8" t="n">
        <f aca="false">'Central pensions'!N42</f>
        <v>3542312.82245308</v>
      </c>
      <c r="M42" s="8"/>
      <c r="N42" s="8" t="n">
        <f aca="false">'Central pensions'!L42</f>
        <v>758357.255702775</v>
      </c>
      <c r="O42" s="6"/>
      <c r="P42" s="6" t="n">
        <f aca="false">'Central pensions'!X42</f>
        <v>22553335.9444683</v>
      </c>
      <c r="Q42" s="8"/>
      <c r="R42" s="8" t="n">
        <f aca="false">'Central SIPA income'!G37</f>
        <v>19064548.7869644</v>
      </c>
      <c r="S42" s="8"/>
      <c r="T42" s="6" t="n">
        <f aca="false">'Central SIPA income'!J37</f>
        <v>72894954.6438117</v>
      </c>
      <c r="U42" s="6"/>
      <c r="V42" s="8" t="n">
        <f aca="false">'Central SIPA income'!F37</f>
        <v>116431.384891755</v>
      </c>
      <c r="W42" s="8"/>
      <c r="X42" s="8" t="n">
        <f aca="false">'Central SIPA income'!M37</f>
        <v>292442.070748374</v>
      </c>
      <c r="Y42" s="6"/>
      <c r="Z42" s="6" t="n">
        <f aca="false">R42+V42-N42-L42-F42</f>
        <v>-3097189.51561005</v>
      </c>
      <c r="AA42" s="6"/>
      <c r="AB42" s="6" t="n">
        <f aca="false">T42-P42-D42</f>
        <v>-48565279.931171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-0.0101402097676148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11402643</v>
      </c>
      <c r="AX42" s="5"/>
      <c r="AY42" s="61" t="n">
        <f aca="false">(AW42-AW41)/AW41</f>
        <v>0.000502943297530357</v>
      </c>
      <c r="AZ42" s="66" t="n">
        <f aca="false">workers_and_wage_central!B30</f>
        <v>6493.61571351213</v>
      </c>
      <c r="BA42" s="61" t="n">
        <f aca="false">(AZ42-AZ41)/AZ41</f>
        <v>0.0102365878717545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0.018383205571593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108856245.208031</v>
      </c>
      <c r="E43" s="9"/>
      <c r="F43" s="67" t="n">
        <f aca="false">'Central pensions'!I43</f>
        <v>19785911.1224283</v>
      </c>
      <c r="G43" s="9" t="n">
        <f aca="false">'Central pensions'!K43</f>
        <v>464179.792640741</v>
      </c>
      <c r="H43" s="9" t="n">
        <f aca="false">'Central pensions'!V43</f>
        <v>2553780.26392915</v>
      </c>
      <c r="I43" s="67" t="n">
        <f aca="false">'Central pensions'!M43</f>
        <v>14356.0760610538</v>
      </c>
      <c r="J43" s="9" t="n">
        <f aca="false">'Central pensions'!W43</f>
        <v>78982.8947606954</v>
      </c>
      <c r="K43" s="9"/>
      <c r="L43" s="67" t="n">
        <f aca="false">'Central pensions'!N43</f>
        <v>3335281.7518708</v>
      </c>
      <c r="M43" s="67"/>
      <c r="N43" s="67" t="n">
        <f aca="false">'Central pensions'!L43</f>
        <v>835689.358774986</v>
      </c>
      <c r="O43" s="9"/>
      <c r="P43" s="9" t="n">
        <f aca="false">'Central pensions'!X43</f>
        <v>21904509.1494767</v>
      </c>
      <c r="Q43" s="67"/>
      <c r="R43" s="67" t="n">
        <f aca="false">'Central SIPA income'!G38</f>
        <v>22474207.1356926</v>
      </c>
      <c r="S43" s="67"/>
      <c r="T43" s="9" t="n">
        <f aca="false">'Central SIPA income'!J38</f>
        <v>85932078.8610594</v>
      </c>
      <c r="U43" s="9"/>
      <c r="V43" s="67" t="n">
        <f aca="false">'Central SIPA income'!F38</f>
        <v>109718.03916304</v>
      </c>
      <c r="W43" s="67"/>
      <c r="X43" s="67" t="n">
        <f aca="false">'Central SIPA income'!M38</f>
        <v>275580.081789121</v>
      </c>
      <c r="Y43" s="9"/>
      <c r="Z43" s="9" t="n">
        <f aca="false">R43+V43-N43-L43-F43</f>
        <v>-1372957.0582184</v>
      </c>
      <c r="AA43" s="9"/>
      <c r="AB43" s="9" t="n">
        <f aca="false">T43-P43-D43</f>
        <v>-44828675.4964487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-0.00924366039100686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11480359</v>
      </c>
      <c r="AX43" s="7"/>
      <c r="AY43" s="40" t="n">
        <f aca="false">(AW43-AW42)/AW42</f>
        <v>0.00681561283642748</v>
      </c>
      <c r="AZ43" s="39" t="n">
        <f aca="false">workers_and_wage_central!B31</f>
        <v>6546.61709282131</v>
      </c>
      <c r="BA43" s="40" t="n">
        <f aca="false">(AZ43-AZ42)/AZ42</f>
        <v>0.00816207512848317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0.0158610487970972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103296352.987383</v>
      </c>
      <c r="E44" s="9"/>
      <c r="F44" s="67" t="n">
        <f aca="false">'Central pensions'!I44</f>
        <v>18775334.8976303</v>
      </c>
      <c r="G44" s="9" t="n">
        <f aca="false">'Central pensions'!K44</f>
        <v>456004.634474972</v>
      </c>
      <c r="H44" s="9" t="n">
        <f aca="false">'Central pensions'!V44</f>
        <v>2508802.95576271</v>
      </c>
      <c r="I44" s="67" t="n">
        <f aca="false">'Central pensions'!M44</f>
        <v>14103.2361177826</v>
      </c>
      <c r="J44" s="9" t="n">
        <f aca="false">'Central pensions'!W44</f>
        <v>77591.8439926607</v>
      </c>
      <c r="K44" s="9"/>
      <c r="L44" s="67" t="n">
        <f aca="false">'Central pensions'!N44</f>
        <v>2982635.44263276</v>
      </c>
      <c r="M44" s="67"/>
      <c r="N44" s="67" t="n">
        <f aca="false">'Central pensions'!L44</f>
        <v>794848.003845952</v>
      </c>
      <c r="O44" s="9"/>
      <c r="P44" s="9" t="n">
        <f aca="false">'Central pensions'!X44</f>
        <v>19849928.6897588</v>
      </c>
      <c r="Q44" s="67"/>
      <c r="R44" s="67" t="n">
        <f aca="false">'Central SIPA income'!G39</f>
        <v>19812035.1681119</v>
      </c>
      <c r="S44" s="67"/>
      <c r="T44" s="9" t="n">
        <f aca="false">'Central SIPA income'!J39</f>
        <v>75753033.6080442</v>
      </c>
      <c r="U44" s="9"/>
      <c r="V44" s="67" t="n">
        <f aca="false">'Central SIPA income'!F39</f>
        <v>117331.358807081</v>
      </c>
      <c r="W44" s="67"/>
      <c r="X44" s="67" t="n">
        <f aca="false">'Central SIPA income'!M39</f>
        <v>294702.545753992</v>
      </c>
      <c r="Y44" s="9"/>
      <c r="Z44" s="9" t="n">
        <f aca="false">R44+V44-N44-L44-F44</f>
        <v>-2623451.81719002</v>
      </c>
      <c r="AA44" s="9"/>
      <c r="AB44" s="9" t="n">
        <f aca="false">T44-P44-D44</f>
        <v>-47393248.069098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-0.00961560890244017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11534938</v>
      </c>
      <c r="AY44" s="40" t="n">
        <f aca="false">(AW44-AW43)/AW43</f>
        <v>0.00475411962291423</v>
      </c>
      <c r="AZ44" s="39" t="n">
        <f aca="false">workers_and_wage_central!B32</f>
        <v>6598.47190936173</v>
      </c>
      <c r="BA44" s="40" t="n">
        <f aca="false">(AZ44-AZ43)/AZ43</f>
        <v>0.00792085680362769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0.0182524386747961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110871572.905376</v>
      </c>
      <c r="E45" s="9"/>
      <c r="F45" s="67" t="n">
        <f aca="false">'Central pensions'!I45</f>
        <v>20152220.787308</v>
      </c>
      <c r="G45" s="9" t="n">
        <f aca="false">'Central pensions'!K45</f>
        <v>511574.379375046</v>
      </c>
      <c r="H45" s="9" t="n">
        <f aca="false">'Central pensions'!V45</f>
        <v>2814531.29647749</v>
      </c>
      <c r="I45" s="67" t="n">
        <f aca="false">'Central pensions'!M45</f>
        <v>15821.8880219087</v>
      </c>
      <c r="J45" s="9" t="n">
        <f aca="false">'Central pensions'!W45</f>
        <v>87047.3596848711</v>
      </c>
      <c r="K45" s="9"/>
      <c r="L45" s="67" t="n">
        <f aca="false">'Central pensions'!N45</f>
        <v>3359962.24289667</v>
      </c>
      <c r="M45" s="67"/>
      <c r="N45" s="67" t="n">
        <f aca="false">'Central pensions'!L45</f>
        <v>853956.522408974</v>
      </c>
      <c r="O45" s="9"/>
      <c r="P45" s="9" t="n">
        <f aca="false">'Central pensions'!X45</f>
        <v>22133076.8793657</v>
      </c>
      <c r="Q45" s="67"/>
      <c r="R45" s="67" t="n">
        <f aca="false">'Central SIPA income'!G40</f>
        <v>23459863.9534686</v>
      </c>
      <c r="S45" s="73" t="n">
        <f aca="false">SUM(T42:T45)/AVERAGE(AG42:AG45)</f>
        <v>0.0662138598000817</v>
      </c>
      <c r="T45" s="9" t="n">
        <f aca="false">'Central SIPA income'!J40</f>
        <v>89700823.1323779</v>
      </c>
      <c r="U45" s="9"/>
      <c r="V45" s="67" t="n">
        <f aca="false">'Central SIPA income'!F40</f>
        <v>110768.173138636</v>
      </c>
      <c r="W45" s="67"/>
      <c r="X45" s="67" t="n">
        <f aca="false">'Central SIPA income'!M40</f>
        <v>278217.715573791</v>
      </c>
      <c r="Y45" s="9"/>
      <c r="Z45" s="9" t="n">
        <f aca="false">R45+V45-N45-L45-F45</f>
        <v>-795507.42600644</v>
      </c>
      <c r="AA45" s="9"/>
      <c r="AB45" s="9" t="n">
        <f aca="false">T45-P45-D45</f>
        <v>-43303826.6523635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-0.00862268079306271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11564527</v>
      </c>
      <c r="AY45" s="40" t="n">
        <f aca="false">(AW45-AW44)/AW44</f>
        <v>0.00256516333247738</v>
      </c>
      <c r="AZ45" s="39" t="n">
        <f aca="false">workers_and_wage_central!B33</f>
        <v>6687.10385526868</v>
      </c>
      <c r="BA45" s="40" t="n">
        <f aca="false">(AZ45-AZ44)/AZ44</f>
        <v>0.0134321926537561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0.0160523685986584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105585858.080355</v>
      </c>
      <c r="E46" s="6"/>
      <c r="F46" s="8" t="n">
        <f aca="false">'Central pensions'!I46</f>
        <v>19191479.5496648</v>
      </c>
      <c r="G46" s="6" t="n">
        <f aca="false">'Central pensions'!K46</f>
        <v>490222.385365605</v>
      </c>
      <c r="H46" s="6" t="n">
        <f aca="false">'Central pensions'!V46</f>
        <v>2697058.92529427</v>
      </c>
      <c r="I46" s="8" t="n">
        <f aca="false">'Central pensions'!M46</f>
        <v>15161.5170731629</v>
      </c>
      <c r="J46" s="6" t="n">
        <f aca="false">'Central pensions'!W46</f>
        <v>83414.1935658016</v>
      </c>
      <c r="K46" s="6"/>
      <c r="L46" s="8" t="n">
        <f aca="false">'Central pensions'!N46</f>
        <v>3747623.00866988</v>
      </c>
      <c r="M46" s="8"/>
      <c r="N46" s="8" t="n">
        <f aca="false">'Central pensions'!L46</f>
        <v>815553.974766273</v>
      </c>
      <c r="O46" s="6"/>
      <c r="P46" s="6" t="n">
        <f aca="false">'Central pensions'!X46</f>
        <v>23933370.9492778</v>
      </c>
      <c r="Q46" s="8"/>
      <c r="R46" s="8" t="n">
        <f aca="false">'Central SIPA income'!G41</f>
        <v>20581798.5480417</v>
      </c>
      <c r="S46" s="8"/>
      <c r="T46" s="6" t="n">
        <f aca="false">'Central SIPA income'!J41</f>
        <v>78696290.6079065</v>
      </c>
      <c r="U46" s="6"/>
      <c r="V46" s="8" t="n">
        <f aca="false">'Central SIPA income'!F41</f>
        <v>120219.119139351</v>
      </c>
      <c r="W46" s="8"/>
      <c r="X46" s="8" t="n">
        <f aca="false">'Central SIPA income'!M41</f>
        <v>301955.767144248</v>
      </c>
      <c r="Y46" s="6"/>
      <c r="Z46" s="6" t="n">
        <f aca="false">R46+V46-N46-L46-F46</f>
        <v>-3052638.86591989</v>
      </c>
      <c r="AA46" s="6"/>
      <c r="AB46" s="6" t="n">
        <f aca="false">T46-P46-D46</f>
        <v>-50822938.421726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-0.0101062843824555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11633474</v>
      </c>
      <c r="AX46" s="5"/>
      <c r="AY46" s="61" t="n">
        <f aca="false">(AW46-AW45)/AW45</f>
        <v>0.00596193860760583</v>
      </c>
      <c r="AZ46" s="66" t="n">
        <f aca="false">workers_and_wage_central!B34</f>
        <v>6734.27719213296</v>
      </c>
      <c r="BA46" s="61" t="n">
        <f aca="false">(AZ46-AZ45)/AZ45</f>
        <v>0.00705437479142973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0.0184613558447251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114800834.243853</v>
      </c>
      <c r="E47" s="9"/>
      <c r="F47" s="67" t="n">
        <f aca="false">'Central pensions'!I47</f>
        <v>20866410.5471269</v>
      </c>
      <c r="G47" s="9" t="n">
        <f aca="false">'Central pensions'!K47</f>
        <v>545214.824972071</v>
      </c>
      <c r="H47" s="9" t="n">
        <f aca="false">'Central pensions'!V47</f>
        <v>2999611.10261622</v>
      </c>
      <c r="I47" s="67" t="n">
        <f aca="false">'Central pensions'!M47</f>
        <v>16862.3141743942</v>
      </c>
      <c r="J47" s="9" t="n">
        <f aca="false">'Central pensions'!W47</f>
        <v>92771.4774005033</v>
      </c>
      <c r="K47" s="9"/>
      <c r="L47" s="67" t="n">
        <f aca="false">'Central pensions'!N47</f>
        <v>3476010.19095679</v>
      </c>
      <c r="M47" s="67"/>
      <c r="N47" s="67" t="n">
        <f aca="false">'Central pensions'!L47</f>
        <v>887537.400022857</v>
      </c>
      <c r="O47" s="9"/>
      <c r="P47" s="9" t="n">
        <f aca="false">'Central pensions'!X47</f>
        <v>22920002.3141892</v>
      </c>
      <c r="Q47" s="67"/>
      <c r="R47" s="67" t="n">
        <f aca="false">'Central SIPA income'!G42</f>
        <v>24003029.3557162</v>
      </c>
      <c r="S47" s="67"/>
      <c r="T47" s="9" t="n">
        <f aca="false">'Central SIPA income'!J42</f>
        <v>91777663.1249402</v>
      </c>
      <c r="U47" s="9"/>
      <c r="V47" s="67" t="n">
        <f aca="false">'Central SIPA income'!F42</f>
        <v>112198.65743371</v>
      </c>
      <c r="W47" s="67"/>
      <c r="X47" s="67" t="n">
        <f aca="false">'Central SIPA income'!M42</f>
        <v>281810.679702951</v>
      </c>
      <c r="Y47" s="9"/>
      <c r="Z47" s="9" t="n">
        <f aca="false">R47+V47-N47-L47-F47</f>
        <v>-1114730.1249567</v>
      </c>
      <c r="AA47" s="9"/>
      <c r="AB47" s="9" t="n">
        <f aca="false">T47-P47-D47</f>
        <v>-45943173.4331022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-0.00910910534122052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11641319</v>
      </c>
      <c r="AX47" s="7"/>
      <c r="AY47" s="40" t="n">
        <f aca="false">(AW47-AW46)/AW46</f>
        <v>0.000674347146862579</v>
      </c>
      <c r="AZ47" s="39" t="n">
        <f aca="false">workers_and_wage_central!B35</f>
        <v>6767.28856706008</v>
      </c>
      <c r="BA47" s="40" t="n">
        <f aca="false">(AZ47-AZ46)/AZ46</f>
        <v>0.00490199229780485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0.0160663260257711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109805010.354002</v>
      </c>
      <c r="E48" s="9"/>
      <c r="F48" s="67" t="n">
        <f aca="false">'Central pensions'!I48</f>
        <v>19958360.418455</v>
      </c>
      <c r="G48" s="9" t="n">
        <f aca="false">'Central pensions'!K48</f>
        <v>548994.240703374</v>
      </c>
      <c r="H48" s="9" t="n">
        <f aca="false">'Central pensions'!V48</f>
        <v>3020404.33286193</v>
      </c>
      <c r="I48" s="67" t="n">
        <f aca="false">'Central pensions'!M48</f>
        <v>16979.203320723</v>
      </c>
      <c r="J48" s="9" t="n">
        <f aca="false">'Central pensions'!W48</f>
        <v>93414.5669957305</v>
      </c>
      <c r="K48" s="9"/>
      <c r="L48" s="67" t="n">
        <f aca="false">'Central pensions'!N48</f>
        <v>3238592.43452988</v>
      </c>
      <c r="M48" s="67"/>
      <c r="N48" s="67" t="n">
        <f aca="false">'Central pensions'!L48</f>
        <v>851630.837657485</v>
      </c>
      <c r="O48" s="9"/>
      <c r="P48" s="9" t="n">
        <f aca="false">'Central pensions'!X48</f>
        <v>21490493.1354679</v>
      </c>
      <c r="Q48" s="67"/>
      <c r="R48" s="67" t="n">
        <f aca="false">'Central SIPA income'!G43</f>
        <v>21131580.3158655</v>
      </c>
      <c r="S48" s="67"/>
      <c r="T48" s="9" t="n">
        <f aca="false">'Central SIPA income'!J43</f>
        <v>80798428.8477013</v>
      </c>
      <c r="U48" s="9"/>
      <c r="V48" s="67" t="n">
        <f aca="false">'Central SIPA income'!F43</f>
        <v>115151.514449468</v>
      </c>
      <c r="W48" s="67"/>
      <c r="X48" s="67" t="n">
        <f aca="false">'Central SIPA income'!M43</f>
        <v>289227.405194237</v>
      </c>
      <c r="Y48" s="9"/>
      <c r="Z48" s="9" t="n">
        <f aca="false">R48+V48-N48-L48-F48</f>
        <v>-2801851.86032743</v>
      </c>
      <c r="AA48" s="9"/>
      <c r="AB48" s="9" t="n">
        <f aca="false">T48-P48-D48</f>
        <v>-50497074.6417687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-0.009946935732375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11733237</v>
      </c>
      <c r="AY48" s="40" t="n">
        <f aca="false">(AW48-AW47)/AW47</f>
        <v>0.00789584066891389</v>
      </c>
      <c r="AZ48" s="39" t="n">
        <f aca="false">workers_and_wage_central!B36</f>
        <v>6791.92457217836</v>
      </c>
      <c r="BA48" s="40" t="n">
        <f aca="false">(AZ48-AZ47)/AZ47</f>
        <v>0.00364045435245648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0.0184398835762612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117990239.531477</v>
      </c>
      <c r="E49" s="9"/>
      <c r="F49" s="67" t="n">
        <f aca="false">'Central pensions'!I49</f>
        <v>21446122.7118606</v>
      </c>
      <c r="G49" s="9" t="n">
        <f aca="false">'Central pensions'!K49</f>
        <v>623752.247616892</v>
      </c>
      <c r="H49" s="9" t="n">
        <f aca="false">'Central pensions'!V49</f>
        <v>3431700.82972211</v>
      </c>
      <c r="I49" s="67" t="n">
        <f aca="false">'Central pensions'!M49</f>
        <v>19291.3066273268</v>
      </c>
      <c r="J49" s="9" t="n">
        <f aca="false">'Central pensions'!W49</f>
        <v>106135.077207901</v>
      </c>
      <c r="K49" s="9"/>
      <c r="L49" s="67" t="n">
        <f aca="false">'Central pensions'!N49</f>
        <v>3583306.34633078</v>
      </c>
      <c r="M49" s="67"/>
      <c r="N49" s="67" t="n">
        <f aca="false">'Central pensions'!L49</f>
        <v>915899.225319259</v>
      </c>
      <c r="O49" s="9"/>
      <c r="P49" s="9" t="n">
        <f aca="false">'Central pensions'!X49</f>
        <v>23632800.9691788</v>
      </c>
      <c r="Q49" s="67"/>
      <c r="R49" s="67" t="n">
        <f aca="false">'Central SIPA income'!G44</f>
        <v>24646984.6553949</v>
      </c>
      <c r="S49" s="67"/>
      <c r="T49" s="9" t="n">
        <f aca="false">'Central SIPA income'!J44</f>
        <v>94239882.0259623</v>
      </c>
      <c r="U49" s="9"/>
      <c r="V49" s="67" t="n">
        <f aca="false">'Central SIPA income'!F44</f>
        <v>116337.749789355</v>
      </c>
      <c r="W49" s="67"/>
      <c r="X49" s="67" t="n">
        <f aca="false">'Central SIPA income'!M44</f>
        <v>292206.886366895</v>
      </c>
      <c r="Y49" s="9"/>
      <c r="Z49" s="9" t="n">
        <f aca="false">R49+V49-N49-L49-F49</f>
        <v>-1182005.87832639</v>
      </c>
      <c r="AA49" s="9"/>
      <c r="AB49" s="9" t="n">
        <f aca="false">T49-P49-D49</f>
        <v>-47383158.4746935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-0.00924294814621785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11772572</v>
      </c>
      <c r="AY49" s="40" t="n">
        <f aca="false">(AW49-AW48)/AW48</f>
        <v>0.00335244229704045</v>
      </c>
      <c r="AZ49" s="39" t="n">
        <f aca="false">workers_and_wage_central!B37</f>
        <v>6843.24984112317</v>
      </c>
      <c r="BA49" s="40" t="n">
        <f aca="false">(AZ49-AZ48)/AZ48</f>
        <v>0.00755680785311575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0.0161081295009849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113546580.044766</v>
      </c>
      <c r="E50" s="6"/>
      <c r="F50" s="8" t="n">
        <f aca="false">'Central pensions'!I50</f>
        <v>20638434.9995537</v>
      </c>
      <c r="G50" s="6" t="n">
        <f aca="false">'Central pensions'!K50</f>
        <v>613848.34039089</v>
      </c>
      <c r="H50" s="6" t="n">
        <f aca="false">'Central pensions'!V50</f>
        <v>3377212.4542897</v>
      </c>
      <c r="I50" s="8" t="n">
        <f aca="false">'Central pensions'!M50</f>
        <v>18985.000218275</v>
      </c>
      <c r="J50" s="6" t="n">
        <f aca="false">'Central pensions'!W50</f>
        <v>104449.8697203</v>
      </c>
      <c r="K50" s="6"/>
      <c r="L50" s="8" t="n">
        <f aca="false">'Central pensions'!N50</f>
        <v>4060051.58006188</v>
      </c>
      <c r="M50" s="8"/>
      <c r="N50" s="8" t="n">
        <f aca="false">'Central pensions'!L50</f>
        <v>883901.979015451</v>
      </c>
      <c r="O50" s="6"/>
      <c r="P50" s="6" t="n">
        <f aca="false">'Central pensions'!X50</f>
        <v>25930594.8449114</v>
      </c>
      <c r="Q50" s="8"/>
      <c r="R50" s="8" t="n">
        <f aca="false">'Central SIPA income'!G45</f>
        <v>21590841.4481942</v>
      </c>
      <c r="S50" s="8"/>
      <c r="T50" s="6" t="n">
        <f aca="false">'Central SIPA income'!J45</f>
        <v>82554453.5921034</v>
      </c>
      <c r="U50" s="6"/>
      <c r="V50" s="8" t="n">
        <f aca="false">'Central SIPA income'!F45</f>
        <v>120208.348987437</v>
      </c>
      <c r="W50" s="8"/>
      <c r="X50" s="8" t="n">
        <f aca="false">'Central SIPA income'!M45</f>
        <v>301928.715627762</v>
      </c>
      <c r="Y50" s="6"/>
      <c r="Z50" s="6" t="n">
        <f aca="false">R50+V50-N50-L50-F50</f>
        <v>-3871338.76144938</v>
      </c>
      <c r="AA50" s="6"/>
      <c r="AB50" s="6" t="n">
        <f aca="false">T50-P50-D50</f>
        <v>-56922721.2975743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-0.0109364670333273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11848062</v>
      </c>
      <c r="AX50" s="5"/>
      <c r="AY50" s="61" t="n">
        <f aca="false">(AW50-AW49)/AW49</f>
        <v>0.00641236256614103</v>
      </c>
      <c r="AZ50" s="66" t="n">
        <f aca="false">workers_and_wage_central!B38</f>
        <v>6846.34548815669</v>
      </c>
      <c r="BA50" s="61" t="n">
        <f aca="false">(AZ50-AZ49)/AZ49</f>
        <v>0.000452365046635847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0.0186237299606211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121883715.265404</v>
      </c>
      <c r="E51" s="9"/>
      <c r="F51" s="67" t="n">
        <f aca="false">'Central pensions'!I51</f>
        <v>22153808.0144502</v>
      </c>
      <c r="G51" s="9" t="n">
        <f aca="false">'Central pensions'!K51</f>
        <v>661895.952429405</v>
      </c>
      <c r="H51" s="9" t="n">
        <f aca="false">'Central pensions'!V51</f>
        <v>3641556.23938818</v>
      </c>
      <c r="I51" s="67" t="n">
        <f aca="false">'Central pensions'!M51</f>
        <v>20471.0088380227</v>
      </c>
      <c r="J51" s="9" t="n">
        <f aca="false">'Central pensions'!W51</f>
        <v>112625.450702727</v>
      </c>
      <c r="K51" s="9"/>
      <c r="L51" s="67" t="n">
        <f aca="false">'Central pensions'!N51</f>
        <v>3667540.20630009</v>
      </c>
      <c r="M51" s="67"/>
      <c r="N51" s="67" t="n">
        <f aca="false">'Central pensions'!L51</f>
        <v>949851.097765326</v>
      </c>
      <c r="O51" s="9"/>
      <c r="P51" s="9" t="n">
        <f aca="false">'Central pensions'!X51</f>
        <v>24256684.0537669</v>
      </c>
      <c r="Q51" s="67"/>
      <c r="R51" s="67" t="n">
        <f aca="false">'Central SIPA income'!G46</f>
        <v>24919284.8299135</v>
      </c>
      <c r="S51" s="67"/>
      <c r="T51" s="9" t="n">
        <f aca="false">'Central SIPA income'!J46</f>
        <v>95281045.3439532</v>
      </c>
      <c r="U51" s="9"/>
      <c r="V51" s="67" t="n">
        <f aca="false">'Central SIPA income'!F46</f>
        <v>116770.239653233</v>
      </c>
      <c r="W51" s="67"/>
      <c r="X51" s="67" t="n">
        <f aca="false">'Central SIPA income'!M46</f>
        <v>293293.176214667</v>
      </c>
      <c r="Y51" s="9"/>
      <c r="Z51" s="9" t="n">
        <f aca="false">R51+V51-N51-L51-F51</f>
        <v>-1735144.24894888</v>
      </c>
      <c r="AA51" s="9"/>
      <c r="AB51" s="9" t="n">
        <f aca="false">T51-P51-D51</f>
        <v>-50859353.9752177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-0.00974283222986618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11864882</v>
      </c>
      <c r="AX51" s="7"/>
      <c r="AY51" s="40" t="n">
        <f aca="false">(AW51-AW50)/AW50</f>
        <v>0.00141964145697415</v>
      </c>
      <c r="AZ51" s="39" t="n">
        <f aca="false">workers_and_wage_central!B39</f>
        <v>6862.10528051008</v>
      </c>
      <c r="BA51" s="40" t="n">
        <f aca="false">(AZ51-AZ50)/AZ50</f>
        <v>0.00230192770444613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0.0162975175609843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118019302.467965</v>
      </c>
      <c r="E52" s="9"/>
      <c r="F52" s="67" t="n">
        <f aca="false">'Central pensions'!I52</f>
        <v>21451405.2445919</v>
      </c>
      <c r="G52" s="9" t="n">
        <f aca="false">'Central pensions'!K52</f>
        <v>671451.830450937</v>
      </c>
      <c r="H52" s="9" t="n">
        <f aca="false">'Central pensions'!V52</f>
        <v>3694129.86082282</v>
      </c>
      <c r="I52" s="67" t="n">
        <f aca="false">'Central pensions'!M52</f>
        <v>20766.5514572455</v>
      </c>
      <c r="J52" s="9" t="n">
        <f aca="false">'Central pensions'!W52</f>
        <v>114251.43899452</v>
      </c>
      <c r="K52" s="9"/>
      <c r="L52" s="67" t="n">
        <f aca="false">'Central pensions'!N52</f>
        <v>3417800.97327852</v>
      </c>
      <c r="M52" s="67"/>
      <c r="N52" s="67" t="n">
        <f aca="false">'Central pensions'!L52</f>
        <v>922293.253178548</v>
      </c>
      <c r="O52" s="9"/>
      <c r="P52" s="9" t="n">
        <f aca="false">'Central pensions'!X52</f>
        <v>22809170.8563698</v>
      </c>
      <c r="Q52" s="67"/>
      <c r="R52" s="67" t="n">
        <f aca="false">'Central SIPA income'!G47</f>
        <v>22058980.7631194</v>
      </c>
      <c r="S52" s="67"/>
      <c r="T52" s="9" t="n">
        <f aca="false">'Central SIPA income'!J47</f>
        <v>84344424.8371502</v>
      </c>
      <c r="U52" s="9"/>
      <c r="V52" s="67" t="n">
        <f aca="false">'Central SIPA income'!F47</f>
        <v>122242.064396181</v>
      </c>
      <c r="W52" s="67"/>
      <c r="X52" s="67" t="n">
        <f aca="false">'Central SIPA income'!M47</f>
        <v>307036.822398104</v>
      </c>
      <c r="Y52" s="9"/>
      <c r="Z52" s="9" t="n">
        <f aca="false">R52+V52-N52-L52-F52</f>
        <v>-3610276.64353334</v>
      </c>
      <c r="AA52" s="9"/>
      <c r="AB52" s="9" t="n">
        <f aca="false">T52-P52-D52</f>
        <v>-56484048.4871851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-0.010750002362473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11910723</v>
      </c>
      <c r="AY52" s="40" t="n">
        <f aca="false">(AW52-AW51)/AW51</f>
        <v>0.00386358667536685</v>
      </c>
      <c r="AZ52" s="39" t="n">
        <f aca="false">workers_and_wage_central!B40</f>
        <v>6936.40346398484</v>
      </c>
      <c r="BA52" s="40" t="n">
        <f aca="false">(AZ52-AZ51)/AZ51</f>
        <v>0.0108273161715811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0.018715139781341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125208562.677527</v>
      </c>
      <c r="E53" s="9"/>
      <c r="F53" s="67" t="n">
        <f aca="false">'Central pensions'!I53</f>
        <v>22758138.3885705</v>
      </c>
      <c r="G53" s="9" t="n">
        <f aca="false">'Central pensions'!K53</f>
        <v>782570.675183686</v>
      </c>
      <c r="H53" s="9" t="n">
        <f aca="false">'Central pensions'!V53</f>
        <v>4305472.95918284</v>
      </c>
      <c r="I53" s="67" t="n">
        <f aca="false">'Central pensions'!M53</f>
        <v>24203.2167582583</v>
      </c>
      <c r="J53" s="9" t="n">
        <f aca="false">'Central pensions'!W53</f>
        <v>133158.9575005</v>
      </c>
      <c r="K53" s="9"/>
      <c r="L53" s="67" t="n">
        <f aca="false">'Central pensions'!N53</f>
        <v>3705296.1937236</v>
      </c>
      <c r="M53" s="67"/>
      <c r="N53" s="67" t="n">
        <f aca="false">'Central pensions'!L53</f>
        <v>980348.873196758</v>
      </c>
      <c r="O53" s="9"/>
      <c r="P53" s="9" t="n">
        <f aca="false">'Central pensions'!X53</f>
        <v>24620389.8141171</v>
      </c>
      <c r="Q53" s="67"/>
      <c r="R53" s="67" t="n">
        <f aca="false">'Central SIPA income'!G48</f>
        <v>25618075.0841547</v>
      </c>
      <c r="S53" s="67"/>
      <c r="T53" s="9" t="n">
        <f aca="false">'Central SIPA income'!J48</f>
        <v>97952930.4463839</v>
      </c>
      <c r="U53" s="9"/>
      <c r="V53" s="67" t="n">
        <f aca="false">'Central SIPA income'!F48</f>
        <v>112998.075987339</v>
      </c>
      <c r="W53" s="67"/>
      <c r="X53" s="67" t="n">
        <f aca="false">'Central SIPA income'!M48</f>
        <v>283818.588630904</v>
      </c>
      <c r="Y53" s="9"/>
      <c r="Z53" s="9" t="n">
        <f aca="false">R53+V53-N53-L53-F53</f>
        <v>-1712710.2953488</v>
      </c>
      <c r="AA53" s="9"/>
      <c r="AB53" s="9" t="n">
        <f aca="false">T53-P53-D53</f>
        <v>-51876022.0452604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-0.00977716234136119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11928313</v>
      </c>
      <c r="AY53" s="40" t="n">
        <f aca="false">(AW53-AW52)/AW52</f>
        <v>0.00147682050871303</v>
      </c>
      <c r="AZ53" s="39" t="n">
        <f aca="false">workers_and_wage_central!B41</f>
        <v>6958.29483594557</v>
      </c>
      <c r="BA53" s="40" t="n">
        <f aca="false">(AZ53-AZ52)/AZ52</f>
        <v>0.00315601191228168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0.016331041164599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122392225.638699</v>
      </c>
      <c r="E54" s="6"/>
      <c r="F54" s="8" t="n">
        <f aca="false">'Central pensions'!I54</f>
        <v>22246235.7941482</v>
      </c>
      <c r="G54" s="6" t="n">
        <f aca="false">'Central pensions'!K54</f>
        <v>819296.095171338</v>
      </c>
      <c r="H54" s="6" t="n">
        <f aca="false">'Central pensions'!V54</f>
        <v>4507525.3842042</v>
      </c>
      <c r="I54" s="8" t="n">
        <f aca="false">'Central pensions'!M54</f>
        <v>25339.0544898353</v>
      </c>
      <c r="J54" s="6" t="n">
        <f aca="false">'Central pensions'!W54</f>
        <v>139408.001573326</v>
      </c>
      <c r="K54" s="6"/>
      <c r="L54" s="8" t="n">
        <f aca="false">'Central pensions'!N54</f>
        <v>4319834.83102845</v>
      </c>
      <c r="M54" s="8"/>
      <c r="N54" s="8" t="n">
        <f aca="false">'Central pensions'!L54</f>
        <v>962225.685878262</v>
      </c>
      <c r="O54" s="6"/>
      <c r="P54" s="6" t="n">
        <f aca="false">'Central pensions'!X54</f>
        <v>27709525.2950642</v>
      </c>
      <c r="Q54" s="8"/>
      <c r="R54" s="8" t="n">
        <f aca="false">'Central SIPA income'!G49</f>
        <v>22329605.4433745</v>
      </c>
      <c r="S54" s="8"/>
      <c r="T54" s="6" t="n">
        <f aca="false">'Central SIPA income'!J49</f>
        <v>85379181.7576063</v>
      </c>
      <c r="U54" s="6"/>
      <c r="V54" s="8" t="n">
        <f aca="false">'Central SIPA income'!F49</f>
        <v>116329.61808829</v>
      </c>
      <c r="W54" s="8"/>
      <c r="X54" s="8" t="n">
        <f aca="false">'Central SIPA income'!M49</f>
        <v>292186.461878253</v>
      </c>
      <c r="Y54" s="6"/>
      <c r="Z54" s="6" t="n">
        <f aca="false">R54+V54-N54-L54-F54</f>
        <v>-5082361.24959214</v>
      </c>
      <c r="AA54" s="6"/>
      <c r="AB54" s="6" t="n">
        <f aca="false">T54-P54-D54</f>
        <v>-64722569.1761563</v>
      </c>
      <c r="AC54" s="50"/>
      <c r="AD54" s="6"/>
      <c r="AE54" s="6"/>
      <c r="AF54" s="6"/>
      <c r="AG54" s="6" t="n">
        <f aca="false">BF54/100*$AG$53</f>
        <v>5314169625.38009</v>
      </c>
      <c r="AH54" s="61" t="n">
        <f aca="false">(AG54-AG53)/AG53</f>
        <v>0.00157061178554295</v>
      </c>
      <c r="AI54" s="61"/>
      <c r="AJ54" s="61" t="n">
        <f aca="false">AB54/AG54</f>
        <v>-0.0121792441225523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0.00849102409808289</v>
      </c>
      <c r="AV54" s="5"/>
      <c r="AW54" s="65" t="n">
        <f aca="false">workers_and_wage_central!C42</f>
        <v>11961694</v>
      </c>
      <c r="AX54" s="5"/>
      <c r="AY54" s="61" t="n">
        <f aca="false">(AW54-AW53)/AW53</f>
        <v>0.00279846781351227</v>
      </c>
      <c r="AZ54" s="66" t="n">
        <f aca="false">workers_and_wage_central!B42</f>
        <v>6949.77489446886</v>
      </c>
      <c r="BA54" s="61" t="n">
        <f aca="false">(AZ54-AZ53)/AZ53</f>
        <v>-0.00122442950141949</v>
      </c>
      <c r="BB54" s="5"/>
      <c r="BC54" s="5"/>
      <c r="BD54" s="5"/>
      <c r="BE54" s="5"/>
      <c r="BF54" s="5" t="n">
        <f aca="false">BF53*(1+AY54)*(1+BA54)*(1-BE54)</f>
        <v>100.157061178554</v>
      </c>
      <c r="BG54" s="5"/>
      <c r="BH54" s="5" t="n">
        <f aca="false">BH53+1</f>
        <v>23</v>
      </c>
      <c r="BI54" s="61" t="n">
        <f aca="false">T61/AG61</f>
        <v>0.0187890048998014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130040105.6173</v>
      </c>
      <c r="E55" s="9"/>
      <c r="F55" s="67" t="n">
        <f aca="false">'Central pensions'!I55</f>
        <v>23636328.5099352</v>
      </c>
      <c r="G55" s="9" t="n">
        <f aca="false">'Central pensions'!K55</f>
        <v>979513.690160658</v>
      </c>
      <c r="H55" s="9" t="n">
        <f aca="false">'Central pensions'!V55</f>
        <v>5388995.32000254</v>
      </c>
      <c r="I55" s="67" t="n">
        <f aca="false">'Central pensions'!M55</f>
        <v>30294.2378400201</v>
      </c>
      <c r="J55" s="9" t="n">
        <f aca="false">'Central pensions'!W55</f>
        <v>166669.958350593</v>
      </c>
      <c r="K55" s="9"/>
      <c r="L55" s="67" t="n">
        <f aca="false">'Central pensions'!N55</f>
        <v>3891478.6413834</v>
      </c>
      <c r="M55" s="67"/>
      <c r="N55" s="67" t="n">
        <f aca="false">'Central pensions'!L55</f>
        <v>1024802.74212075</v>
      </c>
      <c r="O55" s="9"/>
      <c r="P55" s="9" t="n">
        <f aca="false">'Central pensions'!X55</f>
        <v>25831063.4909059</v>
      </c>
      <c r="Q55" s="67"/>
      <c r="R55" s="67" t="n">
        <f aca="false">'Central SIPA income'!G50</f>
        <v>25927121.4764474</v>
      </c>
      <c r="S55" s="67"/>
      <c r="T55" s="9" t="n">
        <f aca="false">'Central SIPA income'!J50</f>
        <v>99134596.1128909</v>
      </c>
      <c r="U55" s="9"/>
      <c r="V55" s="67" t="n">
        <f aca="false">'Central SIPA income'!F50</f>
        <v>119893.855929642</v>
      </c>
      <c r="W55" s="67"/>
      <c r="X55" s="67" t="n">
        <f aca="false">'Central SIPA income'!M50</f>
        <v>301138.799737446</v>
      </c>
      <c r="Y55" s="9"/>
      <c r="Z55" s="9" t="n">
        <f aca="false">R55+V55-N55-L55-F55</f>
        <v>-2505594.56106235</v>
      </c>
      <c r="AA55" s="9"/>
      <c r="AB55" s="9" t="n">
        <f aca="false">T55-P55-D55</f>
        <v>-56736572.9953152</v>
      </c>
      <c r="AC55" s="50"/>
      <c r="AD55" s="9"/>
      <c r="AE55" s="9"/>
      <c r="AF55" s="9"/>
      <c r="AG55" s="9" t="n">
        <f aca="false">BF55/100*$AG$53</f>
        <v>5376096638.72895</v>
      </c>
      <c r="AH55" s="40" t="n">
        <f aca="false">(AG55-AG54)/AG54</f>
        <v>0.0116531871796297</v>
      </c>
      <c r="AI55" s="40"/>
      <c r="AJ55" s="40" t="n">
        <f aca="false">AB55/AG55</f>
        <v>-0.0105534883035007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12040479</v>
      </c>
      <c r="AX55" s="7"/>
      <c r="AY55" s="40" t="n">
        <f aca="false">(AW55-AW54)/AW54</f>
        <v>0.00658644168626952</v>
      </c>
      <c r="AZ55" s="39" t="n">
        <f aca="false">workers_and_wage_central!B43</f>
        <v>6984.75722600855</v>
      </c>
      <c r="BA55" s="40" t="n">
        <f aca="false">(AZ55-AZ54)/AZ54</f>
        <v>0.00503359203296255</v>
      </c>
      <c r="BB55" s="7"/>
      <c r="BC55" s="7"/>
      <c r="BD55" s="7"/>
      <c r="BE55" s="7"/>
      <c r="BF55" s="7" t="n">
        <f aca="false">BF54*(1+AY55)*(1+BA55)*(1-BE55)</f>
        <v>101.32421015983</v>
      </c>
      <c r="BG55" s="7"/>
      <c r="BH55" s="7" t="n">
        <f aca="false">BH54+1</f>
        <v>24</v>
      </c>
      <c r="BI55" s="40" t="n">
        <f aca="false">T62/AG62</f>
        <v>0.016334946192603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127014326.26771</v>
      </c>
      <c r="E56" s="9"/>
      <c r="F56" s="67" t="n">
        <f aca="false">'Central pensions'!I56</f>
        <v>23086357.2963162</v>
      </c>
      <c r="G56" s="9" t="n">
        <f aca="false">'Central pensions'!K56</f>
        <v>997977.426770085</v>
      </c>
      <c r="H56" s="9" t="n">
        <f aca="false">'Central pensions'!V56</f>
        <v>5490577.35114458</v>
      </c>
      <c r="I56" s="67" t="n">
        <f aca="false">'Central pensions'!M56</f>
        <v>30865.2812403119</v>
      </c>
      <c r="J56" s="9" t="n">
        <f aca="false">'Central pensions'!W56</f>
        <v>169811.670653956</v>
      </c>
      <c r="K56" s="9"/>
      <c r="L56" s="67" t="n">
        <f aca="false">'Central pensions'!N56</f>
        <v>3759212.06568758</v>
      </c>
      <c r="M56" s="67"/>
      <c r="N56" s="67" t="n">
        <f aca="false">'Central pensions'!L56</f>
        <v>1002268.73732332</v>
      </c>
      <c r="O56" s="9"/>
      <c r="P56" s="9" t="n">
        <f aca="false">'Central pensions'!X56</f>
        <v>25020756.1550623</v>
      </c>
      <c r="Q56" s="67"/>
      <c r="R56" s="67" t="n">
        <f aca="false">'Central SIPA income'!G51</f>
        <v>22835798.395496</v>
      </c>
      <c r="S56" s="67"/>
      <c r="T56" s="9" t="n">
        <f aca="false">'Central SIPA income'!J51</f>
        <v>87314654.3826467</v>
      </c>
      <c r="U56" s="9"/>
      <c r="V56" s="67" t="n">
        <f aca="false">'Central SIPA income'!F51</f>
        <v>122342.796062784</v>
      </c>
      <c r="W56" s="67"/>
      <c r="X56" s="67" t="n">
        <f aca="false">'Central SIPA income'!M51</f>
        <v>307289.831302866</v>
      </c>
      <c r="Y56" s="9"/>
      <c r="Z56" s="9" t="n">
        <f aca="false">R56+V56-N56-L56-F56</f>
        <v>-4889696.90776835</v>
      </c>
      <c r="AA56" s="9"/>
      <c r="AB56" s="9" t="n">
        <f aca="false">T56-P56-D56</f>
        <v>-64720428.0401258</v>
      </c>
      <c r="AC56" s="50"/>
      <c r="AD56" s="9"/>
      <c r="AE56" s="9"/>
      <c r="AF56" s="9"/>
      <c r="AG56" s="9" t="n">
        <f aca="false">BF56/100*$AG$53</f>
        <v>5420533425.51709</v>
      </c>
      <c r="AH56" s="40" t="n">
        <f aca="false">(AG56-AG55)/AG55</f>
        <v>0.00826562276950626</v>
      </c>
      <c r="AI56" s="40"/>
      <c r="AJ56" s="40" t="n">
        <f aca="false">AB56/AG56</f>
        <v>-0.0119398632864166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12082042</v>
      </c>
      <c r="AY56" s="40" t="n">
        <f aca="false">(AW56-AW55)/AW55</f>
        <v>0.00345193907983229</v>
      </c>
      <c r="AZ56" s="39" t="n">
        <f aca="false">workers_and_wage_central!B44</f>
        <v>7018.26397468851</v>
      </c>
      <c r="BA56" s="40" t="n">
        <f aca="false">(AZ56-AZ55)/AZ55</f>
        <v>0.00479712430880164</v>
      </c>
      <c r="BB56" s="7"/>
      <c r="BC56" s="7"/>
      <c r="BD56" s="7"/>
      <c r="BE56" s="7"/>
      <c r="BF56" s="7" t="n">
        <f aca="false">BF55*(1+AY56)*(1+BA56)*(1-BE56)</f>
        <v>102.161717858429</v>
      </c>
      <c r="BG56" s="7"/>
      <c r="BH56" s="0" t="n">
        <f aca="false">BH55+1</f>
        <v>25</v>
      </c>
      <c r="BI56" s="40" t="n">
        <f aca="false">T63/AG63</f>
        <v>0.0188493306042052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132615492.157058</v>
      </c>
      <c r="E57" s="9"/>
      <c r="F57" s="67" t="n">
        <f aca="false">'Central pensions'!I57</f>
        <v>24104435.4989662</v>
      </c>
      <c r="G57" s="9" t="n">
        <f aca="false">'Central pensions'!K57</f>
        <v>1138461.58698529</v>
      </c>
      <c r="H57" s="9" t="n">
        <f aca="false">'Central pensions'!V57</f>
        <v>6263479.75112028</v>
      </c>
      <c r="I57" s="67" t="n">
        <f aca="false">'Central pensions'!M57</f>
        <v>35210.1521748027</v>
      </c>
      <c r="J57" s="9" t="n">
        <f aca="false">'Central pensions'!W57</f>
        <v>193715.868591349</v>
      </c>
      <c r="K57" s="9"/>
      <c r="L57" s="67" t="n">
        <f aca="false">'Central pensions'!N57</f>
        <v>3949019.77585175</v>
      </c>
      <c r="M57" s="67"/>
      <c r="N57" s="67" t="n">
        <f aca="false">'Central pensions'!L57</f>
        <v>1048565.79492286</v>
      </c>
      <c r="O57" s="9"/>
      <c r="P57" s="9" t="n">
        <f aca="false">'Central pensions'!X57</f>
        <v>26260382.0164844</v>
      </c>
      <c r="Q57" s="67"/>
      <c r="R57" s="67" t="n">
        <f aca="false">'Central SIPA income'!G52</f>
        <v>26731413.4116753</v>
      </c>
      <c r="S57" s="67"/>
      <c r="T57" s="9" t="n">
        <f aca="false">'Central SIPA income'!J52</f>
        <v>102209876.036584</v>
      </c>
      <c r="U57" s="9"/>
      <c r="V57" s="67" t="n">
        <f aca="false">'Central SIPA income'!F52</f>
        <v>119345.236374051</v>
      </c>
      <c r="W57" s="67"/>
      <c r="X57" s="67" t="n">
        <f aca="false">'Central SIPA income'!M52</f>
        <v>299760.825585208</v>
      </c>
      <c r="Y57" s="9"/>
      <c r="Z57" s="9" t="n">
        <f aca="false">R57+V57-N57-L57-F57</f>
        <v>-2251262.42169141</v>
      </c>
      <c r="AA57" s="9"/>
      <c r="AB57" s="9" t="n">
        <f aca="false">T57-P57-D57</f>
        <v>-56665998.1369582</v>
      </c>
      <c r="AC57" s="50"/>
      <c r="AD57" s="9"/>
      <c r="AE57" s="9"/>
      <c r="AF57" s="9"/>
      <c r="AG57" s="9" t="n">
        <f aca="false">BF57/100*$AG$53</f>
        <v>5488152816.47135</v>
      </c>
      <c r="AH57" s="40" t="n">
        <f aca="false">(AG57-AG56)/AG56</f>
        <v>0.0124746746576526</v>
      </c>
      <c r="AI57" s="40" t="n">
        <f aca="false">(AG57-AG53)/AG53</f>
        <v>0.0343615205117974</v>
      </c>
      <c r="AJ57" s="40" t="n">
        <f aca="false">AB57/AG57</f>
        <v>-0.010325149468668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12183863</v>
      </c>
      <c r="AY57" s="40" t="n">
        <f aca="false">(AW57-AW56)/AW56</f>
        <v>0.00842746615183096</v>
      </c>
      <c r="AZ57" s="39" t="n">
        <f aca="false">workers_and_wage_central!B45</f>
        <v>7046.43097589372</v>
      </c>
      <c r="BA57" s="40" t="n">
        <f aca="false">(AZ57-AZ56)/AZ56</f>
        <v>0.0040133858325636</v>
      </c>
      <c r="BB57" s="7"/>
      <c r="BC57" s="7"/>
      <c r="BD57" s="7"/>
      <c r="BE57" s="7"/>
      <c r="BF57" s="7" t="n">
        <f aca="false">BF56*(1+AY57)*(1+BA57)*(1-BE57)</f>
        <v>103.43615205118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0.016445469064164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130463331.956707</v>
      </c>
      <c r="E58" s="6"/>
      <c r="F58" s="8" t="n">
        <f aca="false">'Central pensions'!I58</f>
        <v>23713254.9069477</v>
      </c>
      <c r="G58" s="6" t="n">
        <f aca="false">'Central pensions'!K58</f>
        <v>1224033.63211788</v>
      </c>
      <c r="H58" s="6" t="n">
        <f aca="false">'Central pensions'!V58</f>
        <v>6734271.89560469</v>
      </c>
      <c r="I58" s="8" t="n">
        <f aca="false">'Central pensions'!M58</f>
        <v>37856.7102716868</v>
      </c>
      <c r="J58" s="6" t="n">
        <f aca="false">'Central pensions'!W58</f>
        <v>208276.450379525</v>
      </c>
      <c r="K58" s="6"/>
      <c r="L58" s="8" t="n">
        <f aca="false">'Central pensions'!N58</f>
        <v>4633567.09252446</v>
      </c>
      <c r="M58" s="8"/>
      <c r="N58" s="8" t="n">
        <f aca="false">'Central pensions'!L58</f>
        <v>1033835.12699179</v>
      </c>
      <c r="O58" s="6"/>
      <c r="P58" s="6" t="n">
        <f aca="false">'Central pensions'!X58</f>
        <v>29731457.5081931</v>
      </c>
      <c r="Q58" s="8"/>
      <c r="R58" s="8" t="n">
        <f aca="false">'Central SIPA income'!G53</f>
        <v>23692605.3682727</v>
      </c>
      <c r="S58" s="8"/>
      <c r="T58" s="6" t="n">
        <f aca="false">'Central SIPA income'!J53</f>
        <v>90590730.1039753</v>
      </c>
      <c r="U58" s="6"/>
      <c r="V58" s="8" t="n">
        <f aca="false">'Central SIPA income'!F53</f>
        <v>121321.658660556</v>
      </c>
      <c r="W58" s="8"/>
      <c r="X58" s="8" t="n">
        <f aca="false">'Central SIPA income'!M53</f>
        <v>304725.028550552</v>
      </c>
      <c r="Y58" s="6"/>
      <c r="Z58" s="6" t="n">
        <f aca="false">R58+V58-N58-L58-F58</f>
        <v>-5566730.09953075</v>
      </c>
      <c r="AA58" s="6"/>
      <c r="AB58" s="6" t="n">
        <f aca="false">T58-P58-D58</f>
        <v>-69604059.3609244</v>
      </c>
      <c r="AC58" s="50"/>
      <c r="AD58" s="6"/>
      <c r="AE58" s="6"/>
      <c r="AF58" s="6"/>
      <c r="AG58" s="6" t="n">
        <f aca="false">BF58/100*$AG$53</f>
        <v>5558560054.62123</v>
      </c>
      <c r="AH58" s="61" t="n">
        <f aca="false">(AG58-AG57)/AG57</f>
        <v>0.0128289500136673</v>
      </c>
      <c r="AI58" s="61"/>
      <c r="AJ58" s="61" t="n">
        <f aca="false">AB58/AG58</f>
        <v>-0.012521958686595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0.00554853456392846</v>
      </c>
      <c r="AV58" s="5"/>
      <c r="AW58" s="65" t="n">
        <f aca="false">workers_and_wage_central!C46</f>
        <v>12254279</v>
      </c>
      <c r="AX58" s="5"/>
      <c r="AY58" s="61" t="n">
        <f aca="false">(AW58-AW57)/AW57</f>
        <v>0.00577944778269421</v>
      </c>
      <c r="AZ58" s="66" t="n">
        <f aca="false">workers_and_wage_central!B46</f>
        <v>7095.81936913885</v>
      </c>
      <c r="BA58" s="61" t="n">
        <f aca="false">(AZ58-AZ57)/AZ57</f>
        <v>0.0070089941154736</v>
      </c>
      <c r="BB58" s="5"/>
      <c r="BC58" s="5"/>
      <c r="BD58" s="5"/>
      <c r="BE58" s="5"/>
      <c r="BF58" s="5" t="n">
        <f aca="false">BF57*(1+AY58)*(1+BA58)*(1-BE58)</f>
        <v>104.76312927545</v>
      </c>
      <c r="BG58" s="5"/>
      <c r="BH58" s="5" t="n">
        <f aca="false">BH57+1</f>
        <v>27</v>
      </c>
      <c r="BI58" s="61" t="n">
        <f aca="false">T65/AG65</f>
        <v>0.0189237357813534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136732819.890758</v>
      </c>
      <c r="E59" s="9"/>
      <c r="F59" s="67" t="n">
        <f aca="false">'Central pensions'!I59</f>
        <v>24852808.5523009</v>
      </c>
      <c r="G59" s="9" t="n">
        <f aca="false">'Central pensions'!K59</f>
        <v>1372118.80987992</v>
      </c>
      <c r="H59" s="9" t="n">
        <f aca="false">'Central pensions'!V59</f>
        <v>7548992.85146036</v>
      </c>
      <c r="I59" s="67" t="n">
        <f aca="false">'Central pensions'!M59</f>
        <v>42436.6642230903</v>
      </c>
      <c r="J59" s="9" t="n">
        <f aca="false">'Central pensions'!W59</f>
        <v>233474.005715268</v>
      </c>
      <c r="K59" s="9"/>
      <c r="L59" s="67" t="n">
        <f aca="false">'Central pensions'!N59</f>
        <v>4030938.46818713</v>
      </c>
      <c r="M59" s="67"/>
      <c r="N59" s="67" t="n">
        <f aca="false">'Central pensions'!L59</f>
        <v>1085155.8985385</v>
      </c>
      <c r="O59" s="9"/>
      <c r="P59" s="9" t="n">
        <f aca="false">'Central pensions'!X59</f>
        <v>26886766.4547051</v>
      </c>
      <c r="Q59" s="67"/>
      <c r="R59" s="67" t="n">
        <f aca="false">'Central SIPA income'!G54</f>
        <v>27306087.2597929</v>
      </c>
      <c r="S59" s="67"/>
      <c r="T59" s="9" t="n">
        <f aca="false">'Central SIPA income'!J54</f>
        <v>104407191.302821</v>
      </c>
      <c r="U59" s="9"/>
      <c r="V59" s="67" t="n">
        <f aca="false">'Central SIPA income'!F54</f>
        <v>120957.008071651</v>
      </c>
      <c r="W59" s="67"/>
      <c r="X59" s="67" t="n">
        <f aca="false">'Central SIPA income'!M54</f>
        <v>303809.131402903</v>
      </c>
      <c r="Y59" s="9"/>
      <c r="Z59" s="9" t="n">
        <f aca="false">R59+V59-N59-L59-F59</f>
        <v>-2541858.65116194</v>
      </c>
      <c r="AA59" s="9"/>
      <c r="AB59" s="9" t="n">
        <f aca="false">T59-P59-D59</f>
        <v>-59212395.0426413</v>
      </c>
      <c r="AC59" s="50"/>
      <c r="AD59" s="9"/>
      <c r="AE59" s="9"/>
      <c r="AF59" s="9"/>
      <c r="AG59" s="9" t="n">
        <f aca="false">BF59/100*$AG$53</f>
        <v>5578755623.66439</v>
      </c>
      <c r="AH59" s="40" t="n">
        <f aca="false">(AG59-AG58)/AG58</f>
        <v>0.00363323753718725</v>
      </c>
      <c r="AI59" s="40"/>
      <c r="AJ59" s="40" t="n">
        <f aca="false">AB59/AG59</f>
        <v>-0.0106139073006657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12311510</v>
      </c>
      <c r="AX59" s="7"/>
      <c r="AY59" s="40" t="n">
        <f aca="false">(AW59-AW58)/AW58</f>
        <v>0.00467028700750162</v>
      </c>
      <c r="AZ59" s="39" t="n">
        <f aca="false">workers_and_wage_central!B47</f>
        <v>7088.49486097594</v>
      </c>
      <c r="BA59" s="40" t="n">
        <f aca="false">(AZ59-AZ58)/AZ58</f>
        <v>-0.00103222866618612</v>
      </c>
      <c r="BB59" s="7"/>
      <c r="BC59" s="7"/>
      <c r="BD59" s="7"/>
      <c r="BE59" s="7"/>
      <c r="BF59" s="7" t="n">
        <f aca="false">BF58*(1+AY59)*(1+BA59)*(1-BE59)</f>
        <v>105.143758609247</v>
      </c>
      <c r="BG59" s="7"/>
      <c r="BH59" s="7" t="n">
        <f aca="false">BH58+1</f>
        <v>28</v>
      </c>
      <c r="BI59" s="40" t="n">
        <f aca="false">T66/AG66</f>
        <v>0.0164528850017971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134698371.883267</v>
      </c>
      <c r="E60" s="9"/>
      <c r="F60" s="67" t="n">
        <f aca="false">'Central pensions'!I60</f>
        <v>24483023.5447206</v>
      </c>
      <c r="G60" s="9" t="n">
        <f aca="false">'Central pensions'!K60</f>
        <v>1435444.36278137</v>
      </c>
      <c r="H60" s="9" t="n">
        <f aca="false">'Central pensions'!V60</f>
        <v>7897391.3594654</v>
      </c>
      <c r="I60" s="67" t="n">
        <f aca="false">'Central pensions'!M60</f>
        <v>44395.1864777748</v>
      </c>
      <c r="J60" s="9" t="n">
        <f aca="false">'Central pensions'!W60</f>
        <v>244249.217303055</v>
      </c>
      <c r="K60" s="9"/>
      <c r="L60" s="67" t="n">
        <f aca="false">'Central pensions'!N60</f>
        <v>3960699.88155591</v>
      </c>
      <c r="M60" s="67"/>
      <c r="N60" s="67" t="n">
        <f aca="false">'Central pensions'!L60</f>
        <v>1069820.19915568</v>
      </c>
      <c r="O60" s="9"/>
      <c r="P60" s="9" t="n">
        <f aca="false">'Central pensions'!X60</f>
        <v>26437925.6015341</v>
      </c>
      <c r="Q60" s="67"/>
      <c r="R60" s="67" t="n">
        <f aca="false">'Central SIPA income'!G55</f>
        <v>23927432.4247186</v>
      </c>
      <c r="S60" s="67"/>
      <c r="T60" s="9" t="n">
        <f aca="false">'Central SIPA income'!J55</f>
        <v>91488611.7071564</v>
      </c>
      <c r="U60" s="9"/>
      <c r="V60" s="67" t="n">
        <f aca="false">'Central SIPA income'!F55</f>
        <v>121825.452901642</v>
      </c>
      <c r="W60" s="67"/>
      <c r="X60" s="67" t="n">
        <f aca="false">'Central SIPA income'!M55</f>
        <v>305990.414436249</v>
      </c>
      <c r="Y60" s="9"/>
      <c r="Z60" s="9" t="n">
        <f aca="false">R60+V60-N60-L60-F60</f>
        <v>-5464285.74781191</v>
      </c>
      <c r="AA60" s="9"/>
      <c r="AB60" s="9" t="n">
        <f aca="false">T60-P60-D60</f>
        <v>-69647685.7776442</v>
      </c>
      <c r="AC60" s="50"/>
      <c r="AD60" s="9"/>
      <c r="AE60" s="9"/>
      <c r="AF60" s="9"/>
      <c r="AG60" s="9" t="n">
        <f aca="false">BF60/100*$AG$53</f>
        <v>5602129759.21448</v>
      </c>
      <c r="AH60" s="40" t="n">
        <f aca="false">(AG60-AG59)/AG59</f>
        <v>0.00418984754430465</v>
      </c>
      <c r="AI60" s="40"/>
      <c r="AJ60" s="40" t="n">
        <f aca="false">AB60/AG60</f>
        <v>-0.0124323585441923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12330026</v>
      </c>
      <c r="AY60" s="40" t="n">
        <f aca="false">(AW60-AW59)/AW59</f>
        <v>0.00150395849087561</v>
      </c>
      <c r="AZ60" s="39" t="n">
        <f aca="false">workers_and_wage_central!B48</f>
        <v>7107.50518099612</v>
      </c>
      <c r="BA60" s="40" t="n">
        <f aca="false">(AZ60-AZ59)/AZ59</f>
        <v>0.00268185565384701</v>
      </c>
      <c r="BB60" s="7"/>
      <c r="BC60" s="7"/>
      <c r="BD60" s="7"/>
      <c r="BE60" s="7"/>
      <c r="BF60" s="7" t="n">
        <f aca="false">BF59*(1+AY60)*(1+BA60)*(1-BE60)</f>
        <v>105.584294928055</v>
      </c>
      <c r="BG60" s="7"/>
      <c r="BH60" s="0" t="n">
        <f aca="false">BH59+1</f>
        <v>29</v>
      </c>
      <c r="BI60" s="40" t="n">
        <f aca="false">T67/AG67</f>
        <v>0.018844087491086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138226059.439267</v>
      </c>
      <c r="E61" s="9"/>
      <c r="F61" s="67" t="n">
        <f aca="false">'Central pensions'!I61</f>
        <v>25124222.516055</v>
      </c>
      <c r="G61" s="9" t="n">
        <f aca="false">'Central pensions'!K61</f>
        <v>1535682.41581843</v>
      </c>
      <c r="H61" s="9" t="n">
        <f aca="false">'Central pensions'!V61</f>
        <v>8448871.55226826</v>
      </c>
      <c r="I61" s="67" t="n">
        <f aca="false">'Central pensions'!M61</f>
        <v>47495.3324479926</v>
      </c>
      <c r="J61" s="9" t="n">
        <f aca="false">'Central pensions'!W61</f>
        <v>261305.305740256</v>
      </c>
      <c r="K61" s="9"/>
      <c r="L61" s="67" t="n">
        <f aca="false">'Central pensions'!N61</f>
        <v>4095344.39622987</v>
      </c>
      <c r="M61" s="67"/>
      <c r="N61" s="67" t="n">
        <f aca="false">'Central pensions'!L61</f>
        <v>1099843.2672995</v>
      </c>
      <c r="O61" s="9"/>
      <c r="P61" s="9" t="n">
        <f aca="false">'Central pensions'!X61</f>
        <v>27301774.6909404</v>
      </c>
      <c r="Q61" s="67"/>
      <c r="R61" s="67" t="n">
        <f aca="false">'Central SIPA income'!G56</f>
        <v>27571171.2392601</v>
      </c>
      <c r="S61" s="67"/>
      <c r="T61" s="9" t="n">
        <f aca="false">'Central SIPA income'!J56</f>
        <v>105420762.873593</v>
      </c>
      <c r="U61" s="9"/>
      <c r="V61" s="67" t="n">
        <f aca="false">'Central SIPA income'!F56</f>
        <v>120499.407722536</v>
      </c>
      <c r="W61" s="67"/>
      <c r="X61" s="67" t="n">
        <f aca="false">'Central SIPA income'!M56</f>
        <v>302659.771255769</v>
      </c>
      <c r="Y61" s="9"/>
      <c r="Z61" s="9" t="n">
        <f aca="false">R61+V61-N61-L61-F61</f>
        <v>-2627739.53260176</v>
      </c>
      <c r="AA61" s="9"/>
      <c r="AB61" s="9" t="n">
        <f aca="false">T61-P61-D61</f>
        <v>-60107071.2566143</v>
      </c>
      <c r="AC61" s="50"/>
      <c r="AD61" s="9"/>
      <c r="AE61" s="9"/>
      <c r="AF61" s="9"/>
      <c r="AG61" s="9" t="n">
        <f aca="false">BF61/100*$AG$53</f>
        <v>5610768821.222</v>
      </c>
      <c r="AH61" s="40" t="n">
        <f aca="false">(AG61-AG60)/AG60</f>
        <v>0.0015421031605546</v>
      </c>
      <c r="AI61" s="40" t="n">
        <f aca="false">(AG61-AG57)/AG57</f>
        <v>0.0223419443392035</v>
      </c>
      <c r="AJ61" s="40" t="n">
        <f aca="false">AB61/AG61</f>
        <v>-0.0107128048172769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12292358</v>
      </c>
      <c r="AY61" s="40" t="n">
        <f aca="false">(AW61-AW60)/AW60</f>
        <v>-0.00305498139257776</v>
      </c>
      <c r="AZ61" s="39" t="n">
        <f aca="false">workers_and_wage_central!B49</f>
        <v>7140.27910700911</v>
      </c>
      <c r="BA61" s="40" t="n">
        <f aca="false">(AZ61-AZ60)/AZ60</f>
        <v>0.00461117159655778</v>
      </c>
      <c r="BB61" s="7"/>
      <c r="BC61" s="7"/>
      <c r="BD61" s="7"/>
      <c r="BE61" s="7"/>
      <c r="BF61" s="7" t="n">
        <f aca="false">BF60*(1+AY61)*(1+BA61)*(1-BE61)</f>
        <v>105.747116802969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0.0165340159425285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136921630.671305</v>
      </c>
      <c r="E62" s="6"/>
      <c r="F62" s="8" t="n">
        <f aca="false">'Central pensions'!I62</f>
        <v>24887127.1466611</v>
      </c>
      <c r="G62" s="6" t="n">
        <f aca="false">'Central pensions'!K62</f>
        <v>1580773.98130577</v>
      </c>
      <c r="H62" s="6" t="n">
        <f aca="false">'Central pensions'!V62</f>
        <v>8696952.04141692</v>
      </c>
      <c r="I62" s="8" t="n">
        <f aca="false">'Central pensions'!M62</f>
        <v>48889.9169476014</v>
      </c>
      <c r="J62" s="6" t="n">
        <f aca="false">'Central pensions'!W62</f>
        <v>268977.898188154</v>
      </c>
      <c r="K62" s="6"/>
      <c r="L62" s="8" t="n">
        <f aca="false">'Central pensions'!N62</f>
        <v>4794718.80519485</v>
      </c>
      <c r="M62" s="8"/>
      <c r="N62" s="8" t="n">
        <f aca="false">'Central pensions'!L62</f>
        <v>1091524.95172656</v>
      </c>
      <c r="O62" s="6"/>
      <c r="P62" s="6" t="n">
        <f aca="false">'Central pensions'!X62</f>
        <v>30885066.9057634</v>
      </c>
      <c r="Q62" s="8"/>
      <c r="R62" s="8" t="n">
        <f aca="false">'Central SIPA income'!G57</f>
        <v>24127071.1701124</v>
      </c>
      <c r="S62" s="8"/>
      <c r="T62" s="6" t="n">
        <f aca="false">'Central SIPA income'!J57</f>
        <v>92251947.753199</v>
      </c>
      <c r="U62" s="6"/>
      <c r="V62" s="8" t="n">
        <f aca="false">'Central SIPA income'!F57</f>
        <v>122946.795737003</v>
      </c>
      <c r="W62" s="8"/>
      <c r="X62" s="8" t="n">
        <f aca="false">'Central SIPA income'!M57</f>
        <v>308806.904346566</v>
      </c>
      <c r="Y62" s="6"/>
      <c r="Z62" s="6" t="n">
        <f aca="false">R62+V62-N62-L62-F62</f>
        <v>-6523352.93773317</v>
      </c>
      <c r="AA62" s="6"/>
      <c r="AB62" s="6" t="n">
        <f aca="false">T62-P62-D62</f>
        <v>-75554749.8238697</v>
      </c>
      <c r="AC62" s="50"/>
      <c r="AD62" s="6"/>
      <c r="AE62" s="6"/>
      <c r="AF62" s="6"/>
      <c r="AG62" s="6" t="n">
        <f aca="false">BF62/100*$AG$53</f>
        <v>5647520761.04013</v>
      </c>
      <c r="AH62" s="61" t="n">
        <f aca="false">(AG62-AG61)/AG61</f>
        <v>0.00655025024006016</v>
      </c>
      <c r="AI62" s="61"/>
      <c r="AJ62" s="61" t="n">
        <f aca="false">AB62/AG62</f>
        <v>-0.013378392576277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0.00988842866460881</v>
      </c>
      <c r="AV62" s="5"/>
      <c r="AW62" s="65" t="n">
        <f aca="false">workers_and_wage_central!C50</f>
        <v>12347498</v>
      </c>
      <c r="AX62" s="5"/>
      <c r="AY62" s="61" t="n">
        <f aca="false">(AW62-AW61)/AW61</f>
        <v>0.00448571380690344</v>
      </c>
      <c r="AZ62" s="66" t="n">
        <f aca="false">workers_and_wage_central!B50</f>
        <v>7154.95464311351</v>
      </c>
      <c r="BA62" s="61" t="n">
        <f aca="false">(AZ62-AZ61)/AZ61</f>
        <v>0.00205531686989571</v>
      </c>
      <c r="BB62" s="5"/>
      <c r="BC62" s="5"/>
      <c r="BD62" s="5"/>
      <c r="BE62" s="5"/>
      <c r="BF62" s="5" t="n">
        <f aca="false">BF61*(1+AY62)*(1+BA62)*(1-BE62)</f>
        <v>106.439786880193</v>
      </c>
      <c r="BG62" s="5"/>
      <c r="BH62" s="5" t="n">
        <f aca="false">BH61+1</f>
        <v>31</v>
      </c>
      <c r="BI62" s="61" t="n">
        <f aca="false">T69/AG69</f>
        <v>0.0189539767396895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140067004.05349</v>
      </c>
      <c r="E63" s="9"/>
      <c r="F63" s="67" t="n">
        <f aca="false">'Central pensions'!I63</f>
        <v>25458835.9913656</v>
      </c>
      <c r="G63" s="9" t="n">
        <f aca="false">'Central pensions'!K63</f>
        <v>1695076.96096125</v>
      </c>
      <c r="H63" s="9" t="n">
        <f aca="false">'Central pensions'!V63</f>
        <v>9325813.31065012</v>
      </c>
      <c r="I63" s="67" t="n">
        <f aca="false">'Central pensions'!M63</f>
        <v>52425.0606482858</v>
      </c>
      <c r="J63" s="9" t="n">
        <f aca="false">'Central pensions'!W63</f>
        <v>288427.215793302</v>
      </c>
      <c r="K63" s="9"/>
      <c r="L63" s="67" t="n">
        <f aca="false">'Central pensions'!N63</f>
        <v>4136791.26740115</v>
      </c>
      <c r="M63" s="67"/>
      <c r="N63" s="67" t="n">
        <f aca="false">'Central pensions'!L63</f>
        <v>1119478.68011943</v>
      </c>
      <c r="O63" s="9"/>
      <c r="P63" s="9" t="n">
        <f aca="false">'Central pensions'!X63</f>
        <v>27624870.9504303</v>
      </c>
      <c r="Q63" s="67"/>
      <c r="R63" s="67" t="n">
        <f aca="false">'Central SIPA income'!G58</f>
        <v>28106133.2554025</v>
      </c>
      <c r="S63" s="67"/>
      <c r="T63" s="9" t="n">
        <f aca="false">'Central SIPA income'!J58</f>
        <v>107466236.508381</v>
      </c>
      <c r="U63" s="9"/>
      <c r="V63" s="67" t="n">
        <f aca="false">'Central SIPA income'!F58</f>
        <v>122931.919975392</v>
      </c>
      <c r="W63" s="67"/>
      <c r="X63" s="67" t="n">
        <f aca="false">'Central SIPA income'!M58</f>
        <v>308769.5407222</v>
      </c>
      <c r="Y63" s="9"/>
      <c r="Z63" s="9" t="n">
        <f aca="false">R63+V63-N63-L63-F63</f>
        <v>-2486040.76350828</v>
      </c>
      <c r="AA63" s="9"/>
      <c r="AB63" s="9" t="n">
        <f aca="false">T63-P63-D63</f>
        <v>-60225638.4955387</v>
      </c>
      <c r="AC63" s="50"/>
      <c r="AD63" s="9"/>
      <c r="AE63" s="9"/>
      <c r="AF63" s="9"/>
      <c r="AG63" s="9" t="n">
        <f aca="false">BF63/100*$AG$53</f>
        <v>5701329069.18224</v>
      </c>
      <c r="AH63" s="40" t="n">
        <f aca="false">(AG63-AG62)/AG62</f>
        <v>0.009527775181157</v>
      </c>
      <c r="AI63" s="40"/>
      <c r="AJ63" s="40" t="n">
        <f aca="false">AB63/AG63</f>
        <v>-0.0105634384131729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12369572</v>
      </c>
      <c r="AX63" s="7"/>
      <c r="AY63" s="40" t="n">
        <f aca="false">(AW63-AW62)/AW62</f>
        <v>0.00178773059934895</v>
      </c>
      <c r="AZ63" s="39" t="n">
        <f aca="false">workers_and_wage_central!B51</f>
        <v>7210.23548378161</v>
      </c>
      <c r="BA63" s="40" t="n">
        <f aca="false">(AZ63-AZ62)/AZ62</f>
        <v>0.00772623216015784</v>
      </c>
      <c r="BB63" s="7"/>
      <c r="BC63" s="7"/>
      <c r="BD63" s="7"/>
      <c r="BE63" s="7"/>
      <c r="BF63" s="7" t="n">
        <f aca="false">BF62*(1+AY63)*(1+BA63)*(1-BE63)</f>
        <v>107.453921239918</v>
      </c>
      <c r="BG63" s="7"/>
      <c r="BH63" s="7" t="n">
        <f aca="false">BH62+1</f>
        <v>32</v>
      </c>
      <c r="BI63" s="40" t="n">
        <f aca="false">T70/AG70</f>
        <v>0.0165122911286708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138385555.731452</v>
      </c>
      <c r="E64" s="9"/>
      <c r="F64" s="67" t="n">
        <f aca="false">'Central pensions'!I64</f>
        <v>25153212.8551531</v>
      </c>
      <c r="G64" s="9" t="n">
        <f aca="false">'Central pensions'!K64</f>
        <v>1759958.1957023</v>
      </c>
      <c r="H64" s="9" t="n">
        <f aca="false">'Central pensions'!V64</f>
        <v>9682770.72113629</v>
      </c>
      <c r="I64" s="67" t="n">
        <f aca="false">'Central pensions'!M64</f>
        <v>54431.6967742976</v>
      </c>
      <c r="J64" s="9" t="n">
        <f aca="false">'Central pensions'!W64</f>
        <v>299467.135705245</v>
      </c>
      <c r="K64" s="9"/>
      <c r="L64" s="67" t="n">
        <f aca="false">'Central pensions'!N64</f>
        <v>4007110.54986894</v>
      </c>
      <c r="M64" s="67"/>
      <c r="N64" s="67" t="n">
        <f aca="false">'Central pensions'!L64</f>
        <v>1108695.94588254</v>
      </c>
      <c r="O64" s="9"/>
      <c r="P64" s="9" t="n">
        <f aca="false">'Central pensions'!X64</f>
        <v>26892633.6683289</v>
      </c>
      <c r="Q64" s="67"/>
      <c r="R64" s="67" t="n">
        <f aca="false">'Central SIPA income'!G59</f>
        <v>24738176.8271809</v>
      </c>
      <c r="S64" s="67"/>
      <c r="T64" s="9" t="n">
        <f aca="false">'Central SIPA income'!J59</f>
        <v>94588563.1985667</v>
      </c>
      <c r="U64" s="9"/>
      <c r="V64" s="67" t="n">
        <f aca="false">'Central SIPA income'!F59</f>
        <v>124043.127253684</v>
      </c>
      <c r="W64" s="67"/>
      <c r="X64" s="67" t="n">
        <f aca="false">'Central SIPA income'!M59</f>
        <v>311560.573035323</v>
      </c>
      <c r="Y64" s="9"/>
      <c r="Z64" s="9" t="n">
        <f aca="false">R64+V64-N64-L64-F64</f>
        <v>-5406799.39646994</v>
      </c>
      <c r="AA64" s="9"/>
      <c r="AB64" s="9" t="n">
        <f aca="false">T64-P64-D64</f>
        <v>-70689626.2012138</v>
      </c>
      <c r="AC64" s="50"/>
      <c r="AD64" s="9"/>
      <c r="AE64" s="9"/>
      <c r="AF64" s="9"/>
      <c r="AG64" s="9" t="n">
        <f aca="false">BF64/100*$AG$53</f>
        <v>5751648848.05158</v>
      </c>
      <c r="AH64" s="40" t="n">
        <f aca="false">(AG64-AG63)/AG63</f>
        <v>0.00882597342808089</v>
      </c>
      <c r="AI64" s="40"/>
      <c r="AJ64" s="40" t="n">
        <f aca="false">AB64/AG64</f>
        <v>-0.0122903237086806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12466553</v>
      </c>
      <c r="AY64" s="40" t="n">
        <f aca="false">(AW64-AW63)/AW63</f>
        <v>0.00784028744082657</v>
      </c>
      <c r="AZ64" s="39" t="n">
        <f aca="false">workers_and_wage_central!B52</f>
        <v>7217.287224191</v>
      </c>
      <c r="BA64" s="40" t="n">
        <f aca="false">(AZ64-AZ63)/AZ63</f>
        <v>0.000978018044661759</v>
      </c>
      <c r="BB64" s="7"/>
      <c r="BC64" s="7"/>
      <c r="BD64" s="7"/>
      <c r="BE64" s="7"/>
      <c r="BF64" s="7" t="n">
        <f aca="false">BF63*(1+AY64)*(1+BA64)*(1-BE64)</f>
        <v>108.402306693524</v>
      </c>
      <c r="BG64" s="7"/>
      <c r="BH64" s="0" t="n">
        <f aca="false">BH63+1</f>
        <v>33</v>
      </c>
      <c r="BI64" s="40" t="n">
        <f aca="false">T71/AG71</f>
        <v>0.0189168085446036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141379106.507513</v>
      </c>
      <c r="E65" s="9"/>
      <c r="F65" s="67" t="n">
        <f aca="false">'Central pensions'!I65</f>
        <v>25697326.1440364</v>
      </c>
      <c r="G65" s="9" t="n">
        <f aca="false">'Central pensions'!K65</f>
        <v>1867400.52362398</v>
      </c>
      <c r="H65" s="9" t="n">
        <f aca="false">'Central pensions'!V65</f>
        <v>10273886.7087496</v>
      </c>
      <c r="I65" s="67" t="n">
        <f aca="false">'Central pensions'!M65</f>
        <v>57754.6553698138</v>
      </c>
      <c r="J65" s="9" t="n">
        <f aca="false">'Central pensions'!W65</f>
        <v>317749.073466484</v>
      </c>
      <c r="K65" s="9"/>
      <c r="L65" s="67" t="n">
        <f aca="false">'Central pensions'!N65</f>
        <v>4086964.45197754</v>
      </c>
      <c r="M65" s="67"/>
      <c r="N65" s="67" t="n">
        <f aca="false">'Central pensions'!L65</f>
        <v>1134537.69844233</v>
      </c>
      <c r="O65" s="9"/>
      <c r="P65" s="9" t="n">
        <f aca="false">'Central pensions'!X65</f>
        <v>27449169.6440143</v>
      </c>
      <c r="Q65" s="67"/>
      <c r="R65" s="67" t="n">
        <f aca="false">'Central SIPA income'!G60</f>
        <v>28883142.1817839</v>
      </c>
      <c r="S65" s="67"/>
      <c r="T65" s="9" t="n">
        <f aca="false">'Central SIPA income'!J60</f>
        <v>110437197.483085</v>
      </c>
      <c r="U65" s="9"/>
      <c r="V65" s="67" t="n">
        <f aca="false">'Central SIPA income'!F60</f>
        <v>123689.113477875</v>
      </c>
      <c r="W65" s="67"/>
      <c r="X65" s="67" t="n">
        <f aca="false">'Central SIPA income'!M60</f>
        <v>310671.392495493</v>
      </c>
      <c r="Y65" s="9"/>
      <c r="Z65" s="9" t="n">
        <f aca="false">R65+V65-N65-L65-F65</f>
        <v>-1911996.99919451</v>
      </c>
      <c r="AA65" s="9"/>
      <c r="AB65" s="9" t="n">
        <f aca="false">T65-P65-D65</f>
        <v>-58391078.6684427</v>
      </c>
      <c r="AC65" s="50"/>
      <c r="AD65" s="9"/>
      <c r="AE65" s="9"/>
      <c r="AF65" s="9"/>
      <c r="AG65" s="9" t="n">
        <f aca="false">BF65/100*$AG$53</f>
        <v>5835908869.10949</v>
      </c>
      <c r="AH65" s="40" t="n">
        <f aca="false">(AG65-AG64)/AG64</f>
        <v>0.0146497158091372</v>
      </c>
      <c r="AI65" s="40" t="n">
        <f aca="false">(AG65-AG61)/AG61</f>
        <v>0.0401264167284759</v>
      </c>
      <c r="AJ65" s="40" t="n">
        <f aca="false">AB65/AG65</f>
        <v>-0.0100054815758891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12553807</v>
      </c>
      <c r="AY65" s="40" t="n">
        <f aca="false">(AW65-AW64)/AW64</f>
        <v>0.00699904777206659</v>
      </c>
      <c r="AZ65" s="39" t="n">
        <f aca="false">workers_and_wage_central!B53</f>
        <v>7272.12051207012</v>
      </c>
      <c r="BA65" s="40" t="n">
        <f aca="false">(AZ65-AZ64)/AZ64</f>
        <v>0.00759749282186257</v>
      </c>
      <c r="BB65" s="7"/>
      <c r="BC65" s="7"/>
      <c r="BD65" s="7"/>
      <c r="BE65" s="7"/>
      <c r="BF65" s="7" t="n">
        <f aca="false">BF64*(1+AY65)*(1+BA65)*(1-BE65)</f>
        <v>109.990369679639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0.0166328478049695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139761613.970538</v>
      </c>
      <c r="E66" s="6"/>
      <c r="F66" s="8" t="n">
        <f aca="false">'Central pensions'!I66</f>
        <v>25403327.728818</v>
      </c>
      <c r="G66" s="6" t="n">
        <f aca="false">'Central pensions'!K66</f>
        <v>1942998.19874069</v>
      </c>
      <c r="H66" s="6" t="n">
        <f aca="false">'Central pensions'!V66</f>
        <v>10689802.8123216</v>
      </c>
      <c r="I66" s="8" t="n">
        <f aca="false">'Central pensions'!M66</f>
        <v>60092.7277961043</v>
      </c>
      <c r="J66" s="6" t="n">
        <f aca="false">'Central pensions'!W66</f>
        <v>330612.458113043</v>
      </c>
      <c r="K66" s="6"/>
      <c r="L66" s="8" t="n">
        <f aca="false">'Central pensions'!N66</f>
        <v>4841846.77295794</v>
      </c>
      <c r="M66" s="8"/>
      <c r="N66" s="8" t="n">
        <f aca="false">'Central pensions'!L66</f>
        <v>1124166.56911523</v>
      </c>
      <c r="O66" s="6"/>
      <c r="P66" s="6" t="n">
        <f aca="false">'Central pensions'!X66</f>
        <v>31309198.7025613</v>
      </c>
      <c r="Q66" s="8"/>
      <c r="R66" s="8" t="n">
        <f aca="false">'Central SIPA income'!G61</f>
        <v>25086007.4857324</v>
      </c>
      <c r="S66" s="8"/>
      <c r="T66" s="6" t="n">
        <f aca="false">'Central SIPA income'!J61</f>
        <v>95918523.8686127</v>
      </c>
      <c r="U66" s="6"/>
      <c r="V66" s="8" t="n">
        <f aca="false">'Central SIPA income'!F61</f>
        <v>125843.947975671</v>
      </c>
      <c r="W66" s="8"/>
      <c r="X66" s="8" t="n">
        <f aca="false">'Central SIPA income'!M61</f>
        <v>316083.715497932</v>
      </c>
      <c r="Y66" s="6"/>
      <c r="Z66" s="6" t="n">
        <f aca="false">R66+V66-N66-L66-F66</f>
        <v>-6157489.63718316</v>
      </c>
      <c r="AA66" s="6"/>
      <c r="AB66" s="6" t="n">
        <f aca="false">T66-P66-D66</f>
        <v>-75152288.8044866</v>
      </c>
      <c r="AC66" s="50"/>
      <c r="AD66" s="6"/>
      <c r="AE66" s="6"/>
      <c r="AF66" s="6"/>
      <c r="AG66" s="6" t="n">
        <f aca="false">BF66/100*$AG$53</f>
        <v>5829890858.54159</v>
      </c>
      <c r="AH66" s="61" t="n">
        <f aca="false">(AG66-AG65)/AG65</f>
        <v>-0.00103120365702693</v>
      </c>
      <c r="AI66" s="61"/>
      <c r="AJ66" s="61" t="n">
        <f aca="false">AB66/AG66</f>
        <v>-0.0128908569007563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0.00816874738211422</v>
      </c>
      <c r="AV66" s="5"/>
      <c r="AW66" s="65" t="n">
        <f aca="false">workers_and_wage_central!C54</f>
        <v>12604997</v>
      </c>
      <c r="AX66" s="5"/>
      <c r="AY66" s="61" t="n">
        <f aca="false">(AW66-AW65)/AW65</f>
        <v>0.00407764752158449</v>
      </c>
      <c r="AZ66" s="66" t="n">
        <f aca="false">workers_and_wage_central!B54</f>
        <v>7235.11920889322</v>
      </c>
      <c r="BA66" s="61" t="n">
        <f aca="false">(AZ66-AZ65)/AZ65</f>
        <v>-0.00508810368522959</v>
      </c>
      <c r="BB66" s="5"/>
      <c r="BC66" s="5"/>
      <c r="BD66" s="5"/>
      <c r="BE66" s="5"/>
      <c r="BF66" s="5" t="n">
        <f aca="false">BF65*(1+AY66)*(1+BA66)*(1-BE66)</f>
        <v>109.876947208188</v>
      </c>
      <c r="BG66" s="5"/>
      <c r="BH66" s="5" t="n">
        <f aca="false">BH65+1</f>
        <v>35</v>
      </c>
      <c r="BI66" s="61" t="n">
        <f aca="false">T73/AG73</f>
        <v>0.0190654428972632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142575871.747045</v>
      </c>
      <c r="E67" s="9"/>
      <c r="F67" s="67" t="n">
        <f aca="false">'Central pensions'!I67</f>
        <v>25914852.3927007</v>
      </c>
      <c r="G67" s="9" t="n">
        <f aca="false">'Central pensions'!K67</f>
        <v>2076815.93714833</v>
      </c>
      <c r="H67" s="9" t="n">
        <f aca="false">'Central pensions'!V67</f>
        <v>11426028.5264245</v>
      </c>
      <c r="I67" s="67" t="n">
        <f aca="false">'Central pensions'!M67</f>
        <v>64231.4207365466</v>
      </c>
      <c r="J67" s="9" t="n">
        <f aca="false">'Central pensions'!W67</f>
        <v>353382.325559523</v>
      </c>
      <c r="K67" s="9"/>
      <c r="L67" s="67" t="n">
        <f aca="false">'Central pensions'!N67</f>
        <v>4012235.1765709</v>
      </c>
      <c r="M67" s="67"/>
      <c r="N67" s="67" t="n">
        <f aca="false">'Central pensions'!L67</f>
        <v>1148733.38597341</v>
      </c>
      <c r="O67" s="9"/>
      <c r="P67" s="9" t="n">
        <f aca="false">'Central pensions'!X67</f>
        <v>27139499.5630722</v>
      </c>
      <c r="Q67" s="67"/>
      <c r="R67" s="67" t="n">
        <f aca="false">'Central SIPA income'!G62</f>
        <v>29071936.594614</v>
      </c>
      <c r="S67" s="67"/>
      <c r="T67" s="9" t="n">
        <f aca="false">'Central SIPA income'!J62</f>
        <v>111159069.283673</v>
      </c>
      <c r="U67" s="9"/>
      <c r="V67" s="67" t="n">
        <f aca="false">'Central SIPA income'!F62</f>
        <v>127180.26148352</v>
      </c>
      <c r="W67" s="67"/>
      <c r="X67" s="67" t="n">
        <f aca="false">'Central SIPA income'!M62</f>
        <v>319440.149759776</v>
      </c>
      <c r="Y67" s="9"/>
      <c r="Z67" s="9" t="n">
        <f aca="false">R67+V67-N67-L67-F67</f>
        <v>-1876704.09914754</v>
      </c>
      <c r="AA67" s="9"/>
      <c r="AB67" s="9" t="n">
        <f aca="false">T67-P67-D67</f>
        <v>-58556302.0264438</v>
      </c>
      <c r="AC67" s="50"/>
      <c r="AD67" s="9"/>
      <c r="AE67" s="9"/>
      <c r="AF67" s="9"/>
      <c r="AG67" s="9" t="n">
        <f aca="false">BF67/100*$AG$53</f>
        <v>5898883102.5252</v>
      </c>
      <c r="AH67" s="40" t="n">
        <f aca="false">(AG67-AG66)/AG66</f>
        <v>0.0118342256583629</v>
      </c>
      <c r="AI67" s="40"/>
      <c r="AJ67" s="40" t="n">
        <f aca="false">AB67/AG67</f>
        <v>-0.00992667611965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12620755</v>
      </c>
      <c r="AX67" s="7"/>
      <c r="AY67" s="40" t="n">
        <f aca="false">(AW67-AW66)/AW66</f>
        <v>0.00125013913133022</v>
      </c>
      <c r="AZ67" s="39" t="n">
        <f aca="false">workers_and_wage_central!B55</f>
        <v>7311.60072409856</v>
      </c>
      <c r="BA67" s="40" t="n">
        <f aca="false">(AZ67-AZ66)/AZ66</f>
        <v>0.0105708714669595</v>
      </c>
      <c r="BB67" s="7"/>
      <c r="BC67" s="7"/>
      <c r="BD67" s="7"/>
      <c r="BE67" s="7"/>
      <c r="BF67" s="7" t="n">
        <f aca="false">BF66*(1+AY67)*(1+BA67)*(1-BE67)</f>
        <v>111.177255796102</v>
      </c>
      <c r="BG67" s="7"/>
      <c r="BH67" s="7" t="n">
        <f aca="false">BH66+1</f>
        <v>36</v>
      </c>
      <c r="BI67" s="40" t="n">
        <f aca="false">T74/AG74</f>
        <v>0.0166713820259602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140890383.700648</v>
      </c>
      <c r="E68" s="9"/>
      <c r="F68" s="67" t="n">
        <f aca="false">'Central pensions'!I68</f>
        <v>25608494.9887667</v>
      </c>
      <c r="G68" s="9" t="n">
        <f aca="false">'Central pensions'!K68</f>
        <v>2112351.82370214</v>
      </c>
      <c r="H68" s="9" t="n">
        <f aca="false">'Central pensions'!V68</f>
        <v>11621536.489462</v>
      </c>
      <c r="I68" s="67" t="n">
        <f aca="false">'Central pensions'!M68</f>
        <v>65330.4687742931</v>
      </c>
      <c r="J68" s="9" t="n">
        <f aca="false">'Central pensions'!W68</f>
        <v>359428.963591609</v>
      </c>
      <c r="K68" s="9"/>
      <c r="L68" s="67" t="n">
        <f aca="false">'Central pensions'!N68</f>
        <v>3967587.48072219</v>
      </c>
      <c r="M68" s="67"/>
      <c r="N68" s="67" t="n">
        <f aca="false">'Central pensions'!L68</f>
        <v>1136874.18196178</v>
      </c>
      <c r="O68" s="9"/>
      <c r="P68" s="9" t="n">
        <f aca="false">'Central pensions'!X68</f>
        <v>26842576.6156259</v>
      </c>
      <c r="Q68" s="67"/>
      <c r="R68" s="67" t="n">
        <f aca="false">'Central SIPA income'!G63</f>
        <v>25768848.5434235</v>
      </c>
      <c r="S68" s="67"/>
      <c r="T68" s="9" t="n">
        <f aca="false">'Central SIPA income'!J63</f>
        <v>98529425.83569</v>
      </c>
      <c r="U68" s="9"/>
      <c r="V68" s="67" t="n">
        <f aca="false">'Central SIPA income'!F63</f>
        <v>125672.853058568</v>
      </c>
      <c r="W68" s="67"/>
      <c r="X68" s="67" t="n">
        <f aca="false">'Central SIPA income'!M63</f>
        <v>315653.974394204</v>
      </c>
      <c r="Y68" s="9"/>
      <c r="Z68" s="9" t="n">
        <f aca="false">R68+V68-N68-L68-F68</f>
        <v>-4818435.25496862</v>
      </c>
      <c r="AA68" s="9"/>
      <c r="AB68" s="9" t="n">
        <f aca="false">T68-P68-D68</f>
        <v>-69203534.4805835</v>
      </c>
      <c r="AC68" s="50"/>
      <c r="AD68" s="9"/>
      <c r="AE68" s="9"/>
      <c r="AF68" s="9"/>
      <c r="AG68" s="9" t="n">
        <f aca="false">BF68/100*$AG$53</f>
        <v>5959195042.40071</v>
      </c>
      <c r="AH68" s="40" t="n">
        <f aca="false">(AG68-AG67)/AG67</f>
        <v>0.0102242981980264</v>
      </c>
      <c r="AI68" s="40"/>
      <c r="AJ68" s="40" t="n">
        <f aca="false">AB68/AG68</f>
        <v>-0.0116128997269242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12692256</v>
      </c>
      <c r="AY68" s="40" t="n">
        <f aca="false">(AW68-AW67)/AW67</f>
        <v>0.00566535044852705</v>
      </c>
      <c r="AZ68" s="39" t="n">
        <f aca="false">workers_and_wage_central!B56</f>
        <v>7344.74614931531</v>
      </c>
      <c r="BA68" s="40" t="n">
        <f aca="false">(AZ68-AZ67)/AZ67</f>
        <v>0.00453326521338939</v>
      </c>
      <c r="BB68" s="7"/>
      <c r="BC68" s="7"/>
      <c r="BD68" s="7"/>
      <c r="BE68" s="7"/>
      <c r="BF68" s="7" t="n">
        <f aca="false">BF67*(1+AY68)*(1+BA68)*(1-BE68)</f>
        <v>112.313965212199</v>
      </c>
      <c r="BG68" s="7"/>
      <c r="BH68" s="0" t="n">
        <f aca="false">BH67+1</f>
        <v>37</v>
      </c>
      <c r="BI68" s="40" t="n">
        <f aca="false">T75/AG75</f>
        <v>0.0191362400355596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143596199.37832</v>
      </c>
      <c r="E69" s="9"/>
      <c r="F69" s="67" t="n">
        <f aca="false">'Central pensions'!I69</f>
        <v>26100309.0175327</v>
      </c>
      <c r="G69" s="9" t="n">
        <f aca="false">'Central pensions'!K69</f>
        <v>2263704.72354704</v>
      </c>
      <c r="H69" s="9" t="n">
        <f aca="false">'Central pensions'!V69</f>
        <v>12454235.4880836</v>
      </c>
      <c r="I69" s="67" t="n">
        <f aca="false">'Central pensions'!M69</f>
        <v>70011.4862952693</v>
      </c>
      <c r="J69" s="9" t="n">
        <f aca="false">'Central pensions'!W69</f>
        <v>385182.540868567</v>
      </c>
      <c r="K69" s="9"/>
      <c r="L69" s="67" t="n">
        <f aca="false">'Central pensions'!N69</f>
        <v>4040105.22463751</v>
      </c>
      <c r="M69" s="67"/>
      <c r="N69" s="67" t="n">
        <f aca="false">'Central pensions'!L69</f>
        <v>1160083.3652536</v>
      </c>
      <c r="O69" s="9"/>
      <c r="P69" s="9" t="n">
        <f aca="false">'Central pensions'!X69</f>
        <v>27346561.6121928</v>
      </c>
      <c r="Q69" s="67"/>
      <c r="R69" s="67" t="n">
        <f aca="false">'Central SIPA income'!G64</f>
        <v>29884520.3357172</v>
      </c>
      <c r="S69" s="67"/>
      <c r="T69" s="9" t="n">
        <f aca="false">'Central SIPA income'!J64</f>
        <v>114266053.645796</v>
      </c>
      <c r="U69" s="9"/>
      <c r="V69" s="67" t="n">
        <f aca="false">'Central SIPA income'!F64</f>
        <v>125227.808357572</v>
      </c>
      <c r="W69" s="67"/>
      <c r="X69" s="67" t="n">
        <f aca="false">'Central SIPA income'!M64</f>
        <v>314536.150415249</v>
      </c>
      <c r="Y69" s="9"/>
      <c r="Z69" s="9" t="n">
        <f aca="false">R69+V69-N69-L69-F69</f>
        <v>-1290749.46334906</v>
      </c>
      <c r="AA69" s="9"/>
      <c r="AB69" s="9" t="n">
        <f aca="false">T69-P69-D69</f>
        <v>-56676707.344717</v>
      </c>
      <c r="AC69" s="50"/>
      <c r="AD69" s="9"/>
      <c r="AE69" s="9"/>
      <c r="AF69" s="9"/>
      <c r="AG69" s="9" t="n">
        <f aca="false">BF69/100*$AG$53</f>
        <v>6028605775.72218</v>
      </c>
      <c r="AH69" s="40" t="n">
        <f aca="false">(AG69-AG68)/AG68</f>
        <v>0.0116476693290945</v>
      </c>
      <c r="AI69" s="40" t="n">
        <f aca="false">(AG69-AG65)/AG65</f>
        <v>0.0330191767785589</v>
      </c>
      <c r="AJ69" s="40" t="n">
        <f aca="false">AB69/AG69</f>
        <v>-0.00940129599665647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12786079</v>
      </c>
      <c r="AY69" s="40" t="n">
        <f aca="false">(AW69-AW68)/AW68</f>
        <v>0.00739214525770675</v>
      </c>
      <c r="AZ69" s="39" t="n">
        <f aca="false">workers_and_wage_central!B57</f>
        <v>7375.77254175223</v>
      </c>
      <c r="BA69" s="40" t="n">
        <f aca="false">(AZ69-AZ68)/AZ68</f>
        <v>0.00422429745101806</v>
      </c>
      <c r="BB69" s="7"/>
      <c r="BC69" s="7"/>
      <c r="BD69" s="7"/>
      <c r="BE69" s="7"/>
      <c r="BF69" s="7" t="n">
        <f aca="false">BF68*(1+AY69)*(1+BA69)*(1-BE69)</f>
        <v>113.62216114003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0.0167560976577652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141731747.789529</v>
      </c>
      <c r="E70" s="6"/>
      <c r="F70" s="8" t="n">
        <f aca="false">'Central pensions'!I70</f>
        <v>25761422.8713369</v>
      </c>
      <c r="G70" s="6" t="n">
        <f aca="false">'Central pensions'!K70</f>
        <v>2347784.36080585</v>
      </c>
      <c r="H70" s="6" t="n">
        <f aca="false">'Central pensions'!V70</f>
        <v>12916816.8447781</v>
      </c>
      <c r="I70" s="8" t="n">
        <f aca="false">'Central pensions'!M70</f>
        <v>72611.8874476049</v>
      </c>
      <c r="J70" s="6" t="n">
        <f aca="false">'Central pensions'!W70</f>
        <v>399489.180766338</v>
      </c>
      <c r="K70" s="6"/>
      <c r="L70" s="8" t="n">
        <f aca="false">'Central pensions'!N70</f>
        <v>4831007.2814751</v>
      </c>
      <c r="M70" s="8"/>
      <c r="N70" s="8" t="n">
        <f aca="false">'Central pensions'!L70</f>
        <v>1146860.47339649</v>
      </c>
      <c r="O70" s="6"/>
      <c r="P70" s="6" t="n">
        <f aca="false">'Central pensions'!X70</f>
        <v>31377807.6952993</v>
      </c>
      <c r="Q70" s="8"/>
      <c r="R70" s="8" t="n">
        <f aca="false">'Central SIPA income'!G65</f>
        <v>26175297.744537</v>
      </c>
      <c r="S70" s="8"/>
      <c r="T70" s="6" t="n">
        <f aca="false">'Central SIPA income'!J65</f>
        <v>100083519.583791</v>
      </c>
      <c r="U70" s="6"/>
      <c r="V70" s="8" t="n">
        <f aca="false">'Central SIPA income'!F65</f>
        <v>126096.997397608</v>
      </c>
      <c r="W70" s="8"/>
      <c r="X70" s="8" t="n">
        <f aca="false">'Central SIPA income'!M65</f>
        <v>316719.302689664</v>
      </c>
      <c r="Y70" s="6"/>
      <c r="Z70" s="6" t="n">
        <f aca="false">R70+V70-N70-L70-F70</f>
        <v>-5437895.88427393</v>
      </c>
      <c r="AA70" s="6"/>
      <c r="AB70" s="6" t="n">
        <f aca="false">T70-P70-D70</f>
        <v>-73026035.9010375</v>
      </c>
      <c r="AC70" s="50"/>
      <c r="AD70" s="6"/>
      <c r="AE70" s="6"/>
      <c r="AF70" s="6"/>
      <c r="AG70" s="6" t="n">
        <f aca="false">BF70/100*$AG$53</f>
        <v>6061152798.47582</v>
      </c>
      <c r="AH70" s="61" t="n">
        <f aca="false">(AG70-AG69)/AG69</f>
        <v>0.0053987644846039</v>
      </c>
      <c r="AI70" s="61"/>
      <c r="AJ70" s="61" t="n">
        <f aca="false">AB70/AG70</f>
        <v>-0.0120482090336678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0.00612268618521942</v>
      </c>
      <c r="AV70" s="5"/>
      <c r="AW70" s="65" t="n">
        <f aca="false">workers_and_wage_central!C58</f>
        <v>12842760</v>
      </c>
      <c r="AX70" s="5"/>
      <c r="AY70" s="61" t="n">
        <f aca="false">(AW70-AW69)/AW69</f>
        <v>0.0044330243853491</v>
      </c>
      <c r="AZ70" s="66" t="n">
        <f aca="false">workers_and_wage_central!B58</f>
        <v>7382.86418363738</v>
      </c>
      <c r="BA70" s="61" t="n">
        <f aca="false">(AZ70-AZ69)/AZ69</f>
        <v>0.000961477844523839</v>
      </c>
      <c r="BB70" s="5"/>
      <c r="BC70" s="5"/>
      <c r="BD70" s="5"/>
      <c r="BE70" s="5"/>
      <c r="BF70" s="5" t="n">
        <f aca="false">BF69*(1+AY70)*(1+BA70)*(1-BE70)</f>
        <v>114.235580428257</v>
      </c>
      <c r="BG70" s="5"/>
      <c r="BH70" s="5" t="n">
        <f aca="false">BH69+1</f>
        <v>39</v>
      </c>
      <c r="BI70" s="61" t="n">
        <f aca="false">T77/AG77</f>
        <v>0.0191915700786019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145021128.714084</v>
      </c>
      <c r="E71" s="9"/>
      <c r="F71" s="67" t="n">
        <f aca="false">'Central pensions'!I71</f>
        <v>26359306.791517</v>
      </c>
      <c r="G71" s="9" t="n">
        <f aca="false">'Central pensions'!K71</f>
        <v>2500544.55898952</v>
      </c>
      <c r="H71" s="9" t="n">
        <f aca="false">'Central pensions'!V71</f>
        <v>13757258.3836395</v>
      </c>
      <c r="I71" s="67" t="n">
        <f aca="false">'Central pensions'!M71</f>
        <v>77336.4296594695</v>
      </c>
      <c r="J71" s="9" t="n">
        <f aca="false">'Central pensions'!W71</f>
        <v>425482.218050704</v>
      </c>
      <c r="K71" s="9"/>
      <c r="L71" s="67" t="n">
        <f aca="false">'Central pensions'!N71</f>
        <v>4148461.6658214</v>
      </c>
      <c r="M71" s="67"/>
      <c r="N71" s="67" t="n">
        <f aca="false">'Central pensions'!L71</f>
        <v>1175321.18609722</v>
      </c>
      <c r="O71" s="9"/>
      <c r="P71" s="9" t="n">
        <f aca="false">'Central pensions'!X71</f>
        <v>27992657.6949985</v>
      </c>
      <c r="Q71" s="67"/>
      <c r="R71" s="67" t="n">
        <f aca="false">'Central SIPA income'!G66</f>
        <v>30156675.7876657</v>
      </c>
      <c r="S71" s="67"/>
      <c r="T71" s="9" t="n">
        <f aca="false">'Central SIPA income'!J66</f>
        <v>115306663.604497</v>
      </c>
      <c r="U71" s="9"/>
      <c r="V71" s="67" t="n">
        <f aca="false">'Central SIPA income'!F66</f>
        <v>127895.048387917</v>
      </c>
      <c r="W71" s="67"/>
      <c r="X71" s="67" t="n">
        <f aca="false">'Central SIPA income'!M66</f>
        <v>321235.488384837</v>
      </c>
      <c r="Y71" s="9"/>
      <c r="Z71" s="9" t="n">
        <f aca="false">R71+V71-N71-L71-F71</f>
        <v>-1398518.80738205</v>
      </c>
      <c r="AA71" s="9"/>
      <c r="AB71" s="9" t="n">
        <f aca="false">T71-P71-D71</f>
        <v>-57707122.8045862</v>
      </c>
      <c r="AC71" s="50"/>
      <c r="AD71" s="9"/>
      <c r="AE71" s="9"/>
      <c r="AF71" s="9"/>
      <c r="AG71" s="9" t="n">
        <f aca="false">BF71/100*$AG$53</f>
        <v>6095460729.15086</v>
      </c>
      <c r="AH71" s="40" t="n">
        <f aca="false">(AG71-AG70)/AG70</f>
        <v>0.0056602979360079</v>
      </c>
      <c r="AI71" s="40"/>
      <c r="AJ71" s="40" t="n">
        <f aca="false">AB71/AG71</f>
        <v>-0.0094672290362906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12875313</v>
      </c>
      <c r="AX71" s="7"/>
      <c r="AY71" s="40" t="n">
        <f aca="false">(AW71-AW70)/AW70</f>
        <v>0.00253473552413967</v>
      </c>
      <c r="AZ71" s="39" t="n">
        <f aca="false">workers_and_wage_central!B59</f>
        <v>7405.88144375479</v>
      </c>
      <c r="BA71" s="40" t="n">
        <f aca="false">(AZ71-AZ70)/AZ70</f>
        <v>0.00311765996839427</v>
      </c>
      <c r="BB71" s="7"/>
      <c r="BC71" s="7"/>
      <c r="BD71" s="7"/>
      <c r="BE71" s="7"/>
      <c r="BF71" s="7" t="n">
        <f aca="false">BF70*(1+AY71)*(1+BA71)*(1-BE71)</f>
        <v>114.882187848374</v>
      </c>
      <c r="BG71" s="7"/>
      <c r="BH71" s="7" t="n">
        <f aca="false">BH70+1</f>
        <v>40</v>
      </c>
      <c r="BI71" s="40" t="n">
        <f aca="false">T78/AG78</f>
        <v>0.0168169597826175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143332907.624421</v>
      </c>
      <c r="E72" s="9"/>
      <c r="F72" s="67" t="n">
        <f aca="false">'Central pensions'!I72</f>
        <v>26052452.6246179</v>
      </c>
      <c r="G72" s="9" t="n">
        <f aca="false">'Central pensions'!K72</f>
        <v>2561868.54472092</v>
      </c>
      <c r="H72" s="9" t="n">
        <f aca="false">'Central pensions'!V72</f>
        <v>14094644.8596327</v>
      </c>
      <c r="I72" s="67" t="n">
        <f aca="false">'Central pensions'!M72</f>
        <v>79233.0477748741</v>
      </c>
      <c r="J72" s="9" t="n">
        <f aca="false">'Central pensions'!W72</f>
        <v>435916.851328848</v>
      </c>
      <c r="K72" s="9"/>
      <c r="L72" s="67" t="n">
        <f aca="false">'Central pensions'!N72</f>
        <v>4053791.04111627</v>
      </c>
      <c r="M72" s="67"/>
      <c r="N72" s="67" t="n">
        <f aca="false">'Central pensions'!L72</f>
        <v>1163966.76957921</v>
      </c>
      <c r="O72" s="9"/>
      <c r="P72" s="9" t="n">
        <f aca="false">'Central pensions'!X72</f>
        <v>27438942.7237707</v>
      </c>
      <c r="Q72" s="67"/>
      <c r="R72" s="67" t="n">
        <f aca="false">'Central SIPA income'!G67</f>
        <v>26653605.8295595</v>
      </c>
      <c r="S72" s="67"/>
      <c r="T72" s="9" t="n">
        <f aca="false">'Central SIPA income'!J67</f>
        <v>101912372.002649</v>
      </c>
      <c r="U72" s="9"/>
      <c r="V72" s="67" t="n">
        <f aca="false">'Central SIPA income'!F67</f>
        <v>122438.290073887</v>
      </c>
      <c r="W72" s="67"/>
      <c r="X72" s="67" t="n">
        <f aca="false">'Central SIPA income'!M67</f>
        <v>307529.684727068</v>
      </c>
      <c r="Y72" s="9"/>
      <c r="Z72" s="9" t="n">
        <f aca="false">R72+V72-N72-L72-F72</f>
        <v>-4494166.31567995</v>
      </c>
      <c r="AA72" s="9"/>
      <c r="AB72" s="9" t="n">
        <f aca="false">T72-P72-D72</f>
        <v>-68859478.3455428</v>
      </c>
      <c r="AC72" s="50"/>
      <c r="AD72" s="9"/>
      <c r="AE72" s="9"/>
      <c r="AF72" s="9"/>
      <c r="AG72" s="9" t="n">
        <f aca="false">BF72/100*$AG$53</f>
        <v>6127175165.52998</v>
      </c>
      <c r="AH72" s="40" t="n">
        <f aca="false">(AG72-AG71)/AG71</f>
        <v>0.00520295967578636</v>
      </c>
      <c r="AI72" s="40"/>
      <c r="AJ72" s="40" t="n">
        <f aca="false">AB72/AG72</f>
        <v>-0.0112383727387018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12872441</v>
      </c>
      <c r="AY72" s="40" t="n">
        <f aca="false">(AW72-AW71)/AW71</f>
        <v>-0.000223062538363145</v>
      </c>
      <c r="AZ72" s="39" t="n">
        <f aca="false">workers_and_wage_central!B60</f>
        <v>7446.07488663536</v>
      </c>
      <c r="BA72" s="40" t="n">
        <f aca="false">(AZ72-AZ71)/AZ71</f>
        <v>0.00542723282648027</v>
      </c>
      <c r="BB72" s="7"/>
      <c r="BC72" s="7"/>
      <c r="BD72" s="7"/>
      <c r="BE72" s="7"/>
      <c r="BF72" s="7" t="n">
        <f aca="false">BF71*(1+AY72)*(1+BA72)*(1-BE72)</f>
        <v>115.479915239215</v>
      </c>
      <c r="BG72" s="7"/>
      <c r="BH72" s="0" t="n">
        <f aca="false">BH71+1</f>
        <v>41</v>
      </c>
      <c r="BI72" s="40" t="n">
        <f aca="false">T79/AG79</f>
        <v>0.0192789878873335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145982297.883648</v>
      </c>
      <c r="E73" s="9"/>
      <c r="F73" s="67" t="n">
        <f aca="false">'Central pensions'!I73</f>
        <v>26534010.665661</v>
      </c>
      <c r="G73" s="9" t="n">
        <f aca="false">'Central pensions'!K73</f>
        <v>2684980.25567106</v>
      </c>
      <c r="H73" s="9" t="n">
        <f aca="false">'Central pensions'!V73</f>
        <v>14771969.1694532</v>
      </c>
      <c r="I73" s="67" t="n">
        <f aca="false">'Central pensions'!M73</f>
        <v>83040.6264640531</v>
      </c>
      <c r="J73" s="9" t="n">
        <f aca="false">'Central pensions'!W73</f>
        <v>456865.025859375</v>
      </c>
      <c r="K73" s="9"/>
      <c r="L73" s="67" t="n">
        <f aca="false">'Central pensions'!N73</f>
        <v>4126781.8203794</v>
      </c>
      <c r="M73" s="67"/>
      <c r="N73" s="67" t="n">
        <f aca="false">'Central pensions'!L73</f>
        <v>1186948.70178593</v>
      </c>
      <c r="O73" s="9"/>
      <c r="P73" s="9" t="n">
        <f aca="false">'Central pensions'!X73</f>
        <v>27944132.0345858</v>
      </c>
      <c r="Q73" s="67"/>
      <c r="R73" s="67" t="n">
        <f aca="false">'Central SIPA income'!G68</f>
        <v>30803163.5169281</v>
      </c>
      <c r="S73" s="67"/>
      <c r="T73" s="9" t="n">
        <f aca="false">'Central SIPA income'!J68</f>
        <v>117778565.469522</v>
      </c>
      <c r="U73" s="9"/>
      <c r="V73" s="67" t="n">
        <f aca="false">'Central SIPA income'!F68</f>
        <v>121055.83495655</v>
      </c>
      <c r="W73" s="67"/>
      <c r="X73" s="67" t="n">
        <f aca="false">'Central SIPA income'!M68</f>
        <v>304057.356045189</v>
      </c>
      <c r="Y73" s="9"/>
      <c r="Z73" s="9" t="n">
        <f aca="false">R73+V73-N73-L73-F73</f>
        <v>-923521.835941672</v>
      </c>
      <c r="AA73" s="9"/>
      <c r="AB73" s="9" t="n">
        <f aca="false">T73-P73-D73</f>
        <v>-56147864.4487119</v>
      </c>
      <c r="AC73" s="50"/>
      <c r="AD73" s="9"/>
      <c r="AE73" s="9"/>
      <c r="AF73" s="9"/>
      <c r="AG73" s="9" t="n">
        <f aca="false">BF73/100*$AG$53</f>
        <v>6177593990.56127</v>
      </c>
      <c r="AH73" s="40" t="n">
        <f aca="false">(AG73-AG72)/AG72</f>
        <v>0.00822872264447953</v>
      </c>
      <c r="AI73" s="40" t="n">
        <f aca="false">(AG73-AG69)/AG69</f>
        <v>0.0247135441231005</v>
      </c>
      <c r="AJ73" s="40" t="n">
        <f aca="false">AB73/AG73</f>
        <v>-0.00908895348812178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12910488</v>
      </c>
      <c r="AY73" s="40" t="n">
        <f aca="false">(AW73-AW72)/AW72</f>
        <v>0.0029556942618731</v>
      </c>
      <c r="AZ73" s="39" t="n">
        <f aca="false">workers_and_wage_central!B61</f>
        <v>7485.22254235024</v>
      </c>
      <c r="BA73" s="40" t="n">
        <f aca="false">(AZ73-AZ72)/AZ72</f>
        <v>0.00525748885297172</v>
      </c>
      <c r="BB73" s="7"/>
      <c r="BC73" s="7"/>
      <c r="BD73" s="7"/>
      <c r="BE73" s="7"/>
      <c r="BF73" s="7" t="n">
        <f aca="false">BF72*(1+AY73)*(1+BA73)*(1-BE73)</f>
        <v>116.430167432727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0.0168922536755423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144009249.209506</v>
      </c>
      <c r="E74" s="6"/>
      <c r="F74" s="8" t="n">
        <f aca="false">'Central pensions'!I74</f>
        <v>26175385.7137146</v>
      </c>
      <c r="G74" s="6" t="n">
        <f aca="false">'Central pensions'!K74</f>
        <v>2747362.72326468</v>
      </c>
      <c r="H74" s="6" t="n">
        <f aca="false">'Central pensions'!V74</f>
        <v>15115179.1003497</v>
      </c>
      <c r="I74" s="8" t="n">
        <f aca="false">'Central pensions'!M74</f>
        <v>84969.9811318973</v>
      </c>
      <c r="J74" s="6" t="n">
        <f aca="false">'Central pensions'!W74</f>
        <v>467479.765990197</v>
      </c>
      <c r="K74" s="6"/>
      <c r="L74" s="8" t="n">
        <f aca="false">'Central pensions'!N74</f>
        <v>4987527.24724014</v>
      </c>
      <c r="M74" s="8"/>
      <c r="N74" s="8" t="n">
        <f aca="false">'Central pensions'!L74</f>
        <v>1173334.66322573</v>
      </c>
      <c r="O74" s="6"/>
      <c r="P74" s="6" t="n">
        <f aca="false">'Central pensions'!X74</f>
        <v>32335643.7230104</v>
      </c>
      <c r="Q74" s="8"/>
      <c r="R74" s="8" t="n">
        <f aca="false">'Central SIPA income'!G69</f>
        <v>27076687.5160879</v>
      </c>
      <c r="S74" s="8"/>
      <c r="T74" s="6" t="n">
        <f aca="false">'Central SIPA income'!J69</f>
        <v>103530061.500299</v>
      </c>
      <c r="U74" s="6"/>
      <c r="V74" s="8" t="n">
        <f aca="false">'Central SIPA income'!F69</f>
        <v>124820.083335229</v>
      </c>
      <c r="W74" s="8"/>
      <c r="X74" s="8" t="n">
        <f aca="false">'Central SIPA income'!M69</f>
        <v>313512.06270951</v>
      </c>
      <c r="Y74" s="6"/>
      <c r="Z74" s="6" t="n">
        <f aca="false">R74+V74-N74-L74-F74</f>
        <v>-5134740.02475738</v>
      </c>
      <c r="AA74" s="6"/>
      <c r="AB74" s="6" t="n">
        <f aca="false">T74-P74-D74</f>
        <v>-72814831.4322173</v>
      </c>
      <c r="AC74" s="50"/>
      <c r="AD74" s="6"/>
      <c r="AE74" s="6"/>
      <c r="AF74" s="6"/>
      <c r="AG74" s="6" t="n">
        <f aca="false">BF74/100*$AG$53</f>
        <v>6210046733.92315</v>
      </c>
      <c r="AH74" s="61" t="n">
        <f aca="false">(AG74-AG73)/AG73</f>
        <v>0.00525329819529647</v>
      </c>
      <c r="AI74" s="61"/>
      <c r="AJ74" s="61" t="n">
        <f aca="false">AB74/AG74</f>
        <v>-0.0117253274495435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0.00732623279932667</v>
      </c>
      <c r="AV74" s="5"/>
      <c r="AW74" s="65" t="n">
        <f aca="false">workers_and_wage_central!C62</f>
        <v>12930567</v>
      </c>
      <c r="AX74" s="5"/>
      <c r="AY74" s="61" t="n">
        <f aca="false">(AW74-AW73)/AW73</f>
        <v>0.00155524717578453</v>
      </c>
      <c r="AZ74" s="66" t="n">
        <f aca="false">workers_and_wage_central!B62</f>
        <v>7512.86029366957</v>
      </c>
      <c r="BA74" s="61" t="n">
        <f aca="false">(AZ74-AZ73)/AZ73</f>
        <v>0.00369230856704114</v>
      </c>
      <c r="BB74" s="5"/>
      <c r="BC74" s="5"/>
      <c r="BD74" s="5"/>
      <c r="BE74" s="5"/>
      <c r="BF74" s="5" t="n">
        <f aca="false">BF73*(1+AY74)*(1+BA74)*(1-BE74)</f>
        <v>117.041809821179</v>
      </c>
      <c r="BG74" s="5"/>
      <c r="BH74" s="5" t="n">
        <f aca="false">BH73+1</f>
        <v>43</v>
      </c>
      <c r="BI74" s="61" t="n">
        <f aca="false">T81/AG81</f>
        <v>0.0193721763102214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147072189.673306</v>
      </c>
      <c r="E75" s="9"/>
      <c r="F75" s="67" t="n">
        <f aca="false">'Central pensions'!I75</f>
        <v>26732111.3997256</v>
      </c>
      <c r="G75" s="9" t="n">
        <f aca="false">'Central pensions'!K75</f>
        <v>2851709.88254327</v>
      </c>
      <c r="H75" s="9" t="n">
        <f aca="false">'Central pensions'!V75</f>
        <v>15689266.3833111</v>
      </c>
      <c r="I75" s="67" t="n">
        <f aca="false">'Central pensions'!M75</f>
        <v>88197.2128621633</v>
      </c>
      <c r="J75" s="9" t="n">
        <f aca="false">'Central pensions'!W75</f>
        <v>485235.042782821</v>
      </c>
      <c r="K75" s="9"/>
      <c r="L75" s="67" t="n">
        <f aca="false">'Central pensions'!N75</f>
        <v>4175074.778933</v>
      </c>
      <c r="M75" s="67"/>
      <c r="N75" s="67" t="n">
        <f aca="false">'Central pensions'!L75</f>
        <v>1199848.23096683</v>
      </c>
      <c r="O75" s="9"/>
      <c r="P75" s="9" t="n">
        <f aca="false">'Central pensions'!X75</f>
        <v>28265693.8296724</v>
      </c>
      <c r="Q75" s="67"/>
      <c r="R75" s="67" t="n">
        <f aca="false">'Central SIPA income'!G70</f>
        <v>31252877.6818759</v>
      </c>
      <c r="S75" s="67"/>
      <c r="T75" s="9" t="n">
        <f aca="false">'Central SIPA income'!J70</f>
        <v>119498086.556691</v>
      </c>
      <c r="U75" s="9"/>
      <c r="V75" s="67" t="n">
        <f aca="false">'Central SIPA income'!F70</f>
        <v>126849.889462849</v>
      </c>
      <c r="W75" s="67"/>
      <c r="X75" s="67" t="n">
        <f aca="false">'Central SIPA income'!M70</f>
        <v>318610.350492746</v>
      </c>
      <c r="Y75" s="9"/>
      <c r="Z75" s="9" t="n">
        <f aca="false">R75+V75-N75-L75-F75</f>
        <v>-727306.838286683</v>
      </c>
      <c r="AA75" s="9"/>
      <c r="AB75" s="9" t="n">
        <f aca="false">T75-P75-D75</f>
        <v>-55839796.946287</v>
      </c>
      <c r="AC75" s="50"/>
      <c r="AD75" s="9"/>
      <c r="AE75" s="9"/>
      <c r="AF75" s="9"/>
      <c r="AG75" s="9" t="n">
        <f aca="false">BF75/100*$AG$53</f>
        <v>6244595925.56509</v>
      </c>
      <c r="AH75" s="40" t="n">
        <f aca="false">(AG75-AG74)/AG74</f>
        <v>0.00556343504682522</v>
      </c>
      <c r="AI75" s="40"/>
      <c r="AJ75" s="40" t="n">
        <f aca="false">AB75/AG75</f>
        <v>-0.00894209931465405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12965985</v>
      </c>
      <c r="AX75" s="7"/>
      <c r="AY75" s="40" t="n">
        <f aca="false">(AW75-AW74)/AW74</f>
        <v>0.00273909102361869</v>
      </c>
      <c r="AZ75" s="39" t="n">
        <f aca="false">workers_and_wage_central!B63</f>
        <v>7534.02123399548</v>
      </c>
      <c r="BA75" s="40" t="n">
        <f aca="false">(AZ75-AZ74)/AZ74</f>
        <v>0.00281662901994094</v>
      </c>
      <c r="BB75" s="7"/>
      <c r="BC75" s="7"/>
      <c r="BD75" s="7"/>
      <c r="BE75" s="7"/>
      <c r="BF75" s="7" t="n">
        <f aca="false">BF74*(1+AY75)*(1+BA75)*(1-BE75)</f>
        <v>117.692964327882</v>
      </c>
      <c r="BG75" s="7"/>
      <c r="BH75" s="7" t="n">
        <f aca="false">BH74+1</f>
        <v>44</v>
      </c>
      <c r="BI75" s="40" t="n">
        <f aca="false">T82/AG82</f>
        <v>0.0168678849799825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145726509.342963</v>
      </c>
      <c r="E76" s="9"/>
      <c r="F76" s="67" t="n">
        <f aca="false">'Central pensions'!I76</f>
        <v>26487518.0705649</v>
      </c>
      <c r="G76" s="9" t="n">
        <f aca="false">'Central pensions'!K76</f>
        <v>2867140.51240201</v>
      </c>
      <c r="H76" s="9" t="n">
        <f aca="false">'Central pensions'!V76</f>
        <v>15774161.1560221</v>
      </c>
      <c r="I76" s="67" t="n">
        <f aca="false">'Central pensions'!M76</f>
        <v>88674.448837175</v>
      </c>
      <c r="J76" s="9" t="n">
        <f aca="false">'Central pensions'!W76</f>
        <v>487860.654309959</v>
      </c>
      <c r="K76" s="9"/>
      <c r="L76" s="67" t="n">
        <f aca="false">'Central pensions'!N76</f>
        <v>3997253.07667227</v>
      </c>
      <c r="M76" s="67"/>
      <c r="N76" s="67" t="n">
        <f aca="false">'Central pensions'!L76</f>
        <v>1190284.63489025</v>
      </c>
      <c r="O76" s="9"/>
      <c r="P76" s="9" t="n">
        <f aca="false">'Central pensions'!X76</f>
        <v>27290360.0874164</v>
      </c>
      <c r="Q76" s="67"/>
      <c r="R76" s="67" t="n">
        <f aca="false">'Central SIPA income'!G71</f>
        <v>27533361.7943669</v>
      </c>
      <c r="S76" s="67"/>
      <c r="T76" s="9" t="n">
        <f aca="false">'Central SIPA income'!J71</f>
        <v>105276195.184035</v>
      </c>
      <c r="U76" s="9"/>
      <c r="V76" s="67" t="n">
        <f aca="false">'Central SIPA income'!F71</f>
        <v>123273.026504926</v>
      </c>
      <c r="W76" s="67"/>
      <c r="X76" s="67" t="n">
        <f aca="false">'Central SIPA income'!M71</f>
        <v>309626.301980648</v>
      </c>
      <c r="Y76" s="9"/>
      <c r="Z76" s="9" t="n">
        <f aca="false">R76+V76-N76-L76-F76</f>
        <v>-4018420.96125561</v>
      </c>
      <c r="AA76" s="9"/>
      <c r="AB76" s="9" t="n">
        <f aca="false">T76-P76-D76</f>
        <v>-67740674.2463439</v>
      </c>
      <c r="AC76" s="50"/>
      <c r="AD76" s="9"/>
      <c r="AE76" s="9"/>
      <c r="AF76" s="9"/>
      <c r="AG76" s="9" t="n">
        <f aca="false">BF76/100*$AG$53</f>
        <v>6282858773.81765</v>
      </c>
      <c r="AH76" s="40" t="n">
        <f aca="false">(AG76-AG75)/AG75</f>
        <v>0.00612735374852923</v>
      </c>
      <c r="AI76" s="40"/>
      <c r="AJ76" s="40" t="n">
        <f aca="false">AB76/AG76</f>
        <v>-0.0107818234795659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12976833</v>
      </c>
      <c r="AY76" s="40" t="n">
        <f aca="false">(AW76-AW75)/AW75</f>
        <v>0.000836650667110906</v>
      </c>
      <c r="AZ76" s="39" t="n">
        <f aca="false">workers_and_wage_central!B64</f>
        <v>7573.84818211094</v>
      </c>
      <c r="BA76" s="40" t="n">
        <f aca="false">(AZ76-AZ75)/AZ75</f>
        <v>0.00528628031146932</v>
      </c>
      <c r="BB76" s="7"/>
      <c r="BC76" s="7"/>
      <c r="BD76" s="7"/>
      <c r="BE76" s="7"/>
      <c r="BF76" s="7" t="n">
        <f aca="false">BF75*(1+AY76)*(1+BA76)*(1-BE76)</f>
        <v>118.414110754032</v>
      </c>
      <c r="BG76" s="7"/>
      <c r="BH76" s="0" t="n">
        <f aca="false">BH75+1</f>
        <v>45</v>
      </c>
      <c r="BI76" s="40" t="n">
        <f aca="false">T83/AG83</f>
        <v>0.0193239724553957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149449479.686186</v>
      </c>
      <c r="E77" s="9"/>
      <c r="F77" s="67" t="n">
        <f aca="false">'Central pensions'!I77</f>
        <v>27164212.0000835</v>
      </c>
      <c r="G77" s="9" t="n">
        <f aca="false">'Central pensions'!K77</f>
        <v>2902297.88793332</v>
      </c>
      <c r="H77" s="9" t="n">
        <f aca="false">'Central pensions'!V77</f>
        <v>15967586.6630926</v>
      </c>
      <c r="I77" s="67" t="n">
        <f aca="false">'Central pensions'!M77</f>
        <v>89761.7903484534</v>
      </c>
      <c r="J77" s="9" t="n">
        <f aca="false">'Central pensions'!W77</f>
        <v>493842.886487401</v>
      </c>
      <c r="K77" s="9"/>
      <c r="L77" s="67" t="n">
        <f aca="false">'Central pensions'!N77</f>
        <v>4093297.35856679</v>
      </c>
      <c r="M77" s="67"/>
      <c r="N77" s="67" t="n">
        <f aca="false">'Central pensions'!L77</f>
        <v>1220533.57550086</v>
      </c>
      <c r="O77" s="9"/>
      <c r="P77" s="9" t="n">
        <f aca="false">'Central pensions'!X77</f>
        <v>27955155.0691016</v>
      </c>
      <c r="Q77" s="67"/>
      <c r="R77" s="67" t="n">
        <f aca="false">'Central SIPA income'!G72</f>
        <v>31925095.4330574</v>
      </c>
      <c r="S77" s="67"/>
      <c r="T77" s="9" t="n">
        <f aca="false">'Central SIPA income'!J72</f>
        <v>122068369.390589</v>
      </c>
      <c r="U77" s="9"/>
      <c r="V77" s="67" t="n">
        <f aca="false">'Central SIPA income'!F72</f>
        <v>127933.363627374</v>
      </c>
      <c r="W77" s="67"/>
      <c r="X77" s="67" t="n">
        <f aca="false">'Central SIPA income'!M72</f>
        <v>321331.725219764</v>
      </c>
      <c r="Y77" s="9"/>
      <c r="Z77" s="9" t="n">
        <f aca="false">R77+V77-N77-L77-F77</f>
        <v>-425014.1374663</v>
      </c>
      <c r="AA77" s="9"/>
      <c r="AB77" s="9" t="n">
        <f aca="false">T77-P77-D77</f>
        <v>-55336265.3646989</v>
      </c>
      <c r="AC77" s="50"/>
      <c r="AD77" s="9"/>
      <c r="AE77" s="9"/>
      <c r="AF77" s="9"/>
      <c r="AG77" s="9" t="n">
        <f aca="false">BF77/100*$AG$53</f>
        <v>6360520212.29323</v>
      </c>
      <c r="AH77" s="40" t="n">
        <f aca="false">(AG77-AG76)/AG76</f>
        <v>0.0123608442066558</v>
      </c>
      <c r="AI77" s="40" t="n">
        <f aca="false">(AG77-AG73)/AG73</f>
        <v>0.0296112405592622</v>
      </c>
      <c r="AJ77" s="40" t="n">
        <f aca="false">AB77/AG77</f>
        <v>-0.00869995904702076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13066250</v>
      </c>
      <c r="AY77" s="40" t="n">
        <f aca="false">(AW77-AW76)/AW76</f>
        <v>0.00689051018842579</v>
      </c>
      <c r="AZ77" s="39" t="n">
        <f aca="false">workers_and_wage_central!B65</f>
        <v>7614.99613110865</v>
      </c>
      <c r="BA77" s="40" t="n">
        <f aca="false">(AZ77-AZ76)/AZ76</f>
        <v>0.00543289857524456</v>
      </c>
      <c r="BB77" s="7"/>
      <c r="BC77" s="7"/>
      <c r="BD77" s="7"/>
      <c r="BE77" s="7"/>
      <c r="BF77" s="7" t="n">
        <f aca="false">BF76*(1+AY77)*(1+BA77)*(1-BE77)</f>
        <v>119.877809128932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0.0168626002581622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147557290.432379</v>
      </c>
      <c r="E78" s="6"/>
      <c r="F78" s="8" t="n">
        <f aca="false">'Central pensions'!I78</f>
        <v>26820284.2049341</v>
      </c>
      <c r="G78" s="6" t="n">
        <f aca="false">'Central pensions'!K78</f>
        <v>2931749.77442257</v>
      </c>
      <c r="H78" s="6" t="n">
        <f aca="false">'Central pensions'!V78</f>
        <v>16129622.2528451</v>
      </c>
      <c r="I78" s="8" t="n">
        <f aca="false">'Central pensions'!M78</f>
        <v>90672.6734357495</v>
      </c>
      <c r="J78" s="6" t="n">
        <f aca="false">'Central pensions'!W78</f>
        <v>498854.296479744</v>
      </c>
      <c r="K78" s="6"/>
      <c r="L78" s="8" t="n">
        <f aca="false">'Central pensions'!N78</f>
        <v>4850847.82600938</v>
      </c>
      <c r="M78" s="8"/>
      <c r="N78" s="8" t="n">
        <f aca="false">'Central pensions'!L78</f>
        <v>1205669.86633403</v>
      </c>
      <c r="O78" s="6"/>
      <c r="P78" s="6" t="n">
        <f aca="false">'Central pensions'!X78</f>
        <v>31804312.3035719</v>
      </c>
      <c r="Q78" s="8"/>
      <c r="R78" s="8" t="n">
        <f aca="false">'Central SIPA income'!G73</f>
        <v>28186724.7473655</v>
      </c>
      <c r="S78" s="8"/>
      <c r="T78" s="6" t="n">
        <f aca="false">'Central SIPA income'!J73</f>
        <v>107774385.062903</v>
      </c>
      <c r="U78" s="6"/>
      <c r="V78" s="8" t="n">
        <f aca="false">'Central SIPA income'!F73</f>
        <v>124474.47447499</v>
      </c>
      <c r="W78" s="8"/>
      <c r="X78" s="8" t="n">
        <f aca="false">'Central SIPA income'!M73</f>
        <v>312643.992894389</v>
      </c>
      <c r="Y78" s="6"/>
      <c r="Z78" s="6" t="n">
        <f aca="false">R78+V78-N78-L78-F78</f>
        <v>-4565602.67543699</v>
      </c>
      <c r="AA78" s="6"/>
      <c r="AB78" s="6" t="n">
        <f aca="false">T78-P78-D78</f>
        <v>-71587217.6730478</v>
      </c>
      <c r="AC78" s="50"/>
      <c r="AD78" s="6"/>
      <c r="AE78" s="6"/>
      <c r="AF78" s="6"/>
      <c r="AG78" s="6" t="n">
        <f aca="false">BF78/100*$AG$53</f>
        <v>6408672343.63622</v>
      </c>
      <c r="AH78" s="61" t="n">
        <f aca="false">(AG78-AG77)/AG77</f>
        <v>0.00757047061181039</v>
      </c>
      <c r="AI78" s="61"/>
      <c r="AJ78" s="61" t="n">
        <f aca="false">AB78/AG78</f>
        <v>-0.0111703663152843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0.00816996622342401</v>
      </c>
      <c r="AV78" s="5"/>
      <c r="AW78" s="65" t="n">
        <f aca="false">workers_and_wage_central!C66</f>
        <v>13140354</v>
      </c>
      <c r="AX78" s="5"/>
      <c r="AY78" s="61" t="n">
        <f aca="false">(AW78-AW77)/AW77</f>
        <v>0.00567140533818043</v>
      </c>
      <c r="AZ78" s="66" t="n">
        <f aca="false">workers_and_wage_central!B66</f>
        <v>7629.37595202695</v>
      </c>
      <c r="BA78" s="61" t="n">
        <f aca="false">(AZ78-AZ77)/AZ77</f>
        <v>0.00188835564335399</v>
      </c>
      <c r="BB78" s="5"/>
      <c r="BC78" s="5"/>
      <c r="BD78" s="5"/>
      <c r="BE78" s="5"/>
      <c r="BF78" s="5" t="n">
        <f aca="false">BF77*(1+AY78)*(1+BA78)*(1-BE78)</f>
        <v>120.785340559951</v>
      </c>
      <c r="BG78" s="5"/>
      <c r="BH78" s="5" t="n">
        <f aca="false">BH77+1</f>
        <v>47</v>
      </c>
      <c r="BI78" s="61" t="n">
        <f aca="false">T85/AG85</f>
        <v>0.0192804530687311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150550383.820048</v>
      </c>
      <c r="E79" s="9"/>
      <c r="F79" s="67" t="n">
        <f aca="false">'Central pensions'!I79</f>
        <v>27364314.3580628</v>
      </c>
      <c r="G79" s="9" t="n">
        <f aca="false">'Central pensions'!K79</f>
        <v>3005530.87910103</v>
      </c>
      <c r="H79" s="9" t="n">
        <f aca="false">'Central pensions'!V79</f>
        <v>16535544.1218407</v>
      </c>
      <c r="I79" s="67" t="n">
        <f aca="false">'Central pensions'!M79</f>
        <v>92954.5632711658</v>
      </c>
      <c r="J79" s="9" t="n">
        <f aca="false">'Central pensions'!W79</f>
        <v>511408.581087857</v>
      </c>
      <c r="K79" s="9"/>
      <c r="L79" s="67" t="n">
        <f aca="false">'Central pensions'!N79</f>
        <v>4123542.42236939</v>
      </c>
      <c r="M79" s="67"/>
      <c r="N79" s="67" t="n">
        <f aca="false">'Central pensions'!L79</f>
        <v>1229853.13353327</v>
      </c>
      <c r="O79" s="9"/>
      <c r="P79" s="9" t="n">
        <f aca="false">'Central pensions'!X79</f>
        <v>28163370.3075324</v>
      </c>
      <c r="Q79" s="67"/>
      <c r="R79" s="67" t="n">
        <f aca="false">'Central SIPA income'!G74</f>
        <v>32654000.4952844</v>
      </c>
      <c r="S79" s="67"/>
      <c r="T79" s="9" t="n">
        <f aca="false">'Central SIPA income'!J74</f>
        <v>124855401.071455</v>
      </c>
      <c r="U79" s="9"/>
      <c r="V79" s="67" t="n">
        <f aca="false">'Central SIPA income'!F74</f>
        <v>127435.355491808</v>
      </c>
      <c r="W79" s="67"/>
      <c r="X79" s="67" t="n">
        <f aca="false">'Central SIPA income'!M74</f>
        <v>320080.872362951</v>
      </c>
      <c r="Y79" s="9"/>
      <c r="Z79" s="9" t="n">
        <f aca="false">R79+V79-N79-L79-F79</f>
        <v>63725.9368107691</v>
      </c>
      <c r="AA79" s="9"/>
      <c r="AB79" s="9" t="n">
        <f aca="false">T79-P79-D79</f>
        <v>-53858353.0561258</v>
      </c>
      <c r="AC79" s="50"/>
      <c r="AD79" s="9"/>
      <c r="AE79" s="9"/>
      <c r="AF79" s="9"/>
      <c r="AG79" s="9" t="n">
        <f aca="false">BF79/100*$AG$53</f>
        <v>6476242518.59644</v>
      </c>
      <c r="AH79" s="40" t="n">
        <f aca="false">(AG79-AG78)/AG78</f>
        <v>0.010543552757432</v>
      </c>
      <c r="AI79" s="40"/>
      <c r="AJ79" s="40" t="n">
        <f aca="false">AB79/AG79</f>
        <v>-0.00831629651012486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13213293</v>
      </c>
      <c r="AX79" s="7"/>
      <c r="AY79" s="40" t="n">
        <f aca="false">(AW79-AW78)/AW78</f>
        <v>0.0055507637008866</v>
      </c>
      <c r="AZ79" s="39" t="n">
        <f aca="false">workers_and_wage_central!B67</f>
        <v>7667.2575450172</v>
      </c>
      <c r="BA79" s="40" t="n">
        <f aca="false">(AZ79-AZ78)/AZ78</f>
        <v>0.00496522824782086</v>
      </c>
      <c r="BB79" s="7"/>
      <c r="BC79" s="7"/>
      <c r="BD79" s="7"/>
      <c r="BE79" s="7"/>
      <c r="BF79" s="7" t="n">
        <f aca="false">BF78*(1+AY79)*(1+BA79)*(1-BE79)</f>
        <v>122.058847170469</v>
      </c>
      <c r="BG79" s="7"/>
      <c r="BH79" s="7" t="n">
        <f aca="false">BH78+1</f>
        <v>48</v>
      </c>
      <c r="BI79" s="40" t="n">
        <f aca="false">T86/AG86</f>
        <v>0.0169071919677142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149262837.045956</v>
      </c>
      <c r="E80" s="9"/>
      <c r="F80" s="67" t="n">
        <f aca="false">'Central pensions'!I80</f>
        <v>27130287.4908906</v>
      </c>
      <c r="G80" s="9" t="n">
        <f aca="false">'Central pensions'!K80</f>
        <v>2994599.24293009</v>
      </c>
      <c r="H80" s="9" t="n">
        <f aca="false">'Central pensions'!V80</f>
        <v>16475401.4849823</v>
      </c>
      <c r="I80" s="67" t="n">
        <f aca="false">'Central pensions'!M80</f>
        <v>92616.4714308274</v>
      </c>
      <c r="J80" s="9" t="n">
        <f aca="false">'Central pensions'!W80</f>
        <v>509548.499535535</v>
      </c>
      <c r="K80" s="9"/>
      <c r="L80" s="67" t="n">
        <f aca="false">'Central pensions'!N80</f>
        <v>3933768.95105225</v>
      </c>
      <c r="M80" s="67"/>
      <c r="N80" s="67" t="n">
        <f aca="false">'Central pensions'!L80</f>
        <v>1220916.46392949</v>
      </c>
      <c r="O80" s="9"/>
      <c r="P80" s="9" t="n">
        <f aca="false">'Central pensions'!X80</f>
        <v>27129467.9433065</v>
      </c>
      <c r="Q80" s="67"/>
      <c r="R80" s="67" t="n">
        <f aca="false">'Central SIPA income'!G75</f>
        <v>28791927.0803641</v>
      </c>
      <c r="S80" s="67"/>
      <c r="T80" s="9" t="n">
        <f aca="false">'Central SIPA income'!J75</f>
        <v>110088428.637038</v>
      </c>
      <c r="U80" s="9"/>
      <c r="V80" s="67" t="n">
        <f aca="false">'Central SIPA income'!F75</f>
        <v>129084.269509758</v>
      </c>
      <c r="W80" s="67"/>
      <c r="X80" s="67" t="n">
        <f aca="false">'Central SIPA income'!M75</f>
        <v>324222.468980938</v>
      </c>
      <c r="Y80" s="9"/>
      <c r="Z80" s="9" t="n">
        <f aca="false">R80+V80-N80-L80-F80</f>
        <v>-3363961.55599851</v>
      </c>
      <c r="AA80" s="9"/>
      <c r="AB80" s="9" t="n">
        <f aca="false">T80-P80-D80</f>
        <v>-66303876.3522236</v>
      </c>
      <c r="AC80" s="50"/>
      <c r="AD80" s="9"/>
      <c r="AE80" s="9"/>
      <c r="AF80" s="9"/>
      <c r="AG80" s="9" t="n">
        <f aca="false">BF80/100*$AG$53</f>
        <v>6517095394.82181</v>
      </c>
      <c r="AH80" s="40" t="n">
        <f aca="false">(AG80-AG79)/AG79</f>
        <v>0.00630811401951893</v>
      </c>
      <c r="AI80" s="40"/>
      <c r="AJ80" s="40" t="n">
        <f aca="false">AB80/AG80</f>
        <v>-0.0101738385485205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13247057</v>
      </c>
      <c r="AY80" s="40" t="n">
        <f aca="false">(AW80-AW79)/AW79</f>
        <v>0.00255530547911107</v>
      </c>
      <c r="AZ80" s="39" t="n">
        <f aca="false">workers_and_wage_central!B68</f>
        <v>7695.95795629545</v>
      </c>
      <c r="BA80" s="40" t="n">
        <f aca="false">(AZ80-AZ79)/AZ79</f>
        <v>0.00374324341001262</v>
      </c>
      <c r="BB80" s="7"/>
      <c r="BC80" s="7"/>
      <c r="BD80" s="7"/>
      <c r="BE80" s="7"/>
      <c r="BF80" s="7" t="n">
        <f aca="false">BF79*(1+AY80)*(1+BA80)*(1-BE80)</f>
        <v>122.828808295512</v>
      </c>
      <c r="BG80" s="7"/>
      <c r="BH80" s="0" t="n">
        <f aca="false">BH79+1</f>
        <v>49</v>
      </c>
      <c r="BI80" s="40" t="n">
        <f aca="false">T87/AG87</f>
        <v>0.0194192544522241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151757012.284818</v>
      </c>
      <c r="E81" s="9"/>
      <c r="F81" s="67" t="n">
        <f aca="false">'Central pensions'!I81</f>
        <v>27583633.3646673</v>
      </c>
      <c r="G81" s="9" t="n">
        <f aca="false">'Central pensions'!K81</f>
        <v>3152977.49713157</v>
      </c>
      <c r="H81" s="9" t="n">
        <f aca="false">'Central pensions'!V81</f>
        <v>17346751.9104592</v>
      </c>
      <c r="I81" s="67" t="n">
        <f aca="false">'Central pensions'!M81</f>
        <v>97514.7679525232</v>
      </c>
      <c r="J81" s="9" t="n">
        <f aca="false">'Central pensions'!W81</f>
        <v>536497.481766782</v>
      </c>
      <c r="K81" s="9"/>
      <c r="L81" s="67" t="n">
        <f aca="false">'Central pensions'!N81</f>
        <v>4056643.31553581</v>
      </c>
      <c r="M81" s="67"/>
      <c r="N81" s="67" t="n">
        <f aca="false">'Central pensions'!L81</f>
        <v>1241770.66554465</v>
      </c>
      <c r="O81" s="9"/>
      <c r="P81" s="9" t="n">
        <f aca="false">'Central pensions'!X81</f>
        <v>27881797.2690342</v>
      </c>
      <c r="Q81" s="67"/>
      <c r="R81" s="67" t="n">
        <f aca="false">'Central SIPA income'!G76</f>
        <v>33291480.6690678</v>
      </c>
      <c r="S81" s="67"/>
      <c r="T81" s="9" t="n">
        <f aca="false">'Central SIPA income'!J76</f>
        <v>127292861.767406</v>
      </c>
      <c r="U81" s="9"/>
      <c r="V81" s="67" t="n">
        <f aca="false">'Central SIPA income'!F76</f>
        <v>125258.64986439</v>
      </c>
      <c r="W81" s="67"/>
      <c r="X81" s="67" t="n">
        <f aca="false">'Central SIPA income'!M76</f>
        <v>314613.615388524</v>
      </c>
      <c r="Y81" s="9"/>
      <c r="Z81" s="9" t="n">
        <f aca="false">R81+V81-N81-L81-F81</f>
        <v>534691.973184343</v>
      </c>
      <c r="AA81" s="9"/>
      <c r="AB81" s="9" t="n">
        <f aca="false">T81-P81-D81</f>
        <v>-52345947.7864463</v>
      </c>
      <c r="AC81" s="50"/>
      <c r="AD81" s="9"/>
      <c r="AE81" s="9"/>
      <c r="AF81" s="9"/>
      <c r="AG81" s="9" t="n">
        <f aca="false">BF81/100*$AG$53</f>
        <v>6570911792.71591</v>
      </c>
      <c r="AH81" s="40" t="n">
        <f aca="false">(AG81-AG80)/AG80</f>
        <v>0.00825772750493466</v>
      </c>
      <c r="AI81" s="40" t="n">
        <f aca="false">(AG81-AG77)/AG77</f>
        <v>0.0330777316006401</v>
      </c>
      <c r="AJ81" s="40" t="n">
        <f aca="false">AB81/AG81</f>
        <v>-0.00796631417948323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13258270</v>
      </c>
      <c r="AY81" s="40" t="n">
        <f aca="false">(AW81-AW80)/AW80</f>
        <v>0.0008464521591475</v>
      </c>
      <c r="AZ81" s="39" t="n">
        <f aca="false">workers_and_wage_central!B69</f>
        <v>7752.94658161421</v>
      </c>
      <c r="BA81" s="40" t="n">
        <f aca="false">(AZ81-AZ80)/AZ80</f>
        <v>0.00740500736131762</v>
      </c>
      <c r="BB81" s="7"/>
      <c r="BC81" s="7"/>
      <c r="BD81" s="7"/>
      <c r="BE81" s="7"/>
      <c r="BF81" s="7" t="n">
        <f aca="false">BF80*(1+AY81)*(1+BA81)*(1-BE81)</f>
        <v>123.843095124172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0.0169398978459741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150613148.465126</v>
      </c>
      <c r="E82" s="6"/>
      <c r="F82" s="8" t="n">
        <f aca="false">'Central pensions'!I82</f>
        <v>27375722.5752649</v>
      </c>
      <c r="G82" s="6" t="n">
        <f aca="false">'Central pensions'!K82</f>
        <v>3156550.02639629</v>
      </c>
      <c r="H82" s="6" t="n">
        <f aca="false">'Central pensions'!V82</f>
        <v>17366406.9124071</v>
      </c>
      <c r="I82" s="8" t="n">
        <f aca="false">'Central pensions'!M82</f>
        <v>97625.2585483394</v>
      </c>
      <c r="J82" s="6" t="n">
        <f aca="false">'Central pensions'!W82</f>
        <v>537105.368424967</v>
      </c>
      <c r="K82" s="6"/>
      <c r="L82" s="8" t="n">
        <f aca="false">'Central pensions'!N82</f>
        <v>4839420.54477653</v>
      </c>
      <c r="M82" s="8"/>
      <c r="N82" s="8" t="n">
        <f aca="false">'Central pensions'!L82</f>
        <v>1233078.90332831</v>
      </c>
      <c r="O82" s="6"/>
      <c r="P82" s="6" t="n">
        <f aca="false">'Central pensions'!X82</f>
        <v>31895812.5215008</v>
      </c>
      <c r="Q82" s="8"/>
      <c r="R82" s="8" t="n">
        <f aca="false">'Central SIPA income'!G77</f>
        <v>28951650.7515878</v>
      </c>
      <c r="S82" s="8"/>
      <c r="T82" s="6" t="n">
        <f aca="false">'Central SIPA income'!J77</f>
        <v>110699145.937485</v>
      </c>
      <c r="U82" s="6"/>
      <c r="V82" s="8" t="n">
        <f aca="false">'Central SIPA income'!F77</f>
        <v>129760.623054956</v>
      </c>
      <c r="W82" s="8"/>
      <c r="X82" s="8" t="n">
        <f aca="false">'Central SIPA income'!M77</f>
        <v>325921.274088337</v>
      </c>
      <c r="Y82" s="6"/>
      <c r="Z82" s="6" t="n">
        <f aca="false">R82+V82-N82-L82-F82</f>
        <v>-4366810.64872691</v>
      </c>
      <c r="AA82" s="6"/>
      <c r="AB82" s="6" t="n">
        <f aca="false">T82-P82-D82</f>
        <v>-71809815.0491418</v>
      </c>
      <c r="AC82" s="50"/>
      <c r="AD82" s="6"/>
      <c r="AE82" s="6"/>
      <c r="AF82" s="6"/>
      <c r="AG82" s="6" t="n">
        <f aca="false">BF82/100*$AG$53</f>
        <v>6562716432.37155</v>
      </c>
      <c r="AH82" s="61" t="n">
        <f aca="false">(AG82-AG81)/AG81</f>
        <v>-0.00124721813393407</v>
      </c>
      <c r="AI82" s="61"/>
      <c r="AJ82" s="61" t="n">
        <f aca="false">AB82/AG82</f>
        <v>-0.0109420871355845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0.00390926770534553</v>
      </c>
      <c r="AV82" s="5"/>
      <c r="AW82" s="65" t="n">
        <f aca="false">workers_and_wage_central!C70</f>
        <v>13246482</v>
      </c>
      <c r="AX82" s="5"/>
      <c r="AY82" s="61" t="n">
        <f aca="false">(AW82-AW81)/AW81</f>
        <v>-0.000889105441358488</v>
      </c>
      <c r="AZ82" s="66" t="n">
        <f aca="false">workers_and_wage_central!B70</f>
        <v>7750.16768230398</v>
      </c>
      <c r="BA82" s="61" t="n">
        <f aca="false">(AZ82-AZ81)/AZ81</f>
        <v>-0.00035843137586242</v>
      </c>
      <c r="BB82" s="5"/>
      <c r="BC82" s="5"/>
      <c r="BD82" s="5"/>
      <c r="BE82" s="5"/>
      <c r="BF82" s="5" t="n">
        <f aca="false">BF81*(1+AY82)*(1+BA82)*(1-BE82)</f>
        <v>123.68863577017</v>
      </c>
      <c r="BG82" s="5"/>
      <c r="BH82" s="5" t="n">
        <f aca="false">BH81+1</f>
        <v>51</v>
      </c>
      <c r="BI82" s="61" t="n">
        <f aca="false">T89/AG89</f>
        <v>0.0194521633611436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153303253.058862</v>
      </c>
      <c r="E83" s="9"/>
      <c r="F83" s="67" t="n">
        <f aca="false">'Central pensions'!I83</f>
        <v>27864680.9285499</v>
      </c>
      <c r="G83" s="9" t="n">
        <f aca="false">'Central pensions'!K83</f>
        <v>3256594.07787188</v>
      </c>
      <c r="H83" s="9" t="n">
        <f aca="false">'Central pensions'!V83</f>
        <v>17916819.7658586</v>
      </c>
      <c r="I83" s="67" t="n">
        <f aca="false">'Central pensions'!M83</f>
        <v>100719.404470265</v>
      </c>
      <c r="J83" s="9" t="n">
        <f aca="false">'Central pensions'!W83</f>
        <v>554128.446366763</v>
      </c>
      <c r="K83" s="9"/>
      <c r="L83" s="67" t="n">
        <f aca="false">'Central pensions'!N83</f>
        <v>4010628.80789317</v>
      </c>
      <c r="M83" s="67"/>
      <c r="N83" s="67" t="n">
        <f aca="false">'Central pensions'!L83</f>
        <v>1255572.2460495</v>
      </c>
      <c r="O83" s="9"/>
      <c r="P83" s="9" t="n">
        <f aca="false">'Central pensions'!X83</f>
        <v>27718959.9939459</v>
      </c>
      <c r="Q83" s="67"/>
      <c r="R83" s="67" t="n">
        <f aca="false">'Central SIPA income'!G78</f>
        <v>33458327.2186767</v>
      </c>
      <c r="S83" s="67"/>
      <c r="T83" s="9" t="n">
        <f aca="false">'Central SIPA income'!J78</f>
        <v>127930814.01071</v>
      </c>
      <c r="U83" s="9"/>
      <c r="V83" s="67" t="n">
        <f aca="false">'Central SIPA income'!F78</f>
        <v>130010.876020318</v>
      </c>
      <c r="W83" s="67"/>
      <c r="X83" s="67" t="n">
        <f aca="false">'Central SIPA income'!M78</f>
        <v>326549.837387394</v>
      </c>
      <c r="Y83" s="9"/>
      <c r="Z83" s="9" t="n">
        <f aca="false">R83+V83-N83-L83-F83</f>
        <v>457456.11220447</v>
      </c>
      <c r="AA83" s="9"/>
      <c r="AB83" s="9" t="n">
        <f aca="false">T83-P83-D83</f>
        <v>-53091399.0420986</v>
      </c>
      <c r="AC83" s="50"/>
      <c r="AD83" s="9"/>
      <c r="AE83" s="9"/>
      <c r="AF83" s="9"/>
      <c r="AG83" s="9" t="n">
        <f aca="false">BF83/100*$AG$53</f>
        <v>6620316516.49289</v>
      </c>
      <c r="AH83" s="40" t="n">
        <f aca="false">(AG83-AG82)/AG82</f>
        <v>0.0087768662130843</v>
      </c>
      <c r="AI83" s="40"/>
      <c r="AJ83" s="40" t="n">
        <f aca="false">AB83/AG83</f>
        <v>-0.00801946536994635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13305615</v>
      </c>
      <c r="AX83" s="7"/>
      <c r="AY83" s="40" t="n">
        <f aca="false">(AW83-AW82)/AW82</f>
        <v>0.00446405317275938</v>
      </c>
      <c r="AZ83" s="39" t="n">
        <f aca="false">workers_and_wage_central!B71</f>
        <v>7783.44415858938</v>
      </c>
      <c r="BA83" s="40" t="n">
        <f aca="false">(AZ83-AZ82)/AZ82</f>
        <v>0.00429364597638142</v>
      </c>
      <c r="BB83" s="7"/>
      <c r="BC83" s="7"/>
      <c r="BD83" s="7"/>
      <c r="BE83" s="7"/>
      <c r="BF83" s="7" t="n">
        <f aca="false">BF82*(1+AY83)*(1+BA83)*(1-BE83)</f>
        <v>124.774234378404</v>
      </c>
      <c r="BG83" s="7"/>
      <c r="BH83" s="7" t="n">
        <f aca="false">BH82+1</f>
        <v>52</v>
      </c>
      <c r="BI83" s="40" t="n">
        <f aca="false">T90/AG90</f>
        <v>0.0170534201822956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151859385.281208</v>
      </c>
      <c r="E84" s="9"/>
      <c r="F84" s="67" t="n">
        <f aca="false">'Central pensions'!I84</f>
        <v>27602240.8685734</v>
      </c>
      <c r="G84" s="9" t="n">
        <f aca="false">'Central pensions'!K84</f>
        <v>3327897.04088886</v>
      </c>
      <c r="H84" s="9" t="n">
        <f aca="false">'Central pensions'!V84</f>
        <v>18309107.6306028</v>
      </c>
      <c r="I84" s="67" t="n">
        <f aca="false">'Central pensions'!M84</f>
        <v>102924.65074914</v>
      </c>
      <c r="J84" s="9" t="n">
        <f aca="false">'Central pensions'!W84</f>
        <v>566261.060740291</v>
      </c>
      <c r="K84" s="9"/>
      <c r="L84" s="67" t="n">
        <f aca="false">'Central pensions'!N84</f>
        <v>3881577.96174707</v>
      </c>
      <c r="M84" s="67"/>
      <c r="N84" s="67" t="n">
        <f aca="false">'Central pensions'!L84</f>
        <v>1245032.01130332</v>
      </c>
      <c r="O84" s="9"/>
      <c r="P84" s="9" t="n">
        <f aca="false">'Central pensions'!X84</f>
        <v>26991325.2781104</v>
      </c>
      <c r="Q84" s="67"/>
      <c r="R84" s="67" t="n">
        <f aca="false">'Central SIPA income'!G79</f>
        <v>29261965.8074911</v>
      </c>
      <c r="S84" s="67"/>
      <c r="T84" s="9" t="n">
        <f aca="false">'Central SIPA income'!J79</f>
        <v>111885662.449264</v>
      </c>
      <c r="U84" s="9"/>
      <c r="V84" s="67" t="n">
        <f aca="false">'Central SIPA income'!F79</f>
        <v>131058.407493245</v>
      </c>
      <c r="W84" s="67"/>
      <c r="X84" s="67" t="n">
        <f aca="false">'Central SIPA income'!M79</f>
        <v>329180.934435684</v>
      </c>
      <c r="Y84" s="9"/>
      <c r="Z84" s="9" t="n">
        <f aca="false">R84+V84-N84-L84-F84</f>
        <v>-3335826.62663941</v>
      </c>
      <c r="AA84" s="9"/>
      <c r="AB84" s="9" t="n">
        <f aca="false">T84-P84-D84</f>
        <v>-66965048.1100538</v>
      </c>
      <c r="AC84" s="50"/>
      <c r="AD84" s="9"/>
      <c r="AE84" s="9"/>
      <c r="AF84" s="9"/>
      <c r="AG84" s="9" t="n">
        <f aca="false">BF84/100*$AG$53</f>
        <v>6635136973.91404</v>
      </c>
      <c r="AH84" s="40" t="n">
        <f aca="false">(AG84-AG83)/AG83</f>
        <v>0.00223863275784936</v>
      </c>
      <c r="AI84" s="40"/>
      <c r="AJ84" s="40" t="n">
        <f aca="false">AB84/AG84</f>
        <v>-0.0100924891789463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13347030</v>
      </c>
      <c r="AY84" s="40" t="n">
        <f aca="false">(AW84-AW83)/AW83</f>
        <v>0.00311259569738039</v>
      </c>
      <c r="AZ84" s="39" t="n">
        <f aca="false">workers_and_wage_central!B72</f>
        <v>7776.66282440447</v>
      </c>
      <c r="BA84" s="40" t="n">
        <f aca="false">(AZ84-AZ83)/AZ83</f>
        <v>-0.000871251087145681</v>
      </c>
      <c r="BB84" s="7"/>
      <c r="BC84" s="7"/>
      <c r="BD84" s="7"/>
      <c r="BE84" s="7"/>
      <c r="BF84" s="7" t="n">
        <f aca="false">BF83*(1+AY84)*(1+BA84)*(1-BE84)</f>
        <v>125.053558066819</v>
      </c>
      <c r="BG84" s="7"/>
      <c r="BH84" s="0" t="n">
        <f aca="false">BH83+1</f>
        <v>53</v>
      </c>
      <c r="BI84" s="40" t="n">
        <f aca="false">T91/AG91</f>
        <v>0.019516027588207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154143575.206482</v>
      </c>
      <c r="E85" s="9"/>
      <c r="F85" s="67" t="n">
        <f aca="false">'Central pensions'!I85</f>
        <v>28017419.4259621</v>
      </c>
      <c r="G85" s="9" t="n">
        <f aca="false">'Central pensions'!K85</f>
        <v>3486276.4084503</v>
      </c>
      <c r="H85" s="9" t="n">
        <f aca="false">'Central pensions'!V85</f>
        <v>19180464.1814577</v>
      </c>
      <c r="I85" s="67" t="n">
        <f aca="false">'Central pensions'!M85</f>
        <v>107822.981704649</v>
      </c>
      <c r="J85" s="9" t="n">
        <f aca="false">'Central pensions'!W85</f>
        <v>593210.232416218</v>
      </c>
      <c r="K85" s="9"/>
      <c r="L85" s="67" t="n">
        <f aca="false">'Central pensions'!N85</f>
        <v>3977297.35211168</v>
      </c>
      <c r="M85" s="67"/>
      <c r="N85" s="67" t="n">
        <f aca="false">'Central pensions'!L85</f>
        <v>1264140.11009476</v>
      </c>
      <c r="O85" s="9"/>
      <c r="P85" s="9" t="n">
        <f aca="false">'Central pensions'!X85</f>
        <v>27593140.7714931</v>
      </c>
      <c r="Q85" s="67"/>
      <c r="R85" s="67" t="n">
        <f aca="false">'Central SIPA income'!G80</f>
        <v>33654064.4341111</v>
      </c>
      <c r="S85" s="67"/>
      <c r="T85" s="9" t="n">
        <f aca="false">'Central SIPA income'!J80</f>
        <v>128679232.2188</v>
      </c>
      <c r="U85" s="9"/>
      <c r="V85" s="67" t="n">
        <f aca="false">'Central SIPA income'!F80</f>
        <v>134050.409144698</v>
      </c>
      <c r="W85" s="67"/>
      <c r="X85" s="67" t="n">
        <f aca="false">'Central SIPA income'!M80</f>
        <v>336695.979966121</v>
      </c>
      <c r="Y85" s="9"/>
      <c r="Z85" s="9" t="n">
        <f aca="false">R85+V85-N85-L85-F85</f>
        <v>529257.955087222</v>
      </c>
      <c r="AA85" s="9"/>
      <c r="AB85" s="9" t="n">
        <f aca="false">T85-P85-D85</f>
        <v>-53057483.7591749</v>
      </c>
      <c r="AC85" s="50"/>
      <c r="AD85" s="9"/>
      <c r="AE85" s="9"/>
      <c r="AF85" s="9"/>
      <c r="AG85" s="9" t="n">
        <f aca="false">BF85/100*$AG$53</f>
        <v>6674077199.33155</v>
      </c>
      <c r="AH85" s="40" t="n">
        <f aca="false">(AG85-AG84)/AG84</f>
        <v>0.00586878998438253</v>
      </c>
      <c r="AI85" s="40" t="n">
        <f aca="false">(AG85-AG81)/AG81</f>
        <v>0.0157003182922051</v>
      </c>
      <c r="AJ85" s="40" t="n">
        <f aca="false">AB85/AG85</f>
        <v>-0.00794978574183842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13370282</v>
      </c>
      <c r="AY85" s="40" t="n">
        <f aca="false">(AW85-AW84)/AW84</f>
        <v>0.00174211041707406</v>
      </c>
      <c r="AZ85" s="39" t="n">
        <f aca="false">workers_and_wage_central!B73</f>
        <v>7808.69880975998</v>
      </c>
      <c r="BA85" s="40" t="n">
        <f aca="false">(AZ85-AZ84)/AZ84</f>
        <v>0.00411950293832621</v>
      </c>
      <c r="BB85" s="7"/>
      <c r="BC85" s="7"/>
      <c r="BD85" s="7"/>
      <c r="BE85" s="7"/>
      <c r="BF85" s="7" t="n">
        <f aca="false">BF84*(1+AY85)*(1+BA85)*(1-BE85)</f>
        <v>125.787471135913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0.0170648915909709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152236101.014745</v>
      </c>
      <c r="E86" s="6"/>
      <c r="F86" s="8" t="n">
        <f aca="false">'Central pensions'!I86</f>
        <v>27670713.4124128</v>
      </c>
      <c r="G86" s="6" t="n">
        <f aca="false">'Central pensions'!K86</f>
        <v>3492448.91273462</v>
      </c>
      <c r="H86" s="6" t="n">
        <f aca="false">'Central pensions'!V86</f>
        <v>19214423.4788468</v>
      </c>
      <c r="I86" s="8" t="n">
        <f aca="false">'Central pensions'!M86</f>
        <v>108013.883899007</v>
      </c>
      <c r="J86" s="6" t="n">
        <f aca="false">'Central pensions'!W86</f>
        <v>594260.519964327</v>
      </c>
      <c r="K86" s="6"/>
      <c r="L86" s="8" t="n">
        <f aca="false">'Central pensions'!N86</f>
        <v>4841613.78716187</v>
      </c>
      <c r="M86" s="8"/>
      <c r="N86" s="8" t="n">
        <f aca="false">'Central pensions'!L86</f>
        <v>1249368.75302886</v>
      </c>
      <c r="O86" s="6"/>
      <c r="P86" s="6" t="n">
        <f aca="false">'Central pensions'!X86</f>
        <v>31996815.2134343</v>
      </c>
      <c r="Q86" s="8"/>
      <c r="R86" s="8" t="n">
        <f aca="false">'Central SIPA income'!G81</f>
        <v>29772540.037576</v>
      </c>
      <c r="S86" s="8"/>
      <c r="T86" s="6" t="n">
        <f aca="false">'Central SIPA income'!J81</f>
        <v>113837887.27033</v>
      </c>
      <c r="U86" s="6"/>
      <c r="V86" s="8" t="n">
        <f aca="false">'Central SIPA income'!F81</f>
        <v>131964.876944124</v>
      </c>
      <c r="W86" s="8"/>
      <c r="X86" s="8" t="n">
        <f aca="false">'Central SIPA income'!M81</f>
        <v>331457.724353897</v>
      </c>
      <c r="Y86" s="6"/>
      <c r="Z86" s="6" t="n">
        <f aca="false">R86+V86-N86-L86-F86</f>
        <v>-3857191.03808336</v>
      </c>
      <c r="AA86" s="6"/>
      <c r="AB86" s="6" t="n">
        <f aca="false">T86-P86-D86</f>
        <v>-70395028.9578494</v>
      </c>
      <c r="AC86" s="50"/>
      <c r="AD86" s="6"/>
      <c r="AE86" s="6"/>
      <c r="AF86" s="6"/>
      <c r="AG86" s="6" t="n">
        <f aca="false">BF86/100*$AG$53</f>
        <v>6733104319.61227</v>
      </c>
      <c r="AH86" s="61" t="n">
        <f aca="false">(AG86-AG85)/AG85</f>
        <v>0.00884423696606758</v>
      </c>
      <c r="AI86" s="61"/>
      <c r="AJ86" s="61" t="n">
        <f aca="false">AB86/AG86</f>
        <v>-0.0104550628679259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0.00629590976028659</v>
      </c>
      <c r="AV86" s="5"/>
      <c r="AW86" s="65" t="n">
        <f aca="false">workers_and_wage_central!C74</f>
        <v>13421404</v>
      </c>
      <c r="AX86" s="5"/>
      <c r="AY86" s="61" t="n">
        <f aca="false">(AW86-AW85)/AW85</f>
        <v>0.00382355435734265</v>
      </c>
      <c r="AZ86" s="66" t="n">
        <f aca="false">workers_and_wage_central!B74</f>
        <v>7847.75447660577</v>
      </c>
      <c r="BA86" s="61" t="n">
        <f aca="false">(AZ86-AZ85)/AZ85</f>
        <v>0.00500155887648944</v>
      </c>
      <c r="BB86" s="5"/>
      <c r="BC86" s="5"/>
      <c r="BD86" s="5"/>
      <c r="BE86" s="5"/>
      <c r="BF86" s="5" t="n">
        <f aca="false">BF85*(1+AY86)*(1+BA86)*(1-BE86)</f>
        <v>126.899965338002</v>
      </c>
      <c r="BG86" s="5"/>
      <c r="BH86" s="5" t="n">
        <f aca="false">BH85+1</f>
        <v>55</v>
      </c>
      <c r="BI86" s="61" t="n">
        <f aca="false">T93/AG93</f>
        <v>0.0195694166048295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154802739.023401</v>
      </c>
      <c r="E87" s="9"/>
      <c r="F87" s="67" t="n">
        <f aca="false">'Central pensions'!I87</f>
        <v>28137230.2523575</v>
      </c>
      <c r="G87" s="9" t="n">
        <f aca="false">'Central pensions'!K87</f>
        <v>3631207.42610357</v>
      </c>
      <c r="H87" s="9" t="n">
        <f aca="false">'Central pensions'!V87</f>
        <v>19977831.8790225</v>
      </c>
      <c r="I87" s="67" t="n">
        <f aca="false">'Central pensions'!M87</f>
        <v>112305.384312481</v>
      </c>
      <c r="J87" s="9" t="n">
        <f aca="false">'Central pensions'!W87</f>
        <v>617871.089041932</v>
      </c>
      <c r="K87" s="9"/>
      <c r="L87" s="67" t="n">
        <f aca="false">'Central pensions'!N87</f>
        <v>3996399.05563167</v>
      </c>
      <c r="M87" s="67"/>
      <c r="N87" s="67" t="n">
        <f aca="false">'Central pensions'!L87</f>
        <v>1272504.58727982</v>
      </c>
      <c r="O87" s="9"/>
      <c r="P87" s="9" t="n">
        <f aca="false">'Central pensions'!X87</f>
        <v>27738278.4874164</v>
      </c>
      <c r="Q87" s="67"/>
      <c r="R87" s="67" t="n">
        <f aca="false">'Central SIPA income'!G82</f>
        <v>34268707.6332063</v>
      </c>
      <c r="S87" s="67"/>
      <c r="T87" s="9" t="n">
        <f aca="false">'Central SIPA income'!J82</f>
        <v>131029373.762712</v>
      </c>
      <c r="U87" s="9"/>
      <c r="V87" s="67" t="n">
        <f aca="false">'Central SIPA income'!F82</f>
        <v>130747.559550816</v>
      </c>
      <c r="W87" s="67"/>
      <c r="X87" s="67" t="n">
        <f aca="false">'Central SIPA income'!M82</f>
        <v>328400.17402425</v>
      </c>
      <c r="Y87" s="9"/>
      <c r="Z87" s="9" t="n">
        <f aca="false">R87+V87-N87-L87-F87</f>
        <v>993321.29748819</v>
      </c>
      <c r="AA87" s="9"/>
      <c r="AB87" s="9" t="n">
        <f aca="false">T87-P87-D87</f>
        <v>-51511643.7481051</v>
      </c>
      <c r="AC87" s="50"/>
      <c r="AD87" s="9"/>
      <c r="AE87" s="9"/>
      <c r="AF87" s="9"/>
      <c r="AG87" s="9" t="n">
        <f aca="false">BF87/100*$AG$53</f>
        <v>6747394658.48572</v>
      </c>
      <c r="AH87" s="40" t="n">
        <f aca="false">(AG87-AG86)/AG86</f>
        <v>0.00212239974239243</v>
      </c>
      <c r="AI87" s="40"/>
      <c r="AJ87" s="40" t="n">
        <f aca="false">AB87/AG87</f>
        <v>-0.00763430129039845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13347138</v>
      </c>
      <c r="AX87" s="7"/>
      <c r="AY87" s="40" t="n">
        <f aca="false">(AW87-AW86)/AW86</f>
        <v>-0.0055334002314512</v>
      </c>
      <c r="AZ87" s="39" t="n">
        <f aca="false">workers_and_wage_central!B75</f>
        <v>7908.1696162703</v>
      </c>
      <c r="BA87" s="40" t="n">
        <f aca="false">(AZ87-AZ86)/AZ86</f>
        <v>0.00769839829273852</v>
      </c>
      <c r="BB87" s="7"/>
      <c r="BC87" s="7"/>
      <c r="BD87" s="7"/>
      <c r="BE87" s="7"/>
      <c r="BF87" s="7" t="n">
        <f aca="false">BF86*(1+AY87)*(1+BA87)*(1-BE87)</f>
        <v>127.169297791744</v>
      </c>
      <c r="BG87" s="7"/>
      <c r="BH87" s="7" t="n">
        <f aca="false">BH86+1</f>
        <v>56</v>
      </c>
      <c r="BI87" s="40" t="n">
        <f aca="false">T94/AG94</f>
        <v>0.0171361345917876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152862698.944931</v>
      </c>
      <c r="E88" s="9"/>
      <c r="F88" s="67" t="n">
        <f aca="false">'Central pensions'!I88</f>
        <v>27784605.0034046</v>
      </c>
      <c r="G88" s="9" t="n">
        <f aca="false">'Central pensions'!K88</f>
        <v>3670656.36117881</v>
      </c>
      <c r="H88" s="9" t="n">
        <f aca="false">'Central pensions'!V88</f>
        <v>20194868.280489</v>
      </c>
      <c r="I88" s="67" t="n">
        <f aca="false">'Central pensions'!M88</f>
        <v>113525.454469447</v>
      </c>
      <c r="J88" s="9" t="n">
        <f aca="false">'Central pensions'!W88</f>
        <v>624583.555066667</v>
      </c>
      <c r="K88" s="9"/>
      <c r="L88" s="67" t="n">
        <f aca="false">'Central pensions'!N88</f>
        <v>3870151.95897011</v>
      </c>
      <c r="M88" s="67"/>
      <c r="N88" s="67" t="n">
        <f aca="false">'Central pensions'!L88</f>
        <v>1257038.94673561</v>
      </c>
      <c r="O88" s="9"/>
      <c r="P88" s="9" t="n">
        <f aca="false">'Central pensions'!X88</f>
        <v>26998094.3115136</v>
      </c>
      <c r="Q88" s="67"/>
      <c r="R88" s="67" t="n">
        <f aca="false">'Central SIPA income'!G83</f>
        <v>29956358.376072</v>
      </c>
      <c r="S88" s="67"/>
      <c r="T88" s="9" t="n">
        <f aca="false">'Central SIPA income'!J83</f>
        <v>114540732.619418</v>
      </c>
      <c r="U88" s="9"/>
      <c r="V88" s="67" t="n">
        <f aca="false">'Central SIPA income'!F83</f>
        <v>134101.844797385</v>
      </c>
      <c r="W88" s="67"/>
      <c r="X88" s="67" t="n">
        <f aca="false">'Central SIPA income'!M83</f>
        <v>336825.171496361</v>
      </c>
      <c r="Y88" s="9"/>
      <c r="Z88" s="9" t="n">
        <f aca="false">R88+V88-N88-L88-F88</f>
        <v>-2821335.68824093</v>
      </c>
      <c r="AA88" s="9"/>
      <c r="AB88" s="9" t="n">
        <f aca="false">T88-P88-D88</f>
        <v>-65320060.6370265</v>
      </c>
      <c r="AC88" s="50"/>
      <c r="AD88" s="9"/>
      <c r="AE88" s="9"/>
      <c r="AF88" s="9"/>
      <c r="AG88" s="9" t="n">
        <f aca="false">BF88/100*$AG$53</f>
        <v>6761595238.70088</v>
      </c>
      <c r="AH88" s="40" t="n">
        <f aca="false">(AG88-AG87)/AG87</f>
        <v>0.00210460198845934</v>
      </c>
      <c r="AI88" s="40"/>
      <c r="AJ88" s="40" t="n">
        <f aca="false">AB88/AG88</f>
        <v>-0.00966045117033307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13391990</v>
      </c>
      <c r="AY88" s="40" t="n">
        <f aca="false">(AW88-AW87)/AW87</f>
        <v>0.0033604207883368</v>
      </c>
      <c r="AZ88" s="39" t="n">
        <f aca="false">workers_and_wage_central!B76</f>
        <v>7898.27164952678</v>
      </c>
      <c r="BA88" s="40" t="n">
        <f aca="false">(AZ88-AZ87)/AZ87</f>
        <v>-0.00125161285402401</v>
      </c>
      <c r="BB88" s="7"/>
      <c r="BC88" s="7"/>
      <c r="BD88" s="7"/>
      <c r="BE88" s="7"/>
      <c r="BF88" s="7" t="n">
        <f aca="false">BF87*(1+AY88)*(1+BA88)*(1-BE88)</f>
        <v>127.436938548748</v>
      </c>
      <c r="BG88" s="7"/>
      <c r="BH88" s="0" t="n">
        <f aca="false">BH87+1</f>
        <v>57</v>
      </c>
      <c r="BI88" s="40" t="n">
        <f aca="false">T95/AG95</f>
        <v>0.0195855776825717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155410198.748118</v>
      </c>
      <c r="E89" s="9"/>
      <c r="F89" s="67" t="n">
        <f aca="false">'Central pensions'!I89</f>
        <v>28247643.2479624</v>
      </c>
      <c r="G89" s="9" t="n">
        <f aca="false">'Central pensions'!K89</f>
        <v>3795330.21604899</v>
      </c>
      <c r="H89" s="9" t="n">
        <f aca="false">'Central pensions'!V89</f>
        <v>20880787.0452505</v>
      </c>
      <c r="I89" s="67" t="n">
        <f aca="false">'Central pensions'!M89</f>
        <v>117381.346888113</v>
      </c>
      <c r="J89" s="9" t="n">
        <f aca="false">'Central pensions'!W89</f>
        <v>645797.537481977</v>
      </c>
      <c r="K89" s="9"/>
      <c r="L89" s="67" t="n">
        <f aca="false">'Central pensions'!N89</f>
        <v>3951838.07716785</v>
      </c>
      <c r="M89" s="67"/>
      <c r="N89" s="67" t="n">
        <f aca="false">'Central pensions'!L89</f>
        <v>1278414.43449435</v>
      </c>
      <c r="O89" s="9"/>
      <c r="P89" s="9" t="n">
        <f aca="false">'Central pensions'!X89</f>
        <v>27539565.5940212</v>
      </c>
      <c r="Q89" s="67"/>
      <c r="R89" s="67" t="n">
        <f aca="false">'Central SIPA income'!G84</f>
        <v>34815680.2005096</v>
      </c>
      <c r="S89" s="67"/>
      <c r="T89" s="9" t="n">
        <f aca="false">'Central SIPA income'!J84</f>
        <v>133120770.780838</v>
      </c>
      <c r="U89" s="9"/>
      <c r="V89" s="67" t="n">
        <f aca="false">'Central SIPA income'!F84</f>
        <v>134304.496999571</v>
      </c>
      <c r="W89" s="67"/>
      <c r="X89" s="67" t="n">
        <f aca="false">'Central SIPA income'!M84</f>
        <v>337334.175402</v>
      </c>
      <c r="Y89" s="9"/>
      <c r="Z89" s="9" t="n">
        <f aca="false">R89+V89-N89-L89-F89</f>
        <v>1472088.93788455</v>
      </c>
      <c r="AA89" s="9"/>
      <c r="AB89" s="9" t="n">
        <f aca="false">T89-P89-D89</f>
        <v>-49828993.5613015</v>
      </c>
      <c r="AC89" s="50"/>
      <c r="AD89" s="9"/>
      <c r="AE89" s="9"/>
      <c r="AF89" s="9"/>
      <c r="AG89" s="9" t="n">
        <f aca="false">BF89/100*$AG$53</f>
        <v>6843494387.19765</v>
      </c>
      <c r="AH89" s="40" t="n">
        <f aca="false">(AG89-AG88)/AG88</f>
        <v>0.012112400344227</v>
      </c>
      <c r="AI89" s="40" t="n">
        <f aca="false">(AG89-AG85)/AG85</f>
        <v>0.0253843614339769</v>
      </c>
      <c r="AJ89" s="40" t="n">
        <f aca="false">AB89/AG89</f>
        <v>-0.00728122078313066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13489672</v>
      </c>
      <c r="AY89" s="40" t="n">
        <f aca="false">(AW89-AW88)/AW88</f>
        <v>0.00729406159950836</v>
      </c>
      <c r="AZ89" s="39" t="n">
        <f aca="false">workers_and_wage_central!B77</f>
        <v>7936.05262109807</v>
      </c>
      <c r="BA89" s="40" t="n">
        <f aca="false">(AZ89-AZ88)/AZ88</f>
        <v>0.0047834479804909</v>
      </c>
      <c r="BB89" s="7"/>
      <c r="BC89" s="7"/>
      <c r="BD89" s="7"/>
      <c r="BE89" s="7"/>
      <c r="BF89" s="7" t="n">
        <f aca="false">BF88*(1+AY89)*(1+BA89)*(1-BE89)</f>
        <v>128.980505767093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0.0171210452376452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153130006.354852</v>
      </c>
      <c r="E90" s="6"/>
      <c r="F90" s="8" t="n">
        <f aca="false">'Central pensions'!I90</f>
        <v>27833191.2893357</v>
      </c>
      <c r="G90" s="6" t="n">
        <f aca="false">'Central pensions'!K90</f>
        <v>3824845.50016964</v>
      </c>
      <c r="H90" s="6" t="n">
        <f aca="false">'Central pensions'!V90</f>
        <v>21043171.4300657</v>
      </c>
      <c r="I90" s="8" t="n">
        <f aca="false">'Central pensions'!M90</f>
        <v>118294.190726896</v>
      </c>
      <c r="J90" s="6" t="n">
        <f aca="false">'Central pensions'!W90</f>
        <v>650819.734950486</v>
      </c>
      <c r="K90" s="6"/>
      <c r="L90" s="8" t="n">
        <f aca="false">'Central pensions'!N90</f>
        <v>4730016.36769186</v>
      </c>
      <c r="M90" s="8"/>
      <c r="N90" s="8" t="n">
        <f aca="false">'Central pensions'!L90</f>
        <v>1260274.98891688</v>
      </c>
      <c r="O90" s="6"/>
      <c r="P90" s="6" t="n">
        <f aca="false">'Central pensions'!X90</f>
        <v>31477738.5652887</v>
      </c>
      <c r="Q90" s="8"/>
      <c r="R90" s="8" t="n">
        <f aca="false">'Central SIPA income'!G85</f>
        <v>30601380.123885</v>
      </c>
      <c r="S90" s="8"/>
      <c r="T90" s="6" t="n">
        <f aca="false">'Central SIPA income'!J85</f>
        <v>117007029.177312</v>
      </c>
      <c r="U90" s="6"/>
      <c r="V90" s="8" t="n">
        <f aca="false">'Central SIPA income'!F85</f>
        <v>131601.800128707</v>
      </c>
      <c r="W90" s="8"/>
      <c r="X90" s="8" t="n">
        <f aca="false">'Central SIPA income'!M85</f>
        <v>330545.78007152</v>
      </c>
      <c r="Y90" s="6"/>
      <c r="Z90" s="6" t="n">
        <f aca="false">R90+V90-N90-L90-F90</f>
        <v>-3090500.72193078</v>
      </c>
      <c r="AA90" s="6"/>
      <c r="AB90" s="6" t="n">
        <f aca="false">T90-P90-D90</f>
        <v>-67600715.7428284</v>
      </c>
      <c r="AC90" s="50"/>
      <c r="AD90" s="6"/>
      <c r="AE90" s="6"/>
      <c r="AF90" s="6"/>
      <c r="AG90" s="6" t="n">
        <f aca="false">BF90/100*$AG$53</f>
        <v>6861206017.71049</v>
      </c>
      <c r="AH90" s="61" t="n">
        <f aca="false">(AG90-AG89)/AG89</f>
        <v>0.00258809747049245</v>
      </c>
      <c r="AI90" s="61"/>
      <c r="AJ90" s="61" t="n">
        <f aca="false">AB90/AG90</f>
        <v>-0.00985259961125406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0.00365077181272027</v>
      </c>
      <c r="AV90" s="5"/>
      <c r="AW90" s="65" t="n">
        <f aca="false">workers_and_wage_central!C78</f>
        <v>13484165</v>
      </c>
      <c r="AX90" s="5"/>
      <c r="AY90" s="61" t="n">
        <f aca="false">(AW90-AW89)/AW89</f>
        <v>-0.000408238243301987</v>
      </c>
      <c r="AZ90" s="66" t="n">
        <f aca="false">workers_and_wage_central!B78</f>
        <v>7959.84141048681</v>
      </c>
      <c r="BA90" s="61" t="n">
        <f aca="false">(AZ90-AZ89)/AZ89</f>
        <v>0.0029975594321912</v>
      </c>
      <c r="BB90" s="5"/>
      <c r="BC90" s="5"/>
      <c r="BD90" s="5"/>
      <c r="BE90" s="5"/>
      <c r="BF90" s="5" t="n">
        <f aca="false">BF89*(1+AY90)*(1+BA90)*(1-BE90)</f>
        <v>129.314319887812</v>
      </c>
      <c r="BG90" s="5"/>
      <c r="BH90" s="5" t="n">
        <f aca="false">BH89+1</f>
        <v>59</v>
      </c>
      <c r="BI90" s="61" t="n">
        <f aca="false">T97/AG97</f>
        <v>0.0196976340840657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156457328.433623</v>
      </c>
      <c r="E91" s="9"/>
      <c r="F91" s="67" t="n">
        <f aca="false">'Central pensions'!I91</f>
        <v>28437971.4634125</v>
      </c>
      <c r="G91" s="9" t="n">
        <f aca="false">'Central pensions'!K91</f>
        <v>4005305.74866817</v>
      </c>
      <c r="H91" s="9" t="n">
        <f aca="false">'Central pensions'!V91</f>
        <v>22036010.4729233</v>
      </c>
      <c r="I91" s="67" t="n">
        <f aca="false">'Central pensions'!M91</f>
        <v>123875.43552582</v>
      </c>
      <c r="J91" s="9" t="n">
        <f aca="false">'Central pensions'!W91</f>
        <v>681526.097100721</v>
      </c>
      <c r="K91" s="9"/>
      <c r="L91" s="67" t="n">
        <f aca="false">'Central pensions'!N91</f>
        <v>4000825.76573894</v>
      </c>
      <c r="M91" s="67"/>
      <c r="N91" s="67" t="n">
        <f aca="false">'Central pensions'!L91</f>
        <v>1288892.29646835</v>
      </c>
      <c r="O91" s="9"/>
      <c r="P91" s="9" t="n">
        <f aca="false">'Central pensions'!X91</f>
        <v>27851409.0480061</v>
      </c>
      <c r="Q91" s="67"/>
      <c r="R91" s="67" t="n">
        <f aca="false">'Central SIPA income'!G86</f>
        <v>35103190.977677</v>
      </c>
      <c r="S91" s="67"/>
      <c r="T91" s="9" t="n">
        <f aca="false">'Central SIPA income'!J86</f>
        <v>134220093.156385</v>
      </c>
      <c r="U91" s="9"/>
      <c r="V91" s="67" t="n">
        <f aca="false">'Central SIPA income'!F86</f>
        <v>129187.785536676</v>
      </c>
      <c r="W91" s="67"/>
      <c r="X91" s="67" t="n">
        <f aca="false">'Central SIPA income'!M86</f>
        <v>324482.471396056</v>
      </c>
      <c r="Y91" s="9"/>
      <c r="Z91" s="9" t="n">
        <f aca="false">R91+V91-N91-L91-F91</f>
        <v>1504689.23759385</v>
      </c>
      <c r="AA91" s="9"/>
      <c r="AB91" s="9" t="n">
        <f aca="false">T91-P91-D91</f>
        <v>-50088644.3252434</v>
      </c>
      <c r="AC91" s="50"/>
      <c r="AD91" s="9"/>
      <c r="AE91" s="9"/>
      <c r="AF91" s="9"/>
      <c r="AG91" s="9" t="n">
        <f aca="false">BF91/100*$AG$53</f>
        <v>6877428951.65259</v>
      </c>
      <c r="AH91" s="40" t="n">
        <f aca="false">(AG91-AG90)/AG90</f>
        <v>0.00236444349582654</v>
      </c>
      <c r="AI91" s="40"/>
      <c r="AJ91" s="40" t="n">
        <f aca="false">AB91/AG91</f>
        <v>-0.00728304787695518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13468309</v>
      </c>
      <c r="AX91" s="7"/>
      <c r="AY91" s="40" t="n">
        <f aca="false">(AW91-AW90)/AW90</f>
        <v>-0.00117589780308977</v>
      </c>
      <c r="AZ91" s="39" t="n">
        <f aca="false">workers_and_wage_central!B79</f>
        <v>7988.05514223036</v>
      </c>
      <c r="BA91" s="40" t="n">
        <f aca="false">(AZ91-AZ90)/AZ90</f>
        <v>0.00354450927959127</v>
      </c>
      <c r="BB91" s="7"/>
      <c r="BC91" s="7"/>
      <c r="BD91" s="7"/>
      <c r="BE91" s="7"/>
      <c r="BF91" s="7" t="n">
        <f aca="false">BF90*(1+AY91)*(1+BA91)*(1-BE91)</f>
        <v>129.620076290388</v>
      </c>
      <c r="BG91" s="7"/>
      <c r="BH91" s="7" t="n">
        <f aca="false">BH90+1</f>
        <v>60</v>
      </c>
      <c r="BI91" s="40" t="n">
        <f aca="false">T98/AG98</f>
        <v>0.017186327592012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154524866.795821</v>
      </c>
      <c r="E92" s="9"/>
      <c r="F92" s="67" t="n">
        <f aca="false">'Central pensions'!I92</f>
        <v>28086723.6857588</v>
      </c>
      <c r="G92" s="9" t="n">
        <f aca="false">'Central pensions'!K92</f>
        <v>4046347.44155342</v>
      </c>
      <c r="H92" s="9" t="n">
        <f aca="false">'Central pensions'!V92</f>
        <v>22261809.7579209</v>
      </c>
      <c r="I92" s="67" t="n">
        <f aca="false">'Central pensions'!M92</f>
        <v>125144.766233611</v>
      </c>
      <c r="J92" s="9" t="n">
        <f aca="false">'Central pensions'!W92</f>
        <v>688509.580141886</v>
      </c>
      <c r="K92" s="9"/>
      <c r="L92" s="67" t="n">
        <f aca="false">'Central pensions'!N92</f>
        <v>3898340.178304</v>
      </c>
      <c r="M92" s="67"/>
      <c r="N92" s="67" t="n">
        <f aca="false">'Central pensions'!L92</f>
        <v>1273684.12302988</v>
      </c>
      <c r="O92" s="9"/>
      <c r="P92" s="9" t="n">
        <f aca="false">'Central pensions'!X92</f>
        <v>27235939.9644884</v>
      </c>
      <c r="Q92" s="67"/>
      <c r="R92" s="67" t="n">
        <f aca="false">'Central SIPA income'!G87</f>
        <v>30717959.7890265</v>
      </c>
      <c r="S92" s="67"/>
      <c r="T92" s="9" t="n">
        <f aca="false">'Central SIPA income'!J87</f>
        <v>117452781.631138</v>
      </c>
      <c r="U92" s="9"/>
      <c r="V92" s="67" t="n">
        <f aca="false">'Central SIPA income'!F87</f>
        <v>129336.716500708</v>
      </c>
      <c r="W92" s="67"/>
      <c r="X92" s="67" t="n">
        <f aca="false">'Central SIPA income'!M87</f>
        <v>324856.543039718</v>
      </c>
      <c r="Y92" s="9"/>
      <c r="Z92" s="9" t="n">
        <f aca="false">R92+V92-N92-L92-F92</f>
        <v>-2411451.48156549</v>
      </c>
      <c r="AA92" s="9"/>
      <c r="AB92" s="9" t="n">
        <f aca="false">T92-P92-D92</f>
        <v>-64308025.129171</v>
      </c>
      <c r="AC92" s="50"/>
      <c r="AD92" s="9"/>
      <c r="AE92" s="9"/>
      <c r="AF92" s="9"/>
      <c r="AG92" s="9" t="n">
        <f aca="false">BF92/100*$AG$53</f>
        <v>6882714783.44949</v>
      </c>
      <c r="AH92" s="40" t="n">
        <f aca="false">(AG92-AG91)/AG91</f>
        <v>0.000768576721629886</v>
      </c>
      <c r="AI92" s="40"/>
      <c r="AJ92" s="40" t="n">
        <f aca="false">AB92/AG92</f>
        <v>-0.00934340985388632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13474874</v>
      </c>
      <c r="AY92" s="40" t="n">
        <f aca="false">(AW92-AW91)/AW91</f>
        <v>0.000487440553970064</v>
      </c>
      <c r="AZ92" s="39" t="n">
        <f aca="false">workers_and_wage_central!B80</f>
        <v>7990.29977931295</v>
      </c>
      <c r="BA92" s="40" t="n">
        <f aca="false">(AZ92-AZ91)/AZ91</f>
        <v>0.000280999197255245</v>
      </c>
      <c r="BB92" s="7"/>
      <c r="BC92" s="7"/>
      <c r="BD92" s="7"/>
      <c r="BE92" s="7"/>
      <c r="BF92" s="7" t="n">
        <f aca="false">BF91*(1+AY92)*(1+BA92)*(1-BE92)</f>
        <v>129.71969926368</v>
      </c>
      <c r="BG92" s="7"/>
      <c r="BH92" s="0" t="n">
        <f aca="false">BH91+1</f>
        <v>61</v>
      </c>
      <c r="BI92" s="40" t="n">
        <f aca="false">T99/AG99</f>
        <v>0.0197124986031554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157534908.786393</v>
      </c>
      <c r="E93" s="9"/>
      <c r="F93" s="67" t="n">
        <f aca="false">'Central pensions'!I93</f>
        <v>28633834.4480897</v>
      </c>
      <c r="G93" s="9" t="n">
        <f aca="false">'Central pensions'!K93</f>
        <v>4204197.23224201</v>
      </c>
      <c r="H93" s="9" t="n">
        <f aca="false">'Central pensions'!V93</f>
        <v>23130252.7330718</v>
      </c>
      <c r="I93" s="67" t="n">
        <f aca="false">'Central pensions'!M93</f>
        <v>130026.718522947</v>
      </c>
      <c r="J93" s="9" t="n">
        <f aca="false">'Central pensions'!W93</f>
        <v>715368.641229017</v>
      </c>
      <c r="K93" s="9"/>
      <c r="L93" s="67" t="n">
        <f aca="false">'Central pensions'!N93</f>
        <v>3987082.35121387</v>
      </c>
      <c r="M93" s="67"/>
      <c r="N93" s="67" t="n">
        <f aca="false">'Central pensions'!L93</f>
        <v>1299527.56849711</v>
      </c>
      <c r="O93" s="9"/>
      <c r="P93" s="9" t="n">
        <f aca="false">'Central pensions'!X93</f>
        <v>27838606.5334918</v>
      </c>
      <c r="Q93" s="67"/>
      <c r="R93" s="67" t="n">
        <f aca="false">'Central SIPA income'!G88</f>
        <v>35539153.0126164</v>
      </c>
      <c r="S93" s="67"/>
      <c r="T93" s="9" t="n">
        <f aca="false">'Central SIPA income'!J88</f>
        <v>135887031.782547</v>
      </c>
      <c r="U93" s="9"/>
      <c r="V93" s="67" t="n">
        <f aca="false">'Central SIPA income'!F88</f>
        <v>128762.376268154</v>
      </c>
      <c r="W93" s="67"/>
      <c r="X93" s="67" t="n">
        <f aca="false">'Central SIPA income'!M88</f>
        <v>323413.965962425</v>
      </c>
      <c r="Y93" s="9"/>
      <c r="Z93" s="9" t="n">
        <f aca="false">R93+V93-N93-L93-F93</f>
        <v>1747471.02108392</v>
      </c>
      <c r="AA93" s="9"/>
      <c r="AB93" s="9" t="n">
        <f aca="false">T93-P93-D93</f>
        <v>-49486483.537338</v>
      </c>
      <c r="AC93" s="50"/>
      <c r="AD93" s="9"/>
      <c r="AE93" s="9"/>
      <c r="AF93" s="9"/>
      <c r="AG93" s="9" t="n">
        <f aca="false">BF93/100*$AG$53</f>
        <v>6943846846.66643</v>
      </c>
      <c r="AH93" s="40" t="n">
        <f aca="false">(AG93-AG92)/AG92</f>
        <v>0.0088819695629322</v>
      </c>
      <c r="AI93" s="40" t="n">
        <f aca="false">(AG93-AG89)/AG89</f>
        <v>0.0146639207678047</v>
      </c>
      <c r="AJ93" s="40" t="n">
        <f aca="false">AB93/AG93</f>
        <v>-0.00712666690814116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13546435</v>
      </c>
      <c r="AY93" s="40" t="n">
        <f aca="false">(AW93-AW92)/AW92</f>
        <v>0.00531069900913359</v>
      </c>
      <c r="AZ93" s="39" t="n">
        <f aca="false">workers_and_wage_central!B81</f>
        <v>8018.68455861154</v>
      </c>
      <c r="BA93" s="40" t="n">
        <f aca="false">(AZ93-AZ92)/AZ92</f>
        <v>0.00355240480114133</v>
      </c>
      <c r="BB93" s="7"/>
      <c r="BC93" s="7"/>
      <c r="BD93" s="7"/>
      <c r="BE93" s="7"/>
      <c r="BF93" s="7" t="n">
        <f aca="false">BF92*(1+AY93)*(1+BA93)*(1-BE93)</f>
        <v>130.871865684253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0.0172541280030175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155595370.933516</v>
      </c>
      <c r="E94" s="6"/>
      <c r="F94" s="8" t="n">
        <f aca="false">'Central pensions'!I94</f>
        <v>28281300.4845832</v>
      </c>
      <c r="G94" s="6" t="n">
        <f aca="false">'Central pensions'!K94</f>
        <v>4268262.62423688</v>
      </c>
      <c r="H94" s="6" t="n">
        <f aca="false">'Central pensions'!V94</f>
        <v>23482721.6174811</v>
      </c>
      <c r="I94" s="8" t="n">
        <f aca="false">'Central pensions'!M94</f>
        <v>132008.122399079</v>
      </c>
      <c r="J94" s="6" t="n">
        <f aca="false">'Central pensions'!W94</f>
        <v>726269.740746836</v>
      </c>
      <c r="K94" s="6"/>
      <c r="L94" s="8" t="n">
        <f aca="false">'Central pensions'!N94</f>
        <v>4787220.52413382</v>
      </c>
      <c r="M94" s="8"/>
      <c r="N94" s="8" t="n">
        <f aca="false">'Central pensions'!L94</f>
        <v>1284039.86464621</v>
      </c>
      <c r="O94" s="6"/>
      <c r="P94" s="6" t="n">
        <f aca="false">'Central pensions'!X94</f>
        <v>31905318.539494</v>
      </c>
      <c r="Q94" s="8"/>
      <c r="R94" s="8" t="n">
        <f aca="false">'Central SIPA income'!G89</f>
        <v>31177049.5339852</v>
      </c>
      <c r="S94" s="8"/>
      <c r="T94" s="6" t="n">
        <f aca="false">'Central SIPA income'!J89</f>
        <v>119208151.061076</v>
      </c>
      <c r="U94" s="6"/>
      <c r="V94" s="8" t="n">
        <f aca="false">'Central SIPA income'!F89</f>
        <v>129853.78260139</v>
      </c>
      <c r="W94" s="8"/>
      <c r="X94" s="8" t="n">
        <f aca="false">'Central SIPA income'!M89</f>
        <v>326155.264010339</v>
      </c>
      <c r="Y94" s="6"/>
      <c r="Z94" s="6" t="n">
        <f aca="false">R94+V94-N94-L94-F94</f>
        <v>-3045657.55677668</v>
      </c>
      <c r="AA94" s="6"/>
      <c r="AB94" s="6" t="n">
        <f aca="false">T94-P94-D94</f>
        <v>-68292538.4119335</v>
      </c>
      <c r="AC94" s="50"/>
      <c r="AD94" s="6"/>
      <c r="AE94" s="6"/>
      <c r="AF94" s="6"/>
      <c r="AG94" s="6" t="n">
        <f aca="false">BF94/100*$AG$53</f>
        <v>6956536809.54434</v>
      </c>
      <c r="AH94" s="61" t="n">
        <f aca="false">(AG94-AG93)/AG93</f>
        <v>0.00182751191927596</v>
      </c>
      <c r="AI94" s="61"/>
      <c r="AJ94" s="61" t="n">
        <f aca="false">AB94/AG94</f>
        <v>-0.00981703112937408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0.00577728598034834</v>
      </c>
      <c r="AV94" s="5"/>
      <c r="AW94" s="65" t="n">
        <f aca="false">workers_and_wage_central!C82</f>
        <v>13492119</v>
      </c>
      <c r="AX94" s="5"/>
      <c r="AY94" s="61" t="n">
        <f aca="false">(AW94-AW93)/AW93</f>
        <v>-0.00400961581404997</v>
      </c>
      <c r="AZ94" s="66" t="n">
        <f aca="false">workers_and_wage_central!B82</f>
        <v>8065.67907458784</v>
      </c>
      <c r="BA94" s="61" t="n">
        <f aca="false">(AZ94-AZ93)/AZ93</f>
        <v>0.0058606265943988</v>
      </c>
      <c r="BB94" s="5"/>
      <c r="BC94" s="5"/>
      <c r="BD94" s="5"/>
      <c r="BE94" s="5"/>
      <c r="BF94" s="5" t="n">
        <f aca="false">BF93*(1+AY94)*(1+BA94)*(1-BE94)</f>
        <v>131.111035578689</v>
      </c>
      <c r="BG94" s="5"/>
      <c r="BH94" s="5" t="n">
        <f aca="false">BH93+1</f>
        <v>63</v>
      </c>
      <c r="BI94" s="61" t="n">
        <f aca="false">T101/AG101</f>
        <v>0.0197490220304339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157893712.888572</v>
      </c>
      <c r="E95" s="9"/>
      <c r="F95" s="67" t="n">
        <f aca="false">'Central pensions'!I95</f>
        <v>28699051.3409056</v>
      </c>
      <c r="G95" s="9" t="n">
        <f aca="false">'Central pensions'!K95</f>
        <v>4441168.1400126</v>
      </c>
      <c r="H95" s="9" t="n">
        <f aca="false">'Central pensions'!V95</f>
        <v>24433996.7499043</v>
      </c>
      <c r="I95" s="67" t="n">
        <f aca="false">'Central pensions'!M95</f>
        <v>137355.715670494</v>
      </c>
      <c r="J95" s="9" t="n">
        <f aca="false">'Central pensions'!W95</f>
        <v>755690.62113107</v>
      </c>
      <c r="K95" s="9"/>
      <c r="L95" s="67" t="n">
        <f aca="false">'Central pensions'!N95</f>
        <v>3984703.2953631</v>
      </c>
      <c r="M95" s="67"/>
      <c r="N95" s="67" t="n">
        <f aca="false">'Central pensions'!L95</f>
        <v>1304290.35854988</v>
      </c>
      <c r="O95" s="9"/>
      <c r="P95" s="9" t="n">
        <f aca="false">'Central pensions'!X95</f>
        <v>27852465.0669927</v>
      </c>
      <c r="Q95" s="67"/>
      <c r="R95" s="67" t="n">
        <f aca="false">'Central SIPA income'!G90</f>
        <v>35888538.0981721</v>
      </c>
      <c r="S95" s="67"/>
      <c r="T95" s="9" t="n">
        <f aca="false">'Central SIPA income'!J90</f>
        <v>137222935.938969</v>
      </c>
      <c r="U95" s="9"/>
      <c r="V95" s="67" t="n">
        <f aca="false">'Central SIPA income'!F90</f>
        <v>134454.059124882</v>
      </c>
      <c r="W95" s="67"/>
      <c r="X95" s="67" t="n">
        <f aca="false">'Central SIPA income'!M90</f>
        <v>337709.832340824</v>
      </c>
      <c r="Y95" s="9"/>
      <c r="Z95" s="9" t="n">
        <f aca="false">R95+V95-N95-L95-F95</f>
        <v>2034947.16247844</v>
      </c>
      <c r="AA95" s="9"/>
      <c r="AB95" s="9" t="n">
        <f aca="false">T95-P95-D95</f>
        <v>-48523242.0165963</v>
      </c>
      <c r="AC95" s="50"/>
      <c r="AD95" s="9"/>
      <c r="AE95" s="9"/>
      <c r="AF95" s="9"/>
      <c r="AG95" s="9" t="n">
        <f aca="false">BF95/100*$AG$53</f>
        <v>7006325683.26421</v>
      </c>
      <c r="AH95" s="40" t="n">
        <f aca="false">(AG95-AG94)/AG94</f>
        <v>0.00715713509221393</v>
      </c>
      <c r="AI95" s="40"/>
      <c r="AJ95" s="40" t="n">
        <f aca="false">AB95/AG95</f>
        <v>-0.00692563323633417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13560902</v>
      </c>
      <c r="AX95" s="7"/>
      <c r="AY95" s="40" t="n">
        <f aca="false">(AW95-AW94)/AW94</f>
        <v>0.00509801314382122</v>
      </c>
      <c r="AZ95" s="39" t="n">
        <f aca="false">workers_and_wage_central!B83</f>
        <v>8082.20305194526</v>
      </c>
      <c r="BA95" s="40" t="n">
        <f aca="false">(AZ95-AZ94)/AZ94</f>
        <v>0.00204867776223341</v>
      </c>
      <c r="BB95" s="7"/>
      <c r="BC95" s="7"/>
      <c r="BD95" s="7"/>
      <c r="BE95" s="7"/>
      <c r="BF95" s="7" t="n">
        <f aca="false">BF94*(1+AY95)*(1+BA95)*(1-BE95)</f>
        <v>132.049414972406</v>
      </c>
      <c r="BG95" s="7"/>
      <c r="BH95" s="7" t="n">
        <f aca="false">BH94+1</f>
        <v>64</v>
      </c>
      <c r="BI95" s="40" t="n">
        <f aca="false">T102/AG102</f>
        <v>0.0172355311090874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155952751.45242</v>
      </c>
      <c r="E96" s="9"/>
      <c r="F96" s="67" t="n">
        <f aca="false">'Central pensions'!I96</f>
        <v>28346258.6242877</v>
      </c>
      <c r="G96" s="9" t="n">
        <f aca="false">'Central pensions'!K96</f>
        <v>4444918.34658869</v>
      </c>
      <c r="H96" s="9" t="n">
        <f aca="false">'Central pensions'!V96</f>
        <v>24454629.2799961</v>
      </c>
      <c r="I96" s="67" t="n">
        <f aca="false">'Central pensions'!M96</f>
        <v>137471.701440887</v>
      </c>
      <c r="J96" s="9" t="n">
        <f aca="false">'Central pensions'!W96</f>
        <v>756328.740618433</v>
      </c>
      <c r="K96" s="9"/>
      <c r="L96" s="67" t="n">
        <f aca="false">'Central pensions'!N96</f>
        <v>3893532.8001002</v>
      </c>
      <c r="M96" s="67"/>
      <c r="N96" s="67" t="n">
        <f aca="false">'Central pensions'!L96</f>
        <v>1288436.10456566</v>
      </c>
      <c r="O96" s="9"/>
      <c r="P96" s="9" t="n">
        <f aca="false">'Central pensions'!X96</f>
        <v>27292155.5060072</v>
      </c>
      <c r="Q96" s="67"/>
      <c r="R96" s="67" t="n">
        <f aca="false">'Central SIPA income'!G91</f>
        <v>31560579.12119</v>
      </c>
      <c r="S96" s="67"/>
      <c r="T96" s="9" t="n">
        <f aca="false">'Central SIPA income'!J91</f>
        <v>120674609.678915</v>
      </c>
      <c r="U96" s="9"/>
      <c r="V96" s="67" t="n">
        <f aca="false">'Central SIPA income'!F91</f>
        <v>137561.591662967</v>
      </c>
      <c r="W96" s="67"/>
      <c r="X96" s="67" t="n">
        <f aca="false">'Central SIPA income'!M91</f>
        <v>345515.058150003</v>
      </c>
      <c r="Y96" s="9"/>
      <c r="Z96" s="9" t="n">
        <f aca="false">R96+V96-N96-L96-F96</f>
        <v>-1830086.81610059</v>
      </c>
      <c r="AA96" s="9"/>
      <c r="AB96" s="9" t="n">
        <f aca="false">T96-P96-D96</f>
        <v>-62570297.279512</v>
      </c>
      <c r="AC96" s="50"/>
      <c r="AD96" s="9"/>
      <c r="AE96" s="9"/>
      <c r="AF96" s="9"/>
      <c r="AG96" s="9" t="n">
        <f aca="false">BF96/100*$AG$53</f>
        <v>7048320240.02715</v>
      </c>
      <c r="AH96" s="40" t="n">
        <f aca="false">(AG96-AG95)/AG95</f>
        <v>0.00599380597782577</v>
      </c>
      <c r="AI96" s="40"/>
      <c r="AJ96" s="40" t="n">
        <f aca="false">AB96/AG96</f>
        <v>-0.00887733461998187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13567504</v>
      </c>
      <c r="AY96" s="40" t="n">
        <f aca="false">(AW96-AW95)/AW95</f>
        <v>0.000486840772096133</v>
      </c>
      <c r="AZ96" s="39" t="n">
        <f aca="false">workers_and_wage_central!B84</f>
        <v>8126.68980497277</v>
      </c>
      <c r="BA96" s="40" t="n">
        <f aca="false">(AZ96-AZ95)/AZ95</f>
        <v>0.00550428549512934</v>
      </c>
      <c r="BB96" s="7"/>
      <c r="BC96" s="7"/>
      <c r="BD96" s="7"/>
      <c r="BE96" s="7"/>
      <c r="BF96" s="7" t="n">
        <f aca="false">BF95*(1+AY96)*(1+BA96)*(1-BE96)</f>
        <v>132.840893545236</v>
      </c>
      <c r="BG96" s="7"/>
      <c r="BH96" s="0" t="n">
        <f aca="false">BH95+1</f>
        <v>65</v>
      </c>
      <c r="BI96" s="40" t="n">
        <f aca="false">T103/AG103</f>
        <v>0.0197330764441187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158579572.168039</v>
      </c>
      <c r="E97" s="9"/>
      <c r="F97" s="67" t="n">
        <f aca="false">'Central pensions'!I97</f>
        <v>28823714.3836194</v>
      </c>
      <c r="G97" s="9" t="n">
        <f aca="false">'Central pensions'!K97</f>
        <v>4606863.50168566</v>
      </c>
      <c r="H97" s="9" t="n">
        <f aca="false">'Central pensions'!V97</f>
        <v>25345603.7417941</v>
      </c>
      <c r="I97" s="67" t="n">
        <f aca="false">'Central pensions'!M97</f>
        <v>142480.314485124</v>
      </c>
      <c r="J97" s="9" t="n">
        <f aca="false">'Central pensions'!W97</f>
        <v>783884.65180807</v>
      </c>
      <c r="K97" s="9"/>
      <c r="L97" s="67" t="n">
        <f aca="false">'Central pensions'!N97</f>
        <v>3985069.9261072</v>
      </c>
      <c r="M97" s="67"/>
      <c r="N97" s="67" t="n">
        <f aca="false">'Central pensions'!L97</f>
        <v>1311204.07972449</v>
      </c>
      <c r="O97" s="9"/>
      <c r="P97" s="9" t="n">
        <f aca="false">'Central pensions'!X97</f>
        <v>27892404.7696918</v>
      </c>
      <c r="Q97" s="67"/>
      <c r="R97" s="67" t="n">
        <f aca="false">'Central SIPA income'!G92</f>
        <v>36605436.5659528</v>
      </c>
      <c r="S97" s="67"/>
      <c r="T97" s="9" t="n">
        <f aca="false">'Central SIPA income'!J92</f>
        <v>139964059.365337</v>
      </c>
      <c r="U97" s="9"/>
      <c r="V97" s="67" t="n">
        <f aca="false">'Central SIPA income'!F92</f>
        <v>133589.038522844</v>
      </c>
      <c r="W97" s="67"/>
      <c r="X97" s="67" t="n">
        <f aca="false">'Central SIPA income'!M92</f>
        <v>335537.149980865</v>
      </c>
      <c r="Y97" s="9"/>
      <c r="Z97" s="9" t="n">
        <f aca="false">R97+V97-N97-L97-F97</f>
        <v>2619037.21502463</v>
      </c>
      <c r="AA97" s="9"/>
      <c r="AB97" s="9" t="n">
        <f aca="false">T97-P97-D97</f>
        <v>-46507917.5723941</v>
      </c>
      <c r="AC97" s="50"/>
      <c r="AD97" s="9"/>
      <c r="AE97" s="9"/>
      <c r="AF97" s="9"/>
      <c r="AG97" s="9" t="n">
        <f aca="false">BF97/100*$AG$53</f>
        <v>7105627953.48912</v>
      </c>
      <c r="AH97" s="40" t="n">
        <f aca="false">(AG97-AG96)/AG96</f>
        <v>0.00813069093207769</v>
      </c>
      <c r="AI97" s="40" t="n">
        <f aca="false">(AG97-AG93)/AG93</f>
        <v>0.0232984843121009</v>
      </c>
      <c r="AJ97" s="40" t="n">
        <f aca="false">AB97/AG97</f>
        <v>-0.00654522272722666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13619865</v>
      </c>
      <c r="AY97" s="40" t="n">
        <f aca="false">(AW97-AW96)/AW96</f>
        <v>0.00385929497422665</v>
      </c>
      <c r="AZ97" s="39" t="n">
        <f aca="false">workers_and_wage_central!B85</f>
        <v>8161.26866493597</v>
      </c>
      <c r="BA97" s="40" t="n">
        <f aca="false">(AZ97-AZ96)/AZ96</f>
        <v>0.00425497475516289</v>
      </c>
      <c r="BB97" s="7"/>
      <c r="BC97" s="7"/>
      <c r="BD97" s="7"/>
      <c r="BE97" s="7"/>
      <c r="BF97" s="7" t="n">
        <f aca="false">BF96*(1+AY97)*(1+BA97)*(1-BE97)</f>
        <v>133.920981793793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0.0172494249598853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156987509.308996</v>
      </c>
      <c r="E98" s="6"/>
      <c r="F98" s="8" t="n">
        <f aca="false">'Central pensions'!I98</f>
        <v>28534338.1133819</v>
      </c>
      <c r="G98" s="6" t="n">
        <f aca="false">'Central pensions'!K98</f>
        <v>4632063.49270339</v>
      </c>
      <c r="H98" s="6" t="n">
        <f aca="false">'Central pensions'!V98</f>
        <v>25484246.6571743</v>
      </c>
      <c r="I98" s="8" t="n">
        <f aca="false">'Central pensions'!M98</f>
        <v>143259.69565062</v>
      </c>
      <c r="J98" s="6" t="n">
        <f aca="false">'Central pensions'!W98</f>
        <v>788172.577026009</v>
      </c>
      <c r="K98" s="6"/>
      <c r="L98" s="8" t="n">
        <f aca="false">'Central pensions'!N98</f>
        <v>4760009.39730025</v>
      </c>
      <c r="M98" s="8"/>
      <c r="N98" s="8" t="n">
        <f aca="false">'Central pensions'!L98</f>
        <v>1299078.53422509</v>
      </c>
      <c r="O98" s="6"/>
      <c r="P98" s="6" t="n">
        <f aca="false">'Central pensions'!X98</f>
        <v>31846858.1958965</v>
      </c>
      <c r="Q98" s="8"/>
      <c r="R98" s="8" t="n">
        <f aca="false">'Central SIPA income'!G93</f>
        <v>31999691.1675712</v>
      </c>
      <c r="S98" s="8"/>
      <c r="T98" s="6" t="n">
        <f aca="false">'Central SIPA income'!J93</f>
        <v>122353592.646841</v>
      </c>
      <c r="U98" s="6"/>
      <c r="V98" s="8" t="n">
        <f aca="false">'Central SIPA income'!F93</f>
        <v>134691.618365141</v>
      </c>
      <c r="W98" s="8"/>
      <c r="X98" s="8" t="n">
        <f aca="false">'Central SIPA income'!M93</f>
        <v>338306.512662126</v>
      </c>
      <c r="Y98" s="6"/>
      <c r="Z98" s="6" t="n">
        <f aca="false">R98+V98-N98-L98-F98</f>
        <v>-2459043.25897097</v>
      </c>
      <c r="AA98" s="6"/>
      <c r="AB98" s="6" t="n">
        <f aca="false">T98-P98-D98</f>
        <v>-66480774.8580512</v>
      </c>
      <c r="AC98" s="50"/>
      <c r="AD98" s="6"/>
      <c r="AE98" s="6"/>
      <c r="AF98" s="6"/>
      <c r="AG98" s="6" t="n">
        <f aca="false">BF98/100*$AG$53</f>
        <v>7119240104.77432</v>
      </c>
      <c r="AH98" s="61" t="n">
        <f aca="false">(AG98-AG97)/AG97</f>
        <v>0.00191568590057096</v>
      </c>
      <c r="AI98" s="61"/>
      <c r="AJ98" s="61" t="n">
        <f aca="false">AB98/AG98</f>
        <v>-0.0093381841151091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0.00450701548483226</v>
      </c>
      <c r="AV98" s="5"/>
      <c r="AW98" s="65" t="n">
        <f aca="false">workers_and_wage_central!C86</f>
        <v>13675826</v>
      </c>
      <c r="AX98" s="5"/>
      <c r="AY98" s="61" t="n">
        <f aca="false">(AW98-AW97)/AW97</f>
        <v>0.00410877787702007</v>
      </c>
      <c r="AZ98" s="66" t="n">
        <f aca="false">workers_and_wage_central!B86</f>
        <v>8143.44349178634</v>
      </c>
      <c r="BA98" s="61" t="n">
        <f aca="false">(AZ98-AZ97)/AZ97</f>
        <v>-0.00218411792105421</v>
      </c>
      <c r="BB98" s="5"/>
      <c r="BC98" s="5"/>
      <c r="BD98" s="5"/>
      <c r="BE98" s="5"/>
      <c r="BF98" s="5" t="n">
        <f aca="false">BF97*(1+AY98)*(1+BA98)*(1-BE98)</f>
        <v>134.177532330406</v>
      </c>
      <c r="BG98" s="5"/>
      <c r="BH98" s="5" t="n">
        <f aca="false">BH97+1</f>
        <v>67</v>
      </c>
      <c r="BI98" s="61" t="n">
        <f aca="false">T105/AG105</f>
        <v>0.0197549085913454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159007836.416256</v>
      </c>
      <c r="E99" s="9"/>
      <c r="F99" s="67" t="n">
        <f aca="false">'Central pensions'!I99</f>
        <v>28901556.4801929</v>
      </c>
      <c r="G99" s="9" t="n">
        <f aca="false">'Central pensions'!K99</f>
        <v>4853162.12334589</v>
      </c>
      <c r="H99" s="9" t="n">
        <f aca="false">'Central pensions'!V99</f>
        <v>26700666.0883268</v>
      </c>
      <c r="I99" s="67" t="n">
        <f aca="false">'Central pensions'!M99</f>
        <v>150097.797629254</v>
      </c>
      <c r="J99" s="9" t="n">
        <f aca="false">'Central pensions'!W99</f>
        <v>825793.79654619</v>
      </c>
      <c r="K99" s="9"/>
      <c r="L99" s="67" t="n">
        <f aca="false">'Central pensions'!N99</f>
        <v>3960554.65615783</v>
      </c>
      <c r="M99" s="67"/>
      <c r="N99" s="67" t="n">
        <f aca="false">'Central pensions'!L99</f>
        <v>1316744.63297893</v>
      </c>
      <c r="O99" s="9"/>
      <c r="P99" s="9" t="n">
        <f aca="false">'Central pensions'!X99</f>
        <v>27795677.4066623</v>
      </c>
      <c r="Q99" s="67"/>
      <c r="R99" s="67" t="n">
        <f aca="false">'Central SIPA income'!G94</f>
        <v>36922577.3121425</v>
      </c>
      <c r="S99" s="67"/>
      <c r="T99" s="9" t="n">
        <f aca="false">'Central SIPA income'!J94</f>
        <v>141176674.495521</v>
      </c>
      <c r="U99" s="9"/>
      <c r="V99" s="67" t="n">
        <f aca="false">'Central SIPA income'!F94</f>
        <v>132055.341798776</v>
      </c>
      <c r="W99" s="67"/>
      <c r="X99" s="67" t="n">
        <f aca="false">'Central SIPA income'!M94</f>
        <v>331684.945987042</v>
      </c>
      <c r="Y99" s="9"/>
      <c r="Z99" s="9" t="n">
        <f aca="false">R99+V99-N99-L99-F99</f>
        <v>2875776.88461158</v>
      </c>
      <c r="AA99" s="9"/>
      <c r="AB99" s="9" t="n">
        <f aca="false">T99-P99-D99</f>
        <v>-45626839.3273971</v>
      </c>
      <c r="AC99" s="50"/>
      <c r="AD99" s="9"/>
      <c r="AE99" s="9"/>
      <c r="AF99" s="9"/>
      <c r="AG99" s="9" t="n">
        <f aca="false">BF99/100*$AG$53</f>
        <v>7161784882.6593</v>
      </c>
      <c r="AH99" s="40" t="n">
        <f aca="false">(AG99-AG98)/AG98</f>
        <v>0.0059760279550692</v>
      </c>
      <c r="AI99" s="40"/>
      <c r="AJ99" s="40" t="n">
        <f aca="false">AB99/AG99</f>
        <v>-0.00637087542769854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13665598</v>
      </c>
      <c r="AX99" s="7"/>
      <c r="AY99" s="40" t="n">
        <f aca="false">(AW99-AW98)/AW98</f>
        <v>-0.000747889012334611</v>
      </c>
      <c r="AZ99" s="39" t="n">
        <f aca="false">workers_and_wage_central!B87</f>
        <v>8198.2403115933</v>
      </c>
      <c r="BA99" s="40" t="n">
        <f aca="false">(AZ99-AZ98)/AZ98</f>
        <v>0.00672894947478048</v>
      </c>
      <c r="BB99" s="7"/>
      <c r="BC99" s="7"/>
      <c r="BD99" s="7"/>
      <c r="BE99" s="7"/>
      <c r="BF99" s="7" t="n">
        <f aca="false">BF98*(1+AY99)*(1+BA99)*(1-BE99)</f>
        <v>134.979381014555</v>
      </c>
      <c r="BG99" s="7"/>
      <c r="BH99" s="7" t="n">
        <f aca="false">BH98+1</f>
        <v>68</v>
      </c>
      <c r="BI99" s="40" t="n">
        <f aca="false">T106/AG106</f>
        <v>0.0173206312265553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157587187.108651</v>
      </c>
      <c r="E100" s="9"/>
      <c r="F100" s="67" t="n">
        <f aca="false">'Central pensions'!I100</f>
        <v>28643336.6519904</v>
      </c>
      <c r="G100" s="9" t="n">
        <f aca="false">'Central pensions'!K100</f>
        <v>4910930.11391286</v>
      </c>
      <c r="H100" s="9" t="n">
        <f aca="false">'Central pensions'!V100</f>
        <v>27018488.5281136</v>
      </c>
      <c r="I100" s="67" t="n">
        <f aca="false">'Central pensions'!M100</f>
        <v>151884.43651277</v>
      </c>
      <c r="J100" s="9" t="n">
        <f aca="false">'Central pensions'!W100</f>
        <v>835623.356539603</v>
      </c>
      <c r="K100" s="9"/>
      <c r="L100" s="67" t="n">
        <f aca="false">'Central pensions'!N100</f>
        <v>3893437.65814021</v>
      </c>
      <c r="M100" s="67"/>
      <c r="N100" s="67" t="n">
        <f aca="false">'Central pensions'!L100</f>
        <v>1306481.19883377</v>
      </c>
      <c r="O100" s="9"/>
      <c r="P100" s="9" t="n">
        <f aca="false">'Central pensions'!X100</f>
        <v>27390940.5984241</v>
      </c>
      <c r="Q100" s="67"/>
      <c r="R100" s="67" t="n">
        <f aca="false">'Central SIPA income'!G95</f>
        <v>32484042.1992977</v>
      </c>
      <c r="S100" s="67"/>
      <c r="T100" s="9" t="n">
        <f aca="false">'Central SIPA income'!J95</f>
        <v>124205550.796175</v>
      </c>
      <c r="U100" s="9"/>
      <c r="V100" s="67" t="n">
        <f aca="false">'Central SIPA income'!F95</f>
        <v>127405.71908279</v>
      </c>
      <c r="W100" s="67"/>
      <c r="X100" s="67" t="n">
        <f aca="false">'Central SIPA income'!M95</f>
        <v>320006.43424791</v>
      </c>
      <c r="Y100" s="9"/>
      <c r="Z100" s="9" t="n">
        <f aca="false">R100+V100-N100-L100-F100</f>
        <v>-1231807.59058386</v>
      </c>
      <c r="AA100" s="9"/>
      <c r="AB100" s="9" t="n">
        <f aca="false">T100-P100-D100</f>
        <v>-60772576.9109005</v>
      </c>
      <c r="AC100" s="50"/>
      <c r="AD100" s="9"/>
      <c r="AE100" s="9"/>
      <c r="AF100" s="9"/>
      <c r="AG100" s="9" t="n">
        <f aca="false">BF100/100*$AG$53</f>
        <v>7198599127.9567</v>
      </c>
      <c r="AH100" s="40" t="n">
        <f aca="false">(AG100-AG99)/AG99</f>
        <v>0.0051403729517948</v>
      </c>
      <c r="AI100" s="40"/>
      <c r="AJ100" s="40" t="n">
        <f aca="false">AB100/AG100</f>
        <v>-0.00844227825867985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13675686</v>
      </c>
      <c r="AY100" s="40" t="n">
        <f aca="false">(AW100-AW99)/AW99</f>
        <v>0.000738204065420335</v>
      </c>
      <c r="AZ100" s="39" t="n">
        <f aca="false">workers_and_wage_central!B88</f>
        <v>8234.30372785552</v>
      </c>
      <c r="BA100" s="40" t="n">
        <f aca="false">(AZ100-AZ99)/AZ99</f>
        <v>0.00439892158457725</v>
      </c>
      <c r="BB100" s="7"/>
      <c r="BC100" s="7"/>
      <c r="BD100" s="7"/>
      <c r="BE100" s="7"/>
      <c r="BF100" s="7" t="n">
        <f aca="false">BF99*(1+AY100)*(1+BA100)*(1-BE100)</f>
        <v>135.673225373772</v>
      </c>
      <c r="BG100" s="7"/>
      <c r="BH100" s="0" t="n">
        <f aca="false">BH99+1</f>
        <v>69</v>
      </c>
      <c r="BI100" s="40" t="n">
        <f aca="false">T107/AG107</f>
        <v>0.0198122947014203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160639193.694951</v>
      </c>
      <c r="E101" s="9"/>
      <c r="F101" s="67" t="n">
        <f aca="false">'Central pensions'!I101</f>
        <v>29198074.976339</v>
      </c>
      <c r="G101" s="9" t="n">
        <f aca="false">'Central pensions'!K101</f>
        <v>5078384.8055443</v>
      </c>
      <c r="H101" s="9" t="n">
        <f aca="false">'Central pensions'!V101</f>
        <v>27939774.8343481</v>
      </c>
      <c r="I101" s="67" t="n">
        <f aca="false">'Central pensions'!M101</f>
        <v>157063.447594155</v>
      </c>
      <c r="J101" s="9" t="n">
        <f aca="false">'Central pensions'!W101</f>
        <v>864116.747454072</v>
      </c>
      <c r="K101" s="9"/>
      <c r="L101" s="67" t="n">
        <f aca="false">'Central pensions'!N101</f>
        <v>3939147.74667795</v>
      </c>
      <c r="M101" s="67"/>
      <c r="N101" s="67" t="n">
        <f aca="false">'Central pensions'!L101</f>
        <v>1333496.50151661</v>
      </c>
      <c r="O101" s="9"/>
      <c r="P101" s="9" t="n">
        <f aca="false">'Central pensions'!X101</f>
        <v>27776760.6897011</v>
      </c>
      <c r="Q101" s="67"/>
      <c r="R101" s="67" t="n">
        <f aca="false">'Central SIPA income'!G96</f>
        <v>37366891.1681905</v>
      </c>
      <c r="S101" s="67"/>
      <c r="T101" s="9" t="n">
        <f aca="false">'Central SIPA income'!J96</f>
        <v>142875547.033558</v>
      </c>
      <c r="U101" s="9"/>
      <c r="V101" s="67" t="n">
        <f aca="false">'Central SIPA income'!F96</f>
        <v>133237.208341615</v>
      </c>
      <c r="W101" s="67"/>
      <c r="X101" s="67" t="n">
        <f aca="false">'Central SIPA income'!M96</f>
        <v>334653.454001075</v>
      </c>
      <c r="Y101" s="9"/>
      <c r="Z101" s="9" t="n">
        <f aca="false">R101+V101-N101-L101-F101</f>
        <v>3029409.15199864</v>
      </c>
      <c r="AA101" s="9"/>
      <c r="AB101" s="9" t="n">
        <f aca="false">T101-P101-D101</f>
        <v>-45540407.351094</v>
      </c>
      <c r="AC101" s="50"/>
      <c r="AD101" s="9"/>
      <c r="AE101" s="9"/>
      <c r="AF101" s="9"/>
      <c r="AG101" s="9" t="n">
        <f aca="false">BF101/100*$AG$53</f>
        <v>7234563150.18444</v>
      </c>
      <c r="AH101" s="40" t="n">
        <f aca="false">(AG101-AG100)/AG100</f>
        <v>0.00499597513189407</v>
      </c>
      <c r="AI101" s="40" t="n">
        <f aca="false">(AG101-AG97)/AG97</f>
        <v>0.0181455034712326</v>
      </c>
      <c r="AJ101" s="40" t="n">
        <f aca="false">AB101/AG101</f>
        <v>-0.00629483859712151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13724644</v>
      </c>
      <c r="AY101" s="40" t="n">
        <f aca="false">(AW101-AW100)/AW100</f>
        <v>0.00357993010368913</v>
      </c>
      <c r="AZ101" s="39" t="n">
        <f aca="false">workers_and_wage_central!B89</f>
        <v>8245.92227910869</v>
      </c>
      <c r="BA101" s="40" t="n">
        <f aca="false">(AZ101-AZ100)/AZ100</f>
        <v>0.00141099376913467</v>
      </c>
      <c r="BB101" s="7"/>
      <c r="BC101" s="7"/>
      <c r="BD101" s="7"/>
      <c r="BE101" s="7"/>
      <c r="BF101" s="7" t="n">
        <f aca="false">BF100*(1+AY101)*(1+BA101)*(1-BE101)</f>
        <v>136.351045433803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0.0173122071821197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158150630.232523</v>
      </c>
      <c r="E102" s="6"/>
      <c r="F102" s="8" t="n">
        <f aca="false">'Central pensions'!I102</f>
        <v>28745749.1093571</v>
      </c>
      <c r="G102" s="6" t="n">
        <f aca="false">'Central pensions'!K102</f>
        <v>5096024.82901253</v>
      </c>
      <c r="H102" s="6" t="n">
        <f aca="false">'Central pensions'!V102</f>
        <v>28036825.038822</v>
      </c>
      <c r="I102" s="8" t="n">
        <f aca="false">'Central pensions'!M102</f>
        <v>157609.015330285</v>
      </c>
      <c r="J102" s="6" t="n">
        <f aca="false">'Central pensions'!W102</f>
        <v>867118.300169755</v>
      </c>
      <c r="K102" s="6"/>
      <c r="L102" s="8" t="n">
        <f aca="false">'Central pensions'!N102</f>
        <v>4599077.64035472</v>
      </c>
      <c r="M102" s="8"/>
      <c r="N102" s="8" t="n">
        <f aca="false">'Central pensions'!L102</f>
        <v>1313423.11284663</v>
      </c>
      <c r="O102" s="6"/>
      <c r="P102" s="6" t="n">
        <f aca="false">'Central pensions'!X102</f>
        <v>31090702.1833095</v>
      </c>
      <c r="Q102" s="8"/>
      <c r="R102" s="8" t="n">
        <f aca="false">'Central SIPA income'!G97</f>
        <v>32694766.0684202</v>
      </c>
      <c r="S102" s="8"/>
      <c r="T102" s="6" t="n">
        <f aca="false">'Central SIPA income'!J97</f>
        <v>125011271.773561</v>
      </c>
      <c r="U102" s="6"/>
      <c r="V102" s="8" t="n">
        <f aca="false">'Central SIPA income'!F97</f>
        <v>137476.021103444</v>
      </c>
      <c r="W102" s="8"/>
      <c r="X102" s="8" t="n">
        <f aca="false">'Central SIPA income'!M97</f>
        <v>345300.129575159</v>
      </c>
      <c r="Y102" s="6"/>
      <c r="Z102" s="6" t="n">
        <f aca="false">R102+V102-N102-L102-F102</f>
        <v>-1826007.77303479</v>
      </c>
      <c r="AA102" s="6"/>
      <c r="AB102" s="6" t="n">
        <f aca="false">T102-P102-D102</f>
        <v>-64230060.6422718</v>
      </c>
      <c r="AC102" s="50"/>
      <c r="AD102" s="6"/>
      <c r="AE102" s="6"/>
      <c r="AF102" s="6"/>
      <c r="AG102" s="6" t="n">
        <f aca="false">BF102/100*$AG$53</f>
        <v>7253113987.74644</v>
      </c>
      <c r="AH102" s="61" t="n">
        <f aca="false">(AG102-AG101)/AG101</f>
        <v>0.00256419595446112</v>
      </c>
      <c r="AI102" s="61"/>
      <c r="AJ102" s="61" t="n">
        <f aca="false">AB102/AG102</f>
        <v>-0.00885551512781729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0.00443572850070064</v>
      </c>
      <c r="AV102" s="5"/>
      <c r="AW102" s="65" t="n">
        <f aca="false">workers_and_wage_central!C90</f>
        <v>13757690</v>
      </c>
      <c r="AX102" s="5"/>
      <c r="AY102" s="61" t="n">
        <f aca="false">(AW102-AW101)/AW101</f>
        <v>0.00240778558627823</v>
      </c>
      <c r="AZ102" s="66" t="n">
        <f aca="false">workers_and_wage_central!B90</f>
        <v>8247.20892887162</v>
      </c>
      <c r="BA102" s="61" t="n">
        <f aca="false">(AZ102-AZ101)/AZ101</f>
        <v>0.000156034670152937</v>
      </c>
      <c r="BB102" s="5"/>
      <c r="BC102" s="5"/>
      <c r="BD102" s="5"/>
      <c r="BE102" s="5"/>
      <c r="BF102" s="5" t="n">
        <f aca="false">BF101*(1+AY102)*(1+BA102)*(1-BE102)</f>
        <v>136.700676232891</v>
      </c>
      <c r="BG102" s="5"/>
      <c r="BH102" s="5" t="n">
        <f aca="false">BH101+1</f>
        <v>71</v>
      </c>
      <c r="BI102" s="61" t="n">
        <f aca="false">T109/AG109</f>
        <v>0.0198469954810471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160642862.813658</v>
      </c>
      <c r="E103" s="9"/>
      <c r="F103" s="67" t="n">
        <f aca="false">'Central pensions'!I103</f>
        <v>29198741.8820962</v>
      </c>
      <c r="G103" s="9" t="n">
        <f aca="false">'Central pensions'!K103</f>
        <v>5320445.93919509</v>
      </c>
      <c r="H103" s="9" t="n">
        <f aca="false">'Central pensions'!V103</f>
        <v>29271523.772114</v>
      </c>
      <c r="I103" s="67" t="n">
        <f aca="false">'Central pensions'!M103</f>
        <v>164549.874408096</v>
      </c>
      <c r="J103" s="9" t="n">
        <f aca="false">'Central pensions'!W103</f>
        <v>905304.858931365</v>
      </c>
      <c r="K103" s="9"/>
      <c r="L103" s="67" t="n">
        <f aca="false">'Central pensions'!N103</f>
        <v>3956446.55517853</v>
      </c>
      <c r="M103" s="67"/>
      <c r="N103" s="67" t="n">
        <f aca="false">'Central pensions'!L103</f>
        <v>1335104.35395951</v>
      </c>
      <c r="O103" s="9"/>
      <c r="P103" s="9" t="n">
        <f aca="false">'Central pensions'!X103</f>
        <v>27875370.2189934</v>
      </c>
      <c r="Q103" s="67"/>
      <c r="R103" s="67" t="n">
        <f aca="false">'Central SIPA income'!G98</f>
        <v>37512136.3662489</v>
      </c>
      <c r="S103" s="67"/>
      <c r="T103" s="9" t="n">
        <f aca="false">'Central SIPA income'!J98</f>
        <v>143430904.636982</v>
      </c>
      <c r="U103" s="9"/>
      <c r="V103" s="67" t="n">
        <f aca="false">'Central SIPA income'!F98</f>
        <v>136723.496502666</v>
      </c>
      <c r="W103" s="67"/>
      <c r="X103" s="67" t="n">
        <f aca="false">'Central SIPA income'!M98</f>
        <v>343410.004736867</v>
      </c>
      <c r="Y103" s="9"/>
      <c r="Z103" s="9" t="n">
        <f aca="false">R103+V103-N103-L103-F103</f>
        <v>3158567.07151737</v>
      </c>
      <c r="AA103" s="9"/>
      <c r="AB103" s="9" t="n">
        <f aca="false">T103-P103-D103</f>
        <v>-45087328.3956691</v>
      </c>
      <c r="AC103" s="50"/>
      <c r="AD103" s="9"/>
      <c r="AE103" s="9"/>
      <c r="AF103" s="9"/>
      <c r="AG103" s="9" t="n">
        <f aca="false">BF103/100*$AG$53</f>
        <v>7268552627.52154</v>
      </c>
      <c r="AH103" s="40" t="n">
        <f aca="false">(AG103-AG102)/AG102</f>
        <v>0.00212855330843778</v>
      </c>
      <c r="AI103" s="40"/>
      <c r="AJ103" s="40" t="n">
        <f aca="false">AB103/AG103</f>
        <v>-0.00620306830068908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13834292</v>
      </c>
      <c r="AX103" s="7"/>
      <c r="AY103" s="40" t="n">
        <f aca="false">(AW103-AW102)/AW102</f>
        <v>0.00556794054815888</v>
      </c>
      <c r="AZ103" s="39" t="n">
        <f aca="false">workers_and_wage_central!B91</f>
        <v>8219.00064576167</v>
      </c>
      <c r="BA103" s="40" t="n">
        <f aca="false">(AZ103-AZ102)/AZ102</f>
        <v>-0.00342034297339064</v>
      </c>
      <c r="BB103" s="7"/>
      <c r="BC103" s="7"/>
      <c r="BD103" s="7"/>
      <c r="BE103" s="7"/>
      <c r="BF103" s="7" t="n">
        <f aca="false">BF102*(1+AY103)*(1+BA103)*(1-BE103)</f>
        <v>136.991650909552</v>
      </c>
      <c r="BG103" s="7"/>
      <c r="BH103" s="7" t="n">
        <f aca="false">BH102+1</f>
        <v>72</v>
      </c>
      <c r="BI103" s="40" t="n">
        <f aca="false">T110/AG110</f>
        <v>0.017377108898648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158305902.556904</v>
      </c>
      <c r="E104" s="9"/>
      <c r="F104" s="67" t="n">
        <f aca="false">'Central pensions'!I104</f>
        <v>28773971.6923068</v>
      </c>
      <c r="G104" s="9" t="n">
        <f aca="false">'Central pensions'!K104</f>
        <v>5375746.95383397</v>
      </c>
      <c r="H104" s="9" t="n">
        <f aca="false">'Central pensions'!V104</f>
        <v>29575773.63822</v>
      </c>
      <c r="I104" s="67" t="n">
        <f aca="false">'Central pensions'!M104</f>
        <v>166260.21506703</v>
      </c>
      <c r="J104" s="9" t="n">
        <f aca="false">'Central pensions'!W104</f>
        <v>914714.648604742</v>
      </c>
      <c r="K104" s="9"/>
      <c r="L104" s="67" t="n">
        <f aca="false">'Central pensions'!N104</f>
        <v>3883115.37127799</v>
      </c>
      <c r="M104" s="67"/>
      <c r="N104" s="67" t="n">
        <f aca="false">'Central pensions'!L104</f>
        <v>1317320.24271754</v>
      </c>
      <c r="O104" s="9"/>
      <c r="P104" s="9" t="n">
        <f aca="false">'Central pensions'!X104</f>
        <v>27397011.4242395</v>
      </c>
      <c r="Q104" s="67"/>
      <c r="R104" s="67" t="n">
        <f aca="false">'Central SIPA income'!G99</f>
        <v>33067924.5153184</v>
      </c>
      <c r="S104" s="67"/>
      <c r="T104" s="9" t="n">
        <f aca="false">'Central SIPA income'!J99</f>
        <v>126438075.437553</v>
      </c>
      <c r="U104" s="9"/>
      <c r="V104" s="67" t="n">
        <f aca="false">'Central SIPA income'!F99</f>
        <v>141416.237765247</v>
      </c>
      <c r="W104" s="67"/>
      <c r="X104" s="67" t="n">
        <f aca="false">'Central SIPA income'!M99</f>
        <v>355196.817833624</v>
      </c>
      <c r="Y104" s="9"/>
      <c r="Z104" s="9" t="n">
        <f aca="false">R104+V104-N104-L104-F104</f>
        <v>-765066.553218696</v>
      </c>
      <c r="AA104" s="9"/>
      <c r="AB104" s="9" t="n">
        <f aca="false">T104-P104-D104</f>
        <v>-59264838.5435907</v>
      </c>
      <c r="AC104" s="50"/>
      <c r="AD104" s="9"/>
      <c r="AE104" s="9"/>
      <c r="AF104" s="9"/>
      <c r="AG104" s="9" t="n">
        <f aca="false">BF104/100*$AG$53</f>
        <v>7329987853.60051</v>
      </c>
      <c r="AH104" s="40" t="n">
        <f aca="false">(AG104-AG103)/AG103</f>
        <v>0.00845219526186826</v>
      </c>
      <c r="AI104" s="40"/>
      <c r="AJ104" s="40" t="n">
        <f aca="false">AB104/AG104</f>
        <v>-0.00808525740114012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13901583</v>
      </c>
      <c r="AY104" s="40" t="n">
        <f aca="false">(AW104-AW103)/AW103</f>
        <v>0.004864072552466</v>
      </c>
      <c r="AZ104" s="39" t="n">
        <f aca="false">workers_and_wage_central!B92</f>
        <v>8248.34867767084</v>
      </c>
      <c r="BA104" s="40" t="n">
        <f aca="false">(AZ104-AZ103)/AZ103</f>
        <v>0.00357075430141287</v>
      </c>
      <c r="BB104" s="7"/>
      <c r="BC104" s="7"/>
      <c r="BD104" s="7"/>
      <c r="BE104" s="7"/>
      <c r="BF104" s="7" t="n">
        <f aca="false">BF103*(1+AY104)*(1+BA104)*(1-BE104)</f>
        <v>138.149531092286</v>
      </c>
      <c r="BG104" s="7"/>
      <c r="BH104" s="0" t="n">
        <f aca="false">BH103+1</f>
        <v>73</v>
      </c>
      <c r="BI104" s="40" t="n">
        <f aca="false">T111/AG111</f>
        <v>0.0199019304479378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160801680.317851</v>
      </c>
      <c r="E105" s="9"/>
      <c r="F105" s="67" t="n">
        <f aca="false">'Central pensions'!I105</f>
        <v>29227608.8434417</v>
      </c>
      <c r="G105" s="9" t="n">
        <f aca="false">'Central pensions'!K105</f>
        <v>5616639.39504609</v>
      </c>
      <c r="H105" s="9" t="n">
        <f aca="false">'Central pensions'!V105</f>
        <v>30901092.7750083</v>
      </c>
      <c r="I105" s="67" t="n">
        <f aca="false">'Central pensions'!M105</f>
        <v>173710.496754004</v>
      </c>
      <c r="J105" s="9" t="n">
        <f aca="false">'Central pensions'!W105</f>
        <v>955703.900257995</v>
      </c>
      <c r="K105" s="9"/>
      <c r="L105" s="67" t="n">
        <f aca="false">'Central pensions'!N105</f>
        <v>3969338.43839567</v>
      </c>
      <c r="M105" s="67"/>
      <c r="N105" s="67" t="n">
        <f aca="false">'Central pensions'!L105</f>
        <v>1339051.95290427</v>
      </c>
      <c r="O105" s="9"/>
      <c r="P105" s="9" t="n">
        <f aca="false">'Central pensions'!X105</f>
        <v>27963984.7869566</v>
      </c>
      <c r="Q105" s="67"/>
      <c r="R105" s="67" t="n">
        <f aca="false">'Central SIPA income'!G100</f>
        <v>38045179.4065968</v>
      </c>
      <c r="S105" s="67"/>
      <c r="T105" s="9" t="n">
        <f aca="false">'Central SIPA income'!J100</f>
        <v>145469040.901499</v>
      </c>
      <c r="U105" s="9"/>
      <c r="V105" s="67" t="n">
        <f aca="false">'Central SIPA income'!F100</f>
        <v>141260.52363409</v>
      </c>
      <c r="W105" s="67"/>
      <c r="X105" s="67" t="n">
        <f aca="false">'Central SIPA income'!M100</f>
        <v>354805.708829786</v>
      </c>
      <c r="Y105" s="9"/>
      <c r="Z105" s="9" t="n">
        <f aca="false">R105+V105-N105-L105-F105</f>
        <v>3650440.69548929</v>
      </c>
      <c r="AA105" s="9"/>
      <c r="AB105" s="9" t="n">
        <f aca="false">T105-P105-D105</f>
        <v>-43296624.2033081</v>
      </c>
      <c r="AC105" s="50"/>
      <c r="AD105" s="9"/>
      <c r="AE105" s="9"/>
      <c r="AF105" s="9"/>
      <c r="AG105" s="9" t="n">
        <f aca="false">BF105/100*$AG$53</f>
        <v>7363690914.02574</v>
      </c>
      <c r="AH105" s="40" t="n">
        <f aca="false">(AG105-AG104)/AG104</f>
        <v>0.00459796947803538</v>
      </c>
      <c r="AI105" s="40" t="n">
        <f aca="false">(AG105-AG101)/AG101</f>
        <v>0.0178487299316755</v>
      </c>
      <c r="AJ105" s="40" t="n">
        <f aca="false">AB105/AG105</f>
        <v>-0.00587974491444777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13951775</v>
      </c>
      <c r="AY105" s="40" t="n">
        <f aca="false">(AW105-AW104)/AW104</f>
        <v>0.00361052406765474</v>
      </c>
      <c r="AZ105" s="39" t="n">
        <f aca="false">workers_and_wage_central!B93</f>
        <v>8256.46417053352</v>
      </c>
      <c r="BA105" s="40" t="n">
        <f aca="false">(AZ105-AZ104)/AZ104</f>
        <v>0.000983893040876794</v>
      </c>
      <c r="BB105" s="7"/>
      <c r="BC105" s="7"/>
      <c r="BD105" s="7"/>
      <c r="BE105" s="7"/>
      <c r="BF105" s="7" t="n">
        <f aca="false">BF104*(1+AY105)*(1+BA105)*(1-BE105)</f>
        <v>138.784738419653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0.0174827801744083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159410818.420175</v>
      </c>
      <c r="E106" s="6"/>
      <c r="F106" s="8" t="n">
        <f aca="false">'Central pensions'!I106</f>
        <v>28974803.229594</v>
      </c>
      <c r="G106" s="6" t="n">
        <f aca="false">'Central pensions'!K106</f>
        <v>5587867.66780737</v>
      </c>
      <c r="H106" s="6" t="n">
        <f aca="false">'Central pensions'!V106</f>
        <v>30742799.2207728</v>
      </c>
      <c r="I106" s="8" t="n">
        <f aca="false">'Central pensions'!M106</f>
        <v>172820.649519816</v>
      </c>
      <c r="J106" s="6" t="n">
        <f aca="false">'Central pensions'!W106</f>
        <v>950808.223322875</v>
      </c>
      <c r="K106" s="6"/>
      <c r="L106" s="8" t="n">
        <f aca="false">'Central pensions'!N106</f>
        <v>4742144.1174913</v>
      </c>
      <c r="M106" s="8"/>
      <c r="N106" s="8" t="n">
        <f aca="false">'Central pensions'!L106</f>
        <v>1326895.26295677</v>
      </c>
      <c r="O106" s="6"/>
      <c r="P106" s="6" t="n">
        <f aca="false">'Central pensions'!X106</f>
        <v>31907194.6082597</v>
      </c>
      <c r="Q106" s="8"/>
      <c r="R106" s="8" t="n">
        <f aca="false">'Central SIPA income'!G101</f>
        <v>33517028.0293031</v>
      </c>
      <c r="S106" s="8"/>
      <c r="T106" s="6" t="n">
        <f aca="false">'Central SIPA income'!J101</f>
        <v>128155261.647839</v>
      </c>
      <c r="U106" s="6"/>
      <c r="V106" s="8" t="n">
        <f aca="false">'Central SIPA income'!F101</f>
        <v>136941.48822603</v>
      </c>
      <c r="W106" s="8"/>
      <c r="X106" s="8" t="n">
        <f aca="false">'Central SIPA income'!M101</f>
        <v>343957.537097199</v>
      </c>
      <c r="Y106" s="6"/>
      <c r="Z106" s="6" t="n">
        <f aca="false">R106+V106-N106-L106-F106</f>
        <v>-1389873.09251298</v>
      </c>
      <c r="AA106" s="6"/>
      <c r="AB106" s="6" t="n">
        <f aca="false">T106-P106-D106</f>
        <v>-63162751.3805966</v>
      </c>
      <c r="AC106" s="50"/>
      <c r="AD106" s="6"/>
      <c r="AE106" s="6"/>
      <c r="AF106" s="6"/>
      <c r="AG106" s="6" t="n">
        <f aca="false">BF106/100*$AG$53</f>
        <v>7398994873.31365</v>
      </c>
      <c r="AH106" s="61" t="n">
        <f aca="false">(AG106-AG105)/AG105</f>
        <v>0.00479432932480417</v>
      </c>
      <c r="AI106" s="61"/>
      <c r="AJ106" s="61" t="n">
        <f aca="false">AB106/AG106</f>
        <v>-0.0085366664610634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0.00519575928986342</v>
      </c>
      <c r="AV106" s="5"/>
      <c r="AW106" s="65" t="n">
        <f aca="false">workers_and_wage_central!C94</f>
        <v>13945052</v>
      </c>
      <c r="AX106" s="5"/>
      <c r="AY106" s="61" t="n">
        <f aca="false">(AW106-AW105)/AW105</f>
        <v>-0.000481874170132474</v>
      </c>
      <c r="AZ106" s="66" t="n">
        <f aca="false">workers_and_wage_central!B94</f>
        <v>8300.04795754711</v>
      </c>
      <c r="BA106" s="61" t="n">
        <f aca="false">(AZ106-AZ105)/AZ105</f>
        <v>0.00527874718685654</v>
      </c>
      <c r="BB106" s="5"/>
      <c r="BC106" s="5"/>
      <c r="BD106" s="5"/>
      <c r="BE106" s="5"/>
      <c r="BF106" s="5" t="n">
        <f aca="false">BF105*(1+AY106)*(1+BA106)*(1-BE106)</f>
        <v>139.450118160893</v>
      </c>
      <c r="BG106" s="5"/>
      <c r="BH106" s="5" t="n">
        <f aca="false">BH105+1</f>
        <v>75</v>
      </c>
      <c r="BI106" s="61" t="n">
        <f aca="false">T113/AG113</f>
        <v>0.0200082833289143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162556087.335757</v>
      </c>
      <c r="E107" s="9"/>
      <c r="F107" s="67" t="n">
        <f aca="false">'Central pensions'!I107</f>
        <v>29546493.0862568</v>
      </c>
      <c r="G107" s="9" t="n">
        <f aca="false">'Central pensions'!K107</f>
        <v>5779952.23605986</v>
      </c>
      <c r="H107" s="9" t="n">
        <f aca="false">'Central pensions'!V107</f>
        <v>31799591.841188</v>
      </c>
      <c r="I107" s="67" t="n">
        <f aca="false">'Central pensions'!M107</f>
        <v>178761.409362674</v>
      </c>
      <c r="J107" s="9" t="n">
        <f aca="false">'Central pensions'!W107</f>
        <v>983492.53117075</v>
      </c>
      <c r="K107" s="9"/>
      <c r="L107" s="67" t="n">
        <f aca="false">'Central pensions'!N107</f>
        <v>3948559.57634258</v>
      </c>
      <c r="M107" s="67"/>
      <c r="N107" s="67" t="n">
        <f aca="false">'Central pensions'!L107</f>
        <v>1354333.25369106</v>
      </c>
      <c r="O107" s="9"/>
      <c r="P107" s="9" t="n">
        <f aca="false">'Central pensions'!X107</f>
        <v>27940236.3812008</v>
      </c>
      <c r="Q107" s="67"/>
      <c r="R107" s="67" t="n">
        <f aca="false">'Central SIPA income'!G102</f>
        <v>38528178.6509131</v>
      </c>
      <c r="S107" s="67"/>
      <c r="T107" s="9" t="n">
        <f aca="false">'Central SIPA income'!J102</f>
        <v>147315830.374508</v>
      </c>
      <c r="U107" s="9"/>
      <c r="V107" s="67" t="n">
        <f aca="false">'Central SIPA income'!F102</f>
        <v>136869.096435281</v>
      </c>
      <c r="W107" s="67"/>
      <c r="X107" s="67" t="n">
        <f aca="false">'Central SIPA income'!M102</f>
        <v>343775.70978997</v>
      </c>
      <c r="Y107" s="9"/>
      <c r="Z107" s="9" t="n">
        <f aca="false">R107+V107-N107-L107-F107</f>
        <v>3815661.83105791</v>
      </c>
      <c r="AA107" s="9"/>
      <c r="AB107" s="9" t="n">
        <f aca="false">T107-P107-D107</f>
        <v>-43180493.3424499</v>
      </c>
      <c r="AC107" s="50"/>
      <c r="AD107" s="9"/>
      <c r="AE107" s="9"/>
      <c r="AF107" s="9"/>
      <c r="AG107" s="9" t="n">
        <f aca="false">BF107/100*$AG$53</f>
        <v>7435576372.88461</v>
      </c>
      <c r="AH107" s="40" t="n">
        <f aca="false">(AG107-AG106)/AG106</f>
        <v>0.0049441174372083</v>
      </c>
      <c r="AI107" s="40"/>
      <c r="AJ107" s="40" t="n">
        <f aca="false">AB107/AG107</f>
        <v>-0.00580728260688931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13955573</v>
      </c>
      <c r="AX107" s="7"/>
      <c r="AY107" s="40" t="n">
        <f aca="false">(AW107-AW106)/AW106</f>
        <v>0.000754461152242387</v>
      </c>
      <c r="AZ107" s="39" t="n">
        <f aca="false">workers_and_wage_central!B95</f>
        <v>8334.79608952227</v>
      </c>
      <c r="BA107" s="40" t="n">
        <f aca="false">(AZ107-AZ106)/AZ106</f>
        <v>0.0041864977350609</v>
      </c>
      <c r="BB107" s="7"/>
      <c r="BC107" s="7"/>
      <c r="BD107" s="7"/>
      <c r="BE107" s="7"/>
      <c r="BF107" s="7" t="n">
        <f aca="false">BF106*(1+AY107)*(1+BA107)*(1-BE107)</f>
        <v>140.139575921713</v>
      </c>
      <c r="BG107" s="7"/>
      <c r="BH107" s="7" t="n">
        <f aca="false">BH106+1</f>
        <v>76</v>
      </c>
      <c r="BI107" s="40" t="n">
        <f aca="false">T114/AG114</f>
        <v>0.0174596855892852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161152817.304114</v>
      </c>
      <c r="E108" s="9"/>
      <c r="F108" s="67" t="n">
        <f aca="false">'Central pensions'!I108</f>
        <v>29291432.1471825</v>
      </c>
      <c r="G108" s="9" t="n">
        <f aca="false">'Central pensions'!K108</f>
        <v>5815849.91589948</v>
      </c>
      <c r="H108" s="9" t="n">
        <f aca="false">'Central pensions'!V108</f>
        <v>31997090.2841377</v>
      </c>
      <c r="I108" s="67" t="n">
        <f aca="false">'Central pensions'!M108</f>
        <v>179871.646883491</v>
      </c>
      <c r="J108" s="9" t="n">
        <f aca="false">'Central pensions'!W108</f>
        <v>989600.730437257</v>
      </c>
      <c r="K108" s="9"/>
      <c r="L108" s="67" t="n">
        <f aca="false">'Central pensions'!N108</f>
        <v>3872483.80310925</v>
      </c>
      <c r="M108" s="67"/>
      <c r="N108" s="67" t="n">
        <f aca="false">'Central pensions'!L108</f>
        <v>1342599.14977027</v>
      </c>
      <c r="O108" s="9"/>
      <c r="P108" s="9" t="n">
        <f aca="false">'Central pensions'!X108</f>
        <v>27480921.2545922</v>
      </c>
      <c r="Q108" s="67"/>
      <c r="R108" s="67" t="n">
        <f aca="false">'Central SIPA income'!G103</f>
        <v>33930225.8595675</v>
      </c>
      <c r="S108" s="67"/>
      <c r="T108" s="9" t="n">
        <f aca="false">'Central SIPA income'!J103</f>
        <v>129735159.364413</v>
      </c>
      <c r="U108" s="9"/>
      <c r="V108" s="67" t="n">
        <f aca="false">'Central SIPA income'!F103</f>
        <v>141558.95271389</v>
      </c>
      <c r="W108" s="67"/>
      <c r="X108" s="67" t="n">
        <f aca="false">'Central SIPA income'!M103</f>
        <v>355555.276638752</v>
      </c>
      <c r="Y108" s="9"/>
      <c r="Z108" s="9" t="n">
        <f aca="false">R108+V108-N108-L108-F108</f>
        <v>-434730.287780616</v>
      </c>
      <c r="AA108" s="9"/>
      <c r="AB108" s="9" t="n">
        <f aca="false">T108-P108-D108</f>
        <v>-58898579.1942927</v>
      </c>
      <c r="AC108" s="50"/>
      <c r="AD108" s="9"/>
      <c r="AE108" s="9"/>
      <c r="AF108" s="9"/>
      <c r="AG108" s="9" t="n">
        <f aca="false">BF108/100*$AG$53</f>
        <v>7493854365.28312</v>
      </c>
      <c r="AH108" s="40" t="n">
        <f aca="false">(AG108-AG107)/AG107</f>
        <v>0.00783772359746475</v>
      </c>
      <c r="AI108" s="40"/>
      <c r="AJ108" s="40" t="n">
        <f aca="false">AB108/AG108</f>
        <v>-0.00785958417702283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14041752</v>
      </c>
      <c r="AY108" s="40" t="n">
        <f aca="false">(AW108-AW107)/AW107</f>
        <v>0.00617523909623775</v>
      </c>
      <c r="AZ108" s="39" t="n">
        <f aca="false">workers_and_wage_central!B96</f>
        <v>8348.56751698471</v>
      </c>
      <c r="BA108" s="40" t="n">
        <f aca="false">(AZ108-AZ107)/AZ107</f>
        <v>0.00165228126933465</v>
      </c>
      <c r="BB108" s="7"/>
      <c r="BC108" s="7"/>
      <c r="BD108" s="7"/>
      <c r="BE108" s="7"/>
      <c r="BF108" s="7" t="n">
        <f aca="false">BF107*(1+AY108)*(1+BA108)*(1-BE108)</f>
        <v>141.237951182854</v>
      </c>
      <c r="BG108" s="7"/>
      <c r="BH108" s="0" t="n">
        <f aca="false">BH107+1</f>
        <v>77</v>
      </c>
      <c r="BI108" s="40" t="n">
        <f aca="false">T115/AG115</f>
        <v>0.0199747858225797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164713495.26839</v>
      </c>
      <c r="E109" s="9"/>
      <c r="F109" s="67" t="n">
        <f aca="false">'Central pensions'!I109</f>
        <v>29938627.5157361</v>
      </c>
      <c r="G109" s="9" t="n">
        <f aca="false">'Central pensions'!K109</f>
        <v>5836274.33510197</v>
      </c>
      <c r="H109" s="9" t="n">
        <f aca="false">'Central pensions'!V109</f>
        <v>32109459.4124119</v>
      </c>
      <c r="I109" s="67" t="n">
        <f aca="false">'Central pensions'!M109</f>
        <v>180503.329951608</v>
      </c>
      <c r="J109" s="9" t="n">
        <f aca="false">'Central pensions'!W109</f>
        <v>993076.064301401</v>
      </c>
      <c r="K109" s="9"/>
      <c r="L109" s="67" t="n">
        <f aca="false">'Central pensions'!N109</f>
        <v>4005114.27307742</v>
      </c>
      <c r="M109" s="67"/>
      <c r="N109" s="67" t="n">
        <f aca="false">'Central pensions'!L109</f>
        <v>1370962.70712912</v>
      </c>
      <c r="O109" s="9"/>
      <c r="P109" s="9" t="n">
        <f aca="false">'Central pensions'!X109</f>
        <v>28325189.3177418</v>
      </c>
      <c r="Q109" s="67"/>
      <c r="R109" s="67" t="n">
        <f aca="false">'Central SIPA income'!G104</f>
        <v>39022903.2102798</v>
      </c>
      <c r="S109" s="67"/>
      <c r="T109" s="9" t="n">
        <f aca="false">'Central SIPA income'!J104</f>
        <v>149207452.605865</v>
      </c>
      <c r="U109" s="9"/>
      <c r="V109" s="67" t="n">
        <f aca="false">'Central SIPA income'!F104</f>
        <v>141278.686443262</v>
      </c>
      <c r="W109" s="67"/>
      <c r="X109" s="67" t="n">
        <f aca="false">'Central SIPA income'!M104</f>
        <v>354851.328569944</v>
      </c>
      <c r="Y109" s="9"/>
      <c r="Z109" s="9" t="n">
        <f aca="false">R109+V109-N109-L109-F109</f>
        <v>3849477.40078038</v>
      </c>
      <c r="AA109" s="9"/>
      <c r="AB109" s="9" t="n">
        <f aca="false">T109-P109-D109</f>
        <v>-43831231.9802674</v>
      </c>
      <c r="AC109" s="50"/>
      <c r="AD109" s="9"/>
      <c r="AE109" s="9"/>
      <c r="AF109" s="9"/>
      <c r="AG109" s="9" t="n">
        <f aca="false">BF109/100*$AG$53</f>
        <v>7517886158.051</v>
      </c>
      <c r="AH109" s="40" t="n">
        <f aca="false">(AG109-AG108)/AG108</f>
        <v>0.00320686679997647</v>
      </c>
      <c r="AI109" s="40" t="n">
        <f aca="false">(AG109-AG105)/AG105</f>
        <v>0.0209399397429309</v>
      </c>
      <c r="AJ109" s="40" t="n">
        <f aca="false">AB109/AG109</f>
        <v>-0.00583026013679762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14020964</v>
      </c>
      <c r="AY109" s="40" t="n">
        <f aca="false">(AW109-AW108)/AW108</f>
        <v>-0.00148044204170534</v>
      </c>
      <c r="AZ109" s="39" t="n">
        <f aca="false">workers_and_wage_central!B97</f>
        <v>8387.75785033958</v>
      </c>
      <c r="BA109" s="40" t="n">
        <f aca="false">(AZ109-AZ108)/AZ108</f>
        <v>0.00469425841920024</v>
      </c>
      <c r="BB109" s="7"/>
      <c r="BC109" s="7"/>
      <c r="BD109" s="7"/>
      <c r="BE109" s="7"/>
      <c r="BF109" s="7" t="n">
        <f aca="false">BF108*(1+AY109)*(1+BA109)*(1-BE109)</f>
        <v>141.690882479399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0.0174112147808785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163652063.323246</v>
      </c>
      <c r="E110" s="6"/>
      <c r="F110" s="8" t="n">
        <f aca="false">'Central pensions'!I110</f>
        <v>29745699.6952973</v>
      </c>
      <c r="G110" s="6" t="n">
        <f aca="false">'Central pensions'!K110</f>
        <v>5905129.50212651</v>
      </c>
      <c r="H110" s="6" t="n">
        <f aca="false">'Central pensions'!V110</f>
        <v>32488280.2258222</v>
      </c>
      <c r="I110" s="8" t="n">
        <f aca="false">'Central pensions'!M110</f>
        <v>182632.87119979</v>
      </c>
      <c r="J110" s="6" t="n">
        <f aca="false">'Central pensions'!W110</f>
        <v>1004792.17193266</v>
      </c>
      <c r="K110" s="6"/>
      <c r="L110" s="8" t="n">
        <f aca="false">'Central pensions'!N110</f>
        <v>4754158.33600013</v>
      </c>
      <c r="M110" s="8"/>
      <c r="N110" s="8" t="n">
        <f aca="false">'Central pensions'!L110</f>
        <v>1363943.20515736</v>
      </c>
      <c r="O110" s="6"/>
      <c r="P110" s="6" t="n">
        <f aca="false">'Central pensions'!X110</f>
        <v>32173363.2922927</v>
      </c>
      <c r="Q110" s="8"/>
      <c r="R110" s="8" t="n">
        <f aca="false">'Central SIPA income'!G105</f>
        <v>34274999.9754992</v>
      </c>
      <c r="S110" s="8"/>
      <c r="T110" s="6" t="n">
        <f aca="false">'Central SIPA income'!J105</f>
        <v>131053433.078836</v>
      </c>
      <c r="U110" s="6"/>
      <c r="V110" s="8" t="n">
        <f aca="false">'Central SIPA income'!F105</f>
        <v>138885.609052478</v>
      </c>
      <c r="W110" s="8"/>
      <c r="X110" s="8" t="n">
        <f aca="false">'Central SIPA income'!M105</f>
        <v>348840.608107651</v>
      </c>
      <c r="Y110" s="6"/>
      <c r="Z110" s="6" t="n">
        <f aca="false">R110+V110-N110-L110-F110</f>
        <v>-1449915.65190313</v>
      </c>
      <c r="AA110" s="6"/>
      <c r="AB110" s="6" t="n">
        <f aca="false">T110-P110-D110</f>
        <v>-64771993.536702</v>
      </c>
      <c r="AC110" s="50"/>
      <c r="AD110" s="6"/>
      <c r="AE110" s="6"/>
      <c r="AF110" s="6"/>
      <c r="AG110" s="6" t="n">
        <f aca="false">BF110/100*$AG$53</f>
        <v>7541728249.68791</v>
      </c>
      <c r="AH110" s="61" t="n">
        <f aca="false">(AG110-AG109)/AG109</f>
        <v>0.00317138237207422</v>
      </c>
      <c r="AI110" s="61"/>
      <c r="AJ110" s="61" t="n">
        <f aca="false">AB110/AG110</f>
        <v>-0.00858848149817416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0.00489572820449229</v>
      </c>
      <c r="AV110" s="5"/>
      <c r="AW110" s="65" t="n">
        <f aca="false">workers_and_wage_central!C98</f>
        <v>14021994</v>
      </c>
      <c r="AX110" s="5"/>
      <c r="AY110" s="61" t="n">
        <f aca="false">(AW110-AW109)/AW109</f>
        <v>7.34614253342352E-005</v>
      </c>
      <c r="AZ110" s="66" t="n">
        <f aca="false">workers_and_wage_central!B98</f>
        <v>8413.74055235401</v>
      </c>
      <c r="BA110" s="61" t="n">
        <f aca="false">(AZ110-AZ109)/AZ109</f>
        <v>0.00309769338576862</v>
      </c>
      <c r="BB110" s="5"/>
      <c r="BC110" s="5"/>
      <c r="BD110" s="5"/>
      <c r="BE110" s="5"/>
      <c r="BF110" s="5" t="n">
        <f aca="false">BF109*(1+AY110)*(1+BA110)*(1-BE110)</f>
        <v>142.140238446377</v>
      </c>
      <c r="BG110" s="5"/>
      <c r="BH110" s="5" t="n">
        <f aca="false">BH109+1</f>
        <v>79</v>
      </c>
      <c r="BI110" s="61" t="n">
        <f aca="false">T117/AG117</f>
        <v>0.0199855247504058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166801195.01437</v>
      </c>
      <c r="E111" s="9"/>
      <c r="F111" s="67" t="n">
        <f aca="false">'Central pensions'!I111</f>
        <v>30318091.6571395</v>
      </c>
      <c r="G111" s="9" t="n">
        <f aca="false">'Central pensions'!K111</f>
        <v>6021344.24700336</v>
      </c>
      <c r="H111" s="9" t="n">
        <f aca="false">'Central pensions'!V111</f>
        <v>33127659.4632415</v>
      </c>
      <c r="I111" s="67" t="n">
        <f aca="false">'Central pensions'!M111</f>
        <v>186227.141659898</v>
      </c>
      <c r="J111" s="9" t="n">
        <f aca="false">'Central pensions'!W111</f>
        <v>1024566.78752293</v>
      </c>
      <c r="K111" s="9"/>
      <c r="L111" s="67" t="n">
        <f aca="false">'Central pensions'!N111</f>
        <v>3973613.56369998</v>
      </c>
      <c r="M111" s="67"/>
      <c r="N111" s="67" t="n">
        <f aca="false">'Central pensions'!L111</f>
        <v>1388022.80616312</v>
      </c>
      <c r="O111" s="9"/>
      <c r="P111" s="9" t="n">
        <f aca="false">'Central pensions'!X111</f>
        <v>28255591.6183764</v>
      </c>
      <c r="Q111" s="67"/>
      <c r="R111" s="67" t="n">
        <f aca="false">'Central SIPA income'!G106</f>
        <v>39544868.4426502</v>
      </c>
      <c r="S111" s="67"/>
      <c r="T111" s="9" t="n">
        <f aca="false">'Central SIPA income'!J106</f>
        <v>151203231.911447</v>
      </c>
      <c r="U111" s="9"/>
      <c r="V111" s="67" t="n">
        <f aca="false">'Central SIPA income'!F106</f>
        <v>141751.811324478</v>
      </c>
      <c r="W111" s="67"/>
      <c r="X111" s="67" t="n">
        <f aca="false">'Central SIPA income'!M106</f>
        <v>356039.68186587</v>
      </c>
      <c r="Y111" s="9"/>
      <c r="Z111" s="9" t="n">
        <f aca="false">R111+V111-N111-L111-F111</f>
        <v>4006892.22697209</v>
      </c>
      <c r="AA111" s="9"/>
      <c r="AB111" s="9" t="n">
        <f aca="false">T111-P111-D111</f>
        <v>-43853554.7212987</v>
      </c>
      <c r="AC111" s="50"/>
      <c r="AD111" s="9"/>
      <c r="AE111" s="9"/>
      <c r="AF111" s="9"/>
      <c r="AG111" s="9" t="n">
        <f aca="false">BF111/100*$AG$53</f>
        <v>7597415351.5904</v>
      </c>
      <c r="AH111" s="40" t="n">
        <f aca="false">(AG111-AG110)/AG110</f>
        <v>0.00738386481968441</v>
      </c>
      <c r="AI111" s="40"/>
      <c r="AJ111" s="40" t="n">
        <f aca="false">AB111/AG111</f>
        <v>-0.00577216759803959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14017465</v>
      </c>
      <c r="AX111" s="7"/>
      <c r="AY111" s="40" t="n">
        <f aca="false">(AW111-AW110)/AW110</f>
        <v>-0.000322992578658927</v>
      </c>
      <c r="AZ111" s="39" t="n">
        <f aca="false">workers_and_wage_central!B99</f>
        <v>8478.60500171342</v>
      </c>
      <c r="BA111" s="40" t="n">
        <f aca="false">(AZ111-AZ110)/AZ110</f>
        <v>0.00770934746035936</v>
      </c>
      <c r="BB111" s="7"/>
      <c r="BC111" s="7"/>
      <c r="BD111" s="7"/>
      <c r="BE111" s="7"/>
      <c r="BF111" s="7" t="n">
        <f aca="false">BF110*(1+AY111)*(1+BA111)*(1-BE111)</f>
        <v>143.189782752503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164365465.054122</v>
      </c>
      <c r="E112" s="9"/>
      <c r="F112" s="67" t="n">
        <f aca="false">'Central pensions'!I112</f>
        <v>29875368.9045809</v>
      </c>
      <c r="G112" s="9" t="n">
        <f aca="false">'Central pensions'!K112</f>
        <v>6019943.14417948</v>
      </c>
      <c r="H112" s="9" t="n">
        <f aca="false">'Central pensions'!V112</f>
        <v>33119951.0088966</v>
      </c>
      <c r="I112" s="67" t="n">
        <f aca="false">'Central pensions'!M112</f>
        <v>186183.808582872</v>
      </c>
      <c r="J112" s="9" t="n">
        <f aca="false">'Central pensions'!W112</f>
        <v>1024328.38171846</v>
      </c>
      <c r="K112" s="9"/>
      <c r="L112" s="67" t="n">
        <f aca="false">'Central pensions'!N112</f>
        <v>3837604.6167534</v>
      </c>
      <c r="M112" s="67"/>
      <c r="N112" s="67" t="n">
        <f aca="false">'Central pensions'!L112</f>
        <v>1367630.94014789</v>
      </c>
      <c r="O112" s="9"/>
      <c r="P112" s="9" t="n">
        <f aca="false">'Central pensions'!X112</f>
        <v>27437650.5158686</v>
      </c>
      <c r="Q112" s="67"/>
      <c r="R112" s="67" t="n">
        <f aca="false">'Central SIPA income'!G107</f>
        <v>34800580.8805861</v>
      </c>
      <c r="S112" s="67"/>
      <c r="T112" s="9" t="n">
        <f aca="false">'Central SIPA income'!J107</f>
        <v>133063037.222427</v>
      </c>
      <c r="U112" s="9"/>
      <c r="V112" s="67" t="n">
        <f aca="false">'Central SIPA income'!F107</f>
        <v>137541.308163094</v>
      </c>
      <c r="W112" s="67"/>
      <c r="X112" s="67" t="n">
        <f aca="false">'Central SIPA income'!M107</f>
        <v>345464.111846218</v>
      </c>
      <c r="Y112" s="9"/>
      <c r="Z112" s="9" t="n">
        <f aca="false">R112+V112-N112-L112-F112</f>
        <v>-142482.272732984</v>
      </c>
      <c r="AA112" s="9"/>
      <c r="AB112" s="9" t="n">
        <f aca="false">T112-P112-D112</f>
        <v>-58740078.3475639</v>
      </c>
      <c r="AC112" s="50"/>
      <c r="AD112" s="9"/>
      <c r="AE112" s="9"/>
      <c r="AF112" s="9"/>
      <c r="AG112" s="9" t="n">
        <f aca="false">BF112/100*$AG$53</f>
        <v>7611091365.04548</v>
      </c>
      <c r="AH112" s="40" t="n">
        <f aca="false">(AG112-AG111)/AG111</f>
        <v>0.00180008763799101</v>
      </c>
      <c r="AI112" s="40"/>
      <c r="AJ112" s="40" t="n">
        <f aca="false">AB112/AG112</f>
        <v>-0.00771769455000004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14012010</v>
      </c>
      <c r="AY112" s="40" t="n">
        <f aca="false">(AW112-AW111)/AW111</f>
        <v>-0.000389157383307181</v>
      </c>
      <c r="AZ112" s="39" t="n">
        <f aca="false">workers_and_wage_central!B100</f>
        <v>8497.17397175277</v>
      </c>
      <c r="BA112" s="40" t="n">
        <f aca="false">(AZ112-AZ111)/AZ111</f>
        <v>0.0021900973138381</v>
      </c>
      <c r="BB112" s="7"/>
      <c r="BC112" s="7"/>
      <c r="BD112" s="7"/>
      <c r="BE112" s="7"/>
      <c r="BF112" s="7" t="n">
        <f aca="false">BF111*(1+AY112)*(1+BA112)*(1-BE112)</f>
        <v>143.447536910323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166784846.569667</v>
      </c>
      <c r="E113" s="9"/>
      <c r="F113" s="67" t="n">
        <f aca="false">'Central pensions'!I113</f>
        <v>30315120.1337945</v>
      </c>
      <c r="G113" s="9" t="n">
        <f aca="false">'Central pensions'!K113</f>
        <v>6255039.88933158</v>
      </c>
      <c r="H113" s="9" t="n">
        <f aca="false">'Central pensions'!V113</f>
        <v>34413383.9359696</v>
      </c>
      <c r="I113" s="67" t="n">
        <f aca="false">'Central pensions'!M113</f>
        <v>193454.841938091</v>
      </c>
      <c r="J113" s="9" t="n">
        <f aca="false">'Central pensions'!W113</f>
        <v>1064331.46193721</v>
      </c>
      <c r="K113" s="9"/>
      <c r="L113" s="67" t="n">
        <f aca="false">'Central pensions'!N113</f>
        <v>3999381.65074257</v>
      </c>
      <c r="M113" s="67"/>
      <c r="N113" s="67" t="n">
        <f aca="false">'Central pensions'!L113</f>
        <v>1389203.84922416</v>
      </c>
      <c r="O113" s="9"/>
      <c r="P113" s="9" t="n">
        <f aca="false">'Central pensions'!X113</f>
        <v>28395800.0949945</v>
      </c>
      <c r="Q113" s="67"/>
      <c r="R113" s="67" t="n">
        <f aca="false">'Central SIPA income'!G108</f>
        <v>40115613.0189456</v>
      </c>
      <c r="S113" s="67"/>
      <c r="T113" s="9" t="n">
        <f aca="false">'Central SIPA income'!J108</f>
        <v>153385523.266315</v>
      </c>
      <c r="U113" s="9"/>
      <c r="V113" s="67" t="n">
        <f aca="false">'Central SIPA income'!F108</f>
        <v>136434.597333864</v>
      </c>
      <c r="W113" s="67"/>
      <c r="X113" s="67" t="n">
        <f aca="false">'Central SIPA income'!M108</f>
        <v>342684.373316777</v>
      </c>
      <c r="Y113" s="9"/>
      <c r="Z113" s="9" t="n">
        <f aca="false">R113+V113-N113-L113-F113</f>
        <v>4548341.9825182</v>
      </c>
      <c r="AA113" s="9"/>
      <c r="AB113" s="9" t="n">
        <f aca="false">T113-P113-D113</f>
        <v>-41795123.3983459</v>
      </c>
      <c r="AC113" s="50"/>
      <c r="AD113" s="9"/>
      <c r="AE113" s="9"/>
      <c r="AF113" s="9"/>
      <c r="AG113" s="9" t="n">
        <f aca="false">BF113/100*$AG$53</f>
        <v>7666101121.46181</v>
      </c>
      <c r="AH113" s="40" t="n">
        <f aca="false">(AG113-AG112)/AG112</f>
        <v>0.00722757798821952</v>
      </c>
      <c r="AI113" s="40" t="n">
        <f aca="false">(AG113-AG109)/AG109</f>
        <v>0.0197149784254288</v>
      </c>
      <c r="AJ113" s="40" t="n">
        <f aca="false">AB113/AG113</f>
        <v>-0.00545194000654876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14050441</v>
      </c>
      <c r="AY113" s="40" t="n">
        <f aca="false">(AW113-AW112)/AW112</f>
        <v>0.00274271856785715</v>
      </c>
      <c r="AZ113" s="39" t="n">
        <f aca="false">workers_and_wage_central!B101</f>
        <v>8535.17836712559</v>
      </c>
      <c r="BA113" s="40" t="n">
        <f aca="false">(AZ113-AZ112)/AZ112</f>
        <v>0.00447259235825466</v>
      </c>
      <c r="BB113" s="7"/>
      <c r="BC113" s="7"/>
      <c r="BD113" s="7"/>
      <c r="BE113" s="7"/>
      <c r="BF113" s="7" t="n">
        <f aca="false">BF112*(1+AY113)*(1+BA113)*(1-BE113)</f>
        <v>144.48431517056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164604658.749001</v>
      </c>
      <c r="E114" s="6"/>
      <c r="F114" s="8" t="n">
        <f aca="false">'Central pensions'!I114</f>
        <v>29918845.1900147</v>
      </c>
      <c r="G114" s="6" t="n">
        <f aca="false">'Central pensions'!K114</f>
        <v>6276562.49846624</v>
      </c>
      <c r="H114" s="6" t="n">
        <f aca="false">'Central pensions'!V114</f>
        <v>34531794.9812322</v>
      </c>
      <c r="I114" s="8" t="n">
        <f aca="false">'Central pensions'!M114</f>
        <v>194120.489643286</v>
      </c>
      <c r="J114" s="6" t="n">
        <f aca="false">'Central pensions'!W114</f>
        <v>1067993.65921337</v>
      </c>
      <c r="K114" s="6"/>
      <c r="L114" s="8" t="n">
        <f aca="false">'Central pensions'!N114</f>
        <v>4825893.52007872</v>
      </c>
      <c r="M114" s="8"/>
      <c r="N114" s="8" t="n">
        <f aca="false">'Central pensions'!L114</f>
        <v>1372981.34018426</v>
      </c>
      <c r="O114" s="6"/>
      <c r="P114" s="6" t="n">
        <f aca="false">'Central pensions'!X114</f>
        <v>32595322.6557283</v>
      </c>
      <c r="Q114" s="8"/>
      <c r="R114" s="8" t="n">
        <f aca="false">'Central SIPA income'!G109</f>
        <v>35247697.3030258</v>
      </c>
      <c r="S114" s="8"/>
      <c r="T114" s="6" t="n">
        <f aca="false">'Central SIPA income'!J109</f>
        <v>134772625.615966</v>
      </c>
      <c r="U114" s="6"/>
      <c r="V114" s="8" t="n">
        <f aca="false">'Central SIPA income'!F109</f>
        <v>136416.726622379</v>
      </c>
      <c r="W114" s="8"/>
      <c r="X114" s="8" t="n">
        <f aca="false">'Central SIPA income'!M109</f>
        <v>342639.487241796</v>
      </c>
      <c r="Y114" s="6"/>
      <c r="Z114" s="6" t="n">
        <f aca="false">R114+V114-N114-L114-F114</f>
        <v>-733606.020629477</v>
      </c>
      <c r="AA114" s="6"/>
      <c r="AB114" s="6" t="n">
        <f aca="false">T114-P114-D114</f>
        <v>-62427355.7887636</v>
      </c>
      <c r="AC114" s="50"/>
      <c r="AD114" s="6"/>
      <c r="AE114" s="6"/>
      <c r="AF114" s="6"/>
      <c r="AG114" s="6" t="n">
        <f aca="false">BF114/100*$AG$53</f>
        <v>7719075176.16894</v>
      </c>
      <c r="AH114" s="61" t="n">
        <f aca="false">(AG114-AG113)/AG113</f>
        <v>0.00691016905044804</v>
      </c>
      <c r="AI114" s="61"/>
      <c r="AJ114" s="61" t="n">
        <f aca="false">AB114/AG114</f>
        <v>-0.00808741388884192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0.00539453877692279</v>
      </c>
      <c r="AV114" s="5"/>
      <c r="AW114" s="65" t="n">
        <f aca="false">workers_and_wage_central!C102</f>
        <v>14099724</v>
      </c>
      <c r="AX114" s="5"/>
      <c r="AY114" s="61" t="n">
        <f aca="false">(AW114-AW113)/AW113</f>
        <v>0.00350757673727109</v>
      </c>
      <c r="AZ114" s="66" t="n">
        <f aca="false">workers_and_wage_central!B102</f>
        <v>8564.11858937882</v>
      </c>
      <c r="BA114" s="61" t="n">
        <f aca="false">(AZ114-AZ113)/AZ113</f>
        <v>0.00339069917562514</v>
      </c>
      <c r="BB114" s="5"/>
      <c r="BC114" s="5"/>
      <c r="BD114" s="5"/>
      <c r="BE114" s="5"/>
      <c r="BF114" s="5" t="n">
        <f aca="false">BF113*(1+AY114)*(1+BA114)*(1-BE114)</f>
        <v>145.482726213527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166897138.058391</v>
      </c>
      <c r="E115" s="9"/>
      <c r="F115" s="67" t="n">
        <f aca="false">'Central pensions'!I115</f>
        <v>30335530.4410898</v>
      </c>
      <c r="G115" s="9" t="n">
        <f aca="false">'Central pensions'!K115</f>
        <v>6429284.68227357</v>
      </c>
      <c r="H115" s="9" t="n">
        <f aca="false">'Central pensions'!V115</f>
        <v>35372027.376211</v>
      </c>
      <c r="I115" s="67" t="n">
        <f aca="false">'Central pensions'!M115</f>
        <v>198843.856152789</v>
      </c>
      <c r="J115" s="9" t="n">
        <f aca="false">'Central pensions'!W115</f>
        <v>1093980.22813023</v>
      </c>
      <c r="K115" s="9"/>
      <c r="L115" s="67" t="n">
        <f aca="false">'Central pensions'!N115</f>
        <v>4000313.25621685</v>
      </c>
      <c r="M115" s="67"/>
      <c r="N115" s="67" t="n">
        <f aca="false">'Central pensions'!L115</f>
        <v>1391868.5207296</v>
      </c>
      <c r="O115" s="9"/>
      <c r="P115" s="9" t="n">
        <f aca="false">'Central pensions'!X115</f>
        <v>28415294.4366469</v>
      </c>
      <c r="Q115" s="67"/>
      <c r="R115" s="67" t="n">
        <f aca="false">'Central SIPA income'!G110</f>
        <v>40470363.0796316</v>
      </c>
      <c r="S115" s="67"/>
      <c r="T115" s="9" t="n">
        <f aca="false">'Central SIPA income'!J110</f>
        <v>154741940.870139</v>
      </c>
      <c r="U115" s="9"/>
      <c r="V115" s="67" t="n">
        <f aca="false">'Central SIPA income'!F110</f>
        <v>138887.044039633</v>
      </c>
      <c r="W115" s="67"/>
      <c r="X115" s="67" t="n">
        <f aca="false">'Central SIPA income'!M110</f>
        <v>348844.212381665</v>
      </c>
      <c r="Y115" s="9"/>
      <c r="Z115" s="9" t="n">
        <f aca="false">R115+V115-N115-L115-F115</f>
        <v>4881537.905635</v>
      </c>
      <c r="AA115" s="9"/>
      <c r="AB115" s="9" t="n">
        <f aca="false">T115-P115-D115</f>
        <v>-40570491.6248988</v>
      </c>
      <c r="AC115" s="50"/>
      <c r="AD115" s="9"/>
      <c r="AE115" s="9"/>
      <c r="AF115" s="9"/>
      <c r="AG115" s="9" t="n">
        <f aca="false">BF115/100*$AG$53</f>
        <v>7746863583.14877</v>
      </c>
      <c r="AH115" s="40" t="n">
        <f aca="false">(AG115-AG114)/AG114</f>
        <v>0.00359996584378618</v>
      </c>
      <c r="AI115" s="40"/>
      <c r="AJ115" s="40" t="n">
        <f aca="false">AB115/AG115</f>
        <v>-0.005237021562268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14197126</v>
      </c>
      <c r="AX115" s="7"/>
      <c r="AY115" s="40" t="n">
        <f aca="false">(AW115-AW114)/AW114</f>
        <v>0.00690807848437317</v>
      </c>
      <c r="AZ115" s="39" t="n">
        <f aca="false">workers_and_wage_central!B103</f>
        <v>8535.98189093892</v>
      </c>
      <c r="BA115" s="40" t="n">
        <f aca="false">(AZ115-AZ114)/AZ114</f>
        <v>-0.00328541672400363</v>
      </c>
      <c r="BB115" s="7"/>
      <c r="BC115" s="7"/>
      <c r="BD115" s="7"/>
      <c r="BE115" s="7"/>
      <c r="BF115" s="7" t="n">
        <f aca="false">BF114*(1+AY115)*(1+BA115)*(1-BE115)</f>
        <v>146.006459058756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164808155.102151</v>
      </c>
      <c r="E116" s="9"/>
      <c r="F116" s="67" t="n">
        <f aca="false">'Central pensions'!I116</f>
        <v>29955833.0610318</v>
      </c>
      <c r="G116" s="9" t="n">
        <f aca="false">'Central pensions'!K116</f>
        <v>6434354.35559652</v>
      </c>
      <c r="H116" s="9" t="n">
        <f aca="false">'Central pensions'!V116</f>
        <v>35399919.2230384</v>
      </c>
      <c r="I116" s="67" t="n">
        <f aca="false">'Central pensions'!M116</f>
        <v>199000.650173088</v>
      </c>
      <c r="J116" s="9" t="n">
        <f aca="false">'Central pensions'!W116</f>
        <v>1094842.8625682</v>
      </c>
      <c r="K116" s="9"/>
      <c r="L116" s="67" t="n">
        <f aca="false">'Central pensions'!N116</f>
        <v>3872936.33793828</v>
      </c>
      <c r="M116" s="67"/>
      <c r="N116" s="67" t="n">
        <f aca="false">'Central pensions'!L116</f>
        <v>1374083.41480872</v>
      </c>
      <c r="O116" s="9"/>
      <c r="P116" s="9" t="n">
        <f aca="false">'Central pensions'!X116</f>
        <v>27656486.5968529</v>
      </c>
      <c r="Q116" s="67"/>
      <c r="R116" s="67" t="n">
        <f aca="false">'Central SIPA income'!G111</f>
        <v>35521663.8461825</v>
      </c>
      <c r="S116" s="67"/>
      <c r="T116" s="9" t="n">
        <f aca="false">'Central SIPA income'!J111</f>
        <v>135820160.438871</v>
      </c>
      <c r="U116" s="9"/>
      <c r="V116" s="67" t="n">
        <f aca="false">'Central SIPA income'!F111</f>
        <v>143238.793924456</v>
      </c>
      <c r="W116" s="67"/>
      <c r="X116" s="67" t="n">
        <f aca="false">'Central SIPA income'!M111</f>
        <v>359774.553448034</v>
      </c>
      <c r="Y116" s="9"/>
      <c r="Z116" s="9" t="n">
        <f aca="false">R116+V116-N116-L116-F116</f>
        <v>462049.826328143</v>
      </c>
      <c r="AA116" s="9"/>
      <c r="AB116" s="9" t="n">
        <f aca="false">T116-P116-D116</f>
        <v>-56644481.2601326</v>
      </c>
      <c r="AC116" s="50"/>
      <c r="AD116" s="9"/>
      <c r="AE116" s="9"/>
      <c r="AF116" s="9"/>
      <c r="AG116" s="9" t="n">
        <f aca="false">BF116/100*$AG$53</f>
        <v>7800728561.91705</v>
      </c>
      <c r="AH116" s="40" t="n">
        <f aca="false">(AG116-AG115)/AG115</f>
        <v>0.00695313376699349</v>
      </c>
      <c r="AI116" s="40"/>
      <c r="AJ116" s="40" t="n">
        <f aca="false">AB116/AG116</f>
        <v>-0.00726143472504215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14221157</v>
      </c>
      <c r="AY116" s="40" t="n">
        <f aca="false">(AW116-AW115)/AW115</f>
        <v>0.00169266652983146</v>
      </c>
      <c r="AZ116" s="39" t="n">
        <f aca="false">workers_and_wage_central!B104</f>
        <v>8580.80926621546</v>
      </c>
      <c r="BA116" s="40" t="n">
        <f aca="false">(AZ116-AZ115)/AZ115</f>
        <v>0.00525157806673966</v>
      </c>
      <c r="BB116" s="7"/>
      <c r="BC116" s="7"/>
      <c r="BD116" s="7"/>
      <c r="BE116" s="7"/>
      <c r="BF116" s="7" t="n">
        <f aca="false">BF115*(1+AY116)*(1+BA116)*(1-BE116)</f>
        <v>147.021661499437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168507263.05594</v>
      </c>
      <c r="E117" s="9"/>
      <c r="F117" s="67" t="n">
        <f aca="false">'Central pensions'!I117</f>
        <v>30628189.7188062</v>
      </c>
      <c r="G117" s="9" t="n">
        <f aca="false">'Central pensions'!K117</f>
        <v>6676275.70802051</v>
      </c>
      <c r="H117" s="9" t="n">
        <f aca="false">'Central pensions'!V117</f>
        <v>36730899.1257366</v>
      </c>
      <c r="I117" s="67" t="n">
        <f aca="false">'Central pensions'!M117</f>
        <v>206482.753856305</v>
      </c>
      <c r="J117" s="9" t="n">
        <f aca="false">'Central pensions'!W117</f>
        <v>1136007.18945578</v>
      </c>
      <c r="K117" s="9"/>
      <c r="L117" s="67" t="n">
        <f aca="false">'Central pensions'!N117</f>
        <v>3946896.16825506</v>
      </c>
      <c r="M117" s="67"/>
      <c r="N117" s="67" t="n">
        <f aca="false">'Central pensions'!L117</f>
        <v>1405505.46393267</v>
      </c>
      <c r="O117" s="9"/>
      <c r="P117" s="9" t="n">
        <f aca="false">'Central pensions'!X117</f>
        <v>28213139.3512336</v>
      </c>
      <c r="Q117" s="67"/>
      <c r="R117" s="67" t="n">
        <f aca="false">'Central SIPA income'!G112</f>
        <v>40941447.0727215</v>
      </c>
      <c r="S117" s="67"/>
      <c r="T117" s="9" t="n">
        <f aca="false">'Central SIPA income'!J112</f>
        <v>156543171.347369</v>
      </c>
      <c r="U117" s="9"/>
      <c r="V117" s="67" t="n">
        <f aca="false">'Central SIPA income'!F112</f>
        <v>145351.009036876</v>
      </c>
      <c r="W117" s="67"/>
      <c r="X117" s="67" t="n">
        <f aca="false">'Central SIPA income'!M112</f>
        <v>365079.828841919</v>
      </c>
      <c r="Y117" s="9"/>
      <c r="Z117" s="9" t="n">
        <f aca="false">R117+V117-N117-L117-F117</f>
        <v>5106206.7307644</v>
      </c>
      <c r="AA117" s="9"/>
      <c r="AB117" s="9" t="n">
        <f aca="false">T117-P117-D117</f>
        <v>-40177231.0598049</v>
      </c>
      <c r="AC117" s="50"/>
      <c r="AD117" s="9"/>
      <c r="AE117" s="9"/>
      <c r="AF117" s="9"/>
      <c r="AG117" s="9" t="n">
        <f aca="false">BF117/100*$AG$53</f>
        <v>7832827674.14902</v>
      </c>
      <c r="AH117" s="40" t="n">
        <f aca="false">(AG117-AG116)/AG116</f>
        <v>0.00411488644646344</v>
      </c>
      <c r="AI117" s="40" t="n">
        <f aca="false">(AG117-AG113)/AG113</f>
        <v>0.0217485459747524</v>
      </c>
      <c r="AJ117" s="40" t="n">
        <f aca="false">AB117/AG117</f>
        <v>-0.00512933933072513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14269083</v>
      </c>
      <c r="AY117" s="40" t="n">
        <f aca="false">(AW117-AW116)/AW116</f>
        <v>0.00337004928642585</v>
      </c>
      <c r="AZ117" s="39" t="n">
        <f aca="false">workers_and_wage_central!B105</f>
        <v>8587.17910514898</v>
      </c>
      <c r="BA117" s="40" t="n">
        <f aca="false">(AZ117-AZ116)/AZ116</f>
        <v>0.000742335452973892</v>
      </c>
      <c r="BB117" s="7"/>
      <c r="BC117" s="7"/>
      <c r="BD117" s="7"/>
      <c r="BE117" s="7"/>
      <c r="BF117" s="7" t="n">
        <f aca="false">BF116*(1+AY117)*(1+BA117)*(1-BE117)</f>
        <v>147.626638941678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0.0205598529269127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0.0180481508617691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5314169625.38009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5376096638.72895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5420533425.51709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5488152816.47135</v>
      </c>
      <c r="AJ170" s="32" t="n">
        <f aca="false">(AG170-AG166)/AG166</f>
        <v>0.0343615205117974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5558560054.62123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5578755623.66439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5602129759.21448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5610768821.222</v>
      </c>
      <c r="AJ174" s="32" t="n">
        <f aca="false">(AG174-AG170)/AG170</f>
        <v>0.0223419443392035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5647520761.04013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5701329069.18224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5751648848.05158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5835908869.10949</v>
      </c>
      <c r="AJ178" s="32" t="n">
        <f aca="false">(AG178-AG174)/AG174</f>
        <v>0.0401264167284759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5829890858.54159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5898883102.5252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5959195042.40071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6028605775.72218</v>
      </c>
      <c r="AJ182" s="32" t="n">
        <f aca="false">(AG182-AG178)/AG178</f>
        <v>0.0330191767785589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6061152798.47582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6095460729.15086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6127175165.52998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6177593990.56127</v>
      </c>
      <c r="AJ186" s="32" t="n">
        <f aca="false">(AG186-AG182)/AG182</f>
        <v>0.0247135441231005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6210046733.92315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6244595925.56509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6282858773.81765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6360520212.29323</v>
      </c>
      <c r="AJ190" s="32" t="n">
        <f aca="false">(AG190-AG186)/AG186</f>
        <v>0.0296112405592622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6408672343.63622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6476242518.59644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6517095394.82181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6570911792.71591</v>
      </c>
      <c r="AJ194" s="32" t="n">
        <f aca="false">(AG194-AG190)/AG190</f>
        <v>0.0330777316006401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6562716432.37155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6620316516.49289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6635136973.91404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6674077199.33155</v>
      </c>
      <c r="AJ198" s="32" t="n">
        <f aca="false">(AG198-AG194)/AG194</f>
        <v>0.0157003182922051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6733104319.61227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6747394658.48572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6761595238.70088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6843494387.19765</v>
      </c>
      <c r="AJ202" s="32" t="n">
        <f aca="false">(AG202-AG198)/AG198</f>
        <v>0.0253843614339769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6861206017.71049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6877428951.65259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6882714783.44949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6943846846.66643</v>
      </c>
      <c r="AJ206" s="32" t="n">
        <f aca="false">(AG206-AG202)/AG202</f>
        <v>0.0146639207678047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6956536809.54434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7006325683.26421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7048320240.02715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7105627953.48912</v>
      </c>
      <c r="AJ210" s="32" t="n">
        <f aca="false">(AG210-AG206)/AG206</f>
        <v>0.0232984843121009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7119240104.77432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7161784882.6593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7198599127.9567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7234563150.18444</v>
      </c>
      <c r="AJ214" s="32" t="n">
        <f aca="false">(AG214-AG210)/AG210</f>
        <v>0.0181455034712326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7253113987.74644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7268552627.52154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7329987853.60051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7363690914.02574</v>
      </c>
      <c r="AJ218" s="32" t="n">
        <f aca="false">(AG218-AG214)/AG214</f>
        <v>0.0178487299316755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7398994873.31365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7435576372.88461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7493854365.28312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7517886158.051</v>
      </c>
      <c r="AJ222" s="32" t="n">
        <f aca="false">(AG222-AG218)/AG218</f>
        <v>0.0209399397429309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7541728249.68791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7597415351.5904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7611091365.04548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7666101121.46181</v>
      </c>
      <c r="AJ226" s="32" t="n">
        <f aca="false">(AG226-AG222)/AG222</f>
        <v>0.0197149784254288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7719075176.16894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7746863583.14877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7800728561.91705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7832827674.14902</v>
      </c>
      <c r="AJ230" s="32" t="n">
        <f aca="false">(AG230-AG226)/AG226</f>
        <v>0.0217485459747524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01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-0.036473940550358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-0.0374251146354998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-0.0380692254218507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0.0513659402426988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-0.0389343904552443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-0.0456068458567986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0.0614826722866567</v>
      </c>
      <c r="BL9" s="51" t="n">
        <f aca="false">SUM(P34:P37)/AVERAGE(AG34:AG37)</f>
        <v>0.018346197654339</v>
      </c>
      <c r="BM9" s="51" t="n">
        <f aca="false">SUM(D34:D37)/AVERAGE(AG34:AG37)</f>
        <v>0.0887433204891162</v>
      </c>
      <c r="BN9" s="51" t="n">
        <f aca="false">(SUM(H34:H37)+SUM(J34:J37))/AVERAGE(AG34:AG37)</f>
        <v>0.00136648611657008</v>
      </c>
      <c r="BO9" s="52" t="n">
        <f aca="false">AL9-BN9</f>
        <v>-0.0469733319733687</v>
      </c>
      <c r="BP9" s="32" t="n">
        <f aca="false">BN9+BM9</f>
        <v>0.0901098066056863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-0.0388955922938889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0.0624492358955625</v>
      </c>
      <c r="BL10" s="51" t="n">
        <f aca="false">SUM(P38:P41)/AVERAGE(AG38:AG41)</f>
        <v>0.0175036044382286</v>
      </c>
      <c r="BM10" s="51" t="n">
        <f aca="false">SUM(D38:D41)/AVERAGE(AG38:AG41)</f>
        <v>0.0838412237512228</v>
      </c>
      <c r="BN10" s="51" t="n">
        <f aca="false">(SUM(H38:H41)+SUM(J38:J41))/AVERAGE(AG38:AG41)</f>
        <v>0.0017464342782732</v>
      </c>
      <c r="BO10" s="52" t="n">
        <f aca="false">AL10-BN10</f>
        <v>-0.0406420265721621</v>
      </c>
      <c r="BP10" s="32" t="n">
        <f aca="false">BN10+BM10</f>
        <v>0.085587658029496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-0.0351497188462283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0.0631058241080144</v>
      </c>
      <c r="BL11" s="51" t="n">
        <f aca="false">SUM(P42:P45)/AVERAGE(AG42:AG45)</f>
        <v>0.016678086776035</v>
      </c>
      <c r="BM11" s="51" t="n">
        <f aca="false">SUM(D42:D45)/AVERAGE(AG42:AG45)</f>
        <v>0.0815774561782077</v>
      </c>
      <c r="BN11" s="51" t="n">
        <f aca="false">(SUM(H42:H45)+SUM(J42:J45))/AVERAGE(AG42:AG45)</f>
        <v>0.00204121809186484</v>
      </c>
      <c r="BO11" s="52" t="n">
        <f aca="false">AL11-BN11</f>
        <v>-0.0371909369380931</v>
      </c>
      <c r="BP11" s="32" t="n">
        <f aca="false">BN11+BM11</f>
        <v>0.0836186742700725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-0.0363720174228984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0.0640830623397932</v>
      </c>
      <c r="BL12" s="51" t="n">
        <f aca="false">SUM(P46:P49)/AVERAGE(AG46:AG49)</f>
        <v>0.0169699112799358</v>
      </c>
      <c r="BM12" s="51" t="n">
        <f aca="false">SUM(D46:D49)/AVERAGE(AG46:AG49)</f>
        <v>0.0834851684827557</v>
      </c>
      <c r="BN12" s="51" t="n">
        <f aca="false">(SUM(H46:H49)+SUM(J46:J49))/AVERAGE(AG46:AG49)</f>
        <v>0.00239444899316754</v>
      </c>
      <c r="BO12" s="52" t="n">
        <f aca="false">AL12-BN12</f>
        <v>-0.0387664664160659</v>
      </c>
      <c r="BP12" s="32" t="n">
        <f aca="false">BN12+BM12</f>
        <v>0.0858796174759233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-0.0394050145427314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0.0649735012236636</v>
      </c>
      <c r="BL13" s="32" t="n">
        <f aca="false">SUM(P50:P53)/AVERAGE(AG50:AG53)</f>
        <v>0.017536100834802</v>
      </c>
      <c r="BM13" s="32" t="n">
        <f aca="false">SUM(D50:D53)/AVERAGE(AG50:AG53)</f>
        <v>0.086842414931593</v>
      </c>
      <c r="BN13" s="32" t="n">
        <f aca="false">(SUM(H50:H53)+SUM(J50:J53))/AVERAGE(AG50:AG53)</f>
        <v>0.00280965073705247</v>
      </c>
      <c r="BO13" s="59" t="n">
        <f aca="false">AL13-BN13</f>
        <v>-0.0422146652797839</v>
      </c>
      <c r="BP13" s="32" t="n">
        <f aca="false">BN13+BM13</f>
        <v>0.0896520656686455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-0.0418748480738832</v>
      </c>
      <c r="AM14" s="6" t="n">
        <f aca="false">'Central scenario'!AM13</f>
        <v>14900507.1403892</v>
      </c>
      <c r="AN14" s="63" t="n">
        <f aca="false">AM14/AVERAGE(AG54:AG57)</f>
        <v>0.00279231394879002</v>
      </c>
      <c r="AO14" s="63" t="n">
        <f aca="false">'GDP evolution by scenario'!G53</f>
        <v>0.0292468508687516</v>
      </c>
      <c r="AP14" s="63"/>
      <c r="AQ14" s="6" t="n">
        <f aca="false">AQ13*(1+AO14)</f>
        <v>439208725.671803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336586017.555407</v>
      </c>
      <c r="AS14" s="64" t="n">
        <f aca="false">AQ14/AG57</f>
        <v>0.0811803319355709</v>
      </c>
      <c r="AT14" s="64" t="n">
        <f aca="false">AR14/AG57</f>
        <v>0.0622122536118231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0.0653719612202375</v>
      </c>
      <c r="BL14" s="61" t="n">
        <f aca="false">SUM(P54:P57)/AVERAGE(AG54:AG57)</f>
        <v>0.0180414353101955</v>
      </c>
      <c r="BM14" s="61" t="n">
        <f aca="false">SUM(D54:D57)/AVERAGE(AG54:AG57)</f>
        <v>0.0892053739839252</v>
      </c>
      <c r="BN14" s="61" t="n">
        <f aca="false">(SUM(H54:H57)+SUM(J54:J57))/AVERAGE(AG54:AG57)</f>
        <v>0.00393544471116617</v>
      </c>
      <c r="BO14" s="63" t="n">
        <f aca="false">AL14-BN14</f>
        <v>-0.0458102927850494</v>
      </c>
      <c r="BP14" s="32" t="n">
        <f aca="false">BN14+BM14</f>
        <v>0.0931408186950914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-0.0455386876172632</v>
      </c>
      <c r="AM15" s="9" t="n">
        <f aca="false">'Central scenario'!AM14</f>
        <v>13946867.9480024</v>
      </c>
      <c r="AN15" s="69" t="n">
        <f aca="false">AM15/AVERAGE(AG58:AG61)</f>
        <v>0.00253582192201268</v>
      </c>
      <c r="AO15" s="69" t="n">
        <f aca="false">'GDP evolution by scenario'!G57</f>
        <v>0.0347823234674236</v>
      </c>
      <c r="AP15" s="69"/>
      <c r="AQ15" s="9" t="n">
        <f aca="false">AQ14*(1+AO15)</f>
        <v>454485425.637835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334125426.356881</v>
      </c>
      <c r="AS15" s="70" t="n">
        <f aca="false">AQ15/AG61</f>
        <v>0.0818676287818192</v>
      </c>
      <c r="AT15" s="70" t="n">
        <f aca="false">AR15/AG61</f>
        <v>0.0601868725122767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0.0658267794254585</v>
      </c>
      <c r="BL15" s="40" t="n">
        <f aca="false">SUM(P58:P61)/AVERAGE(AG58:AG61)</f>
        <v>0.0187066304237465</v>
      </c>
      <c r="BM15" s="40" t="n">
        <f aca="false">SUM(D58:D61)/AVERAGE(AG58:AG61)</f>
        <v>0.0926588366189752</v>
      </c>
      <c r="BN15" s="40" t="n">
        <f aca="false">(SUM(H58:H61)+SUM(J58:J61))/AVERAGE(AG58:AG61)</f>
        <v>0.00539259133422671</v>
      </c>
      <c r="BO15" s="69" t="n">
        <f aca="false">AL15-BN15</f>
        <v>-0.0509312789514899</v>
      </c>
      <c r="BP15" s="32" t="n">
        <f aca="false">BN15+BM15</f>
        <v>0.0980514279532019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-0.0466030172650618</v>
      </c>
      <c r="AM16" s="9" t="n">
        <f aca="false">'Central scenario'!AM15</f>
        <v>13032040.9288315</v>
      </c>
      <c r="AN16" s="69" t="n">
        <f aca="false">AM16/AVERAGE(AG62:AG65)</f>
        <v>0.0023008866979961</v>
      </c>
      <c r="AO16" s="69" t="n">
        <f aca="false">'GDP evolution by scenario'!G61</f>
        <v>0.0262276362040954</v>
      </c>
      <c r="AP16" s="69"/>
      <c r="AQ16" s="9" t="n">
        <f aca="false">AQ15*(1+AO16)</f>
        <v>466405504.041527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329700779.68582</v>
      </c>
      <c r="AS16" s="70" t="n">
        <f aca="false">AQ16/AG65</f>
        <v>0.0815269800515089</v>
      </c>
      <c r="AT16" s="70" t="n">
        <f aca="false">AR16/AG65</f>
        <v>0.0576312000083505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0.0659129887008135</v>
      </c>
      <c r="BL16" s="40" t="n">
        <f aca="false">SUM(P62:P65)/AVERAGE(AG62:AG65)</f>
        <v>0.018832082588081</v>
      </c>
      <c r="BM16" s="40" t="n">
        <f aca="false">SUM(D62:D65)/AVERAGE(AG62:AG65)</f>
        <v>0.0936839233777943</v>
      </c>
      <c r="BN16" s="40" t="n">
        <f aca="false">(SUM(H62:H65)+SUM(J62:J65))/AVERAGE(AG62:AG65)</f>
        <v>0.00658304734685166</v>
      </c>
      <c r="BO16" s="69" t="n">
        <f aca="false">AL16-BN16</f>
        <v>-0.0531860646119134</v>
      </c>
      <c r="BP16" s="32" t="n">
        <f aca="false">BN16+BM16</f>
        <v>0.100266970724646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-0.0464531355757739</v>
      </c>
      <c r="AM17" s="9" t="n">
        <f aca="false">'Central scenario'!AM16</f>
        <v>12139889.4651339</v>
      </c>
      <c r="AN17" s="69" t="n">
        <f aca="false">AM17/AVERAGE(AG66:AG69)</f>
        <v>0.00209391027258094</v>
      </c>
      <c r="AO17" s="69" t="n">
        <f aca="false">'GDP evolution by scenario'!G65</f>
        <v>0.034014360365481</v>
      </c>
      <c r="AP17" s="69"/>
      <c r="AQ17" s="9" t="n">
        <f aca="false">AQ16*(1+AO17)</f>
        <v>482269988.93244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328587334.490303</v>
      </c>
      <c r="AS17" s="70" t="n">
        <f aca="false">AQ17/AG69</f>
        <v>0.0826890707472979</v>
      </c>
      <c r="AT17" s="70" t="n">
        <f aca="false">AR17/AG69</f>
        <v>0.0563389428574644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0.0662883963797382</v>
      </c>
      <c r="BL17" s="40" t="n">
        <f aca="false">SUM(P66:P69)/AVERAGE(AG66:AG69)</f>
        <v>0.0188063746600188</v>
      </c>
      <c r="BM17" s="40" t="n">
        <f aca="false">SUM(D66:D69)/AVERAGE(AG66:AG69)</f>
        <v>0.0939351572954932</v>
      </c>
      <c r="BN17" s="40" t="n">
        <f aca="false">(SUM(H66:H69)+SUM(J66:J69))/AVERAGE(AG66:AG69)</f>
        <v>0.00798453154026966</v>
      </c>
      <c r="BO17" s="69" t="n">
        <f aca="false">AL17-BN17</f>
        <v>-0.0544376671160435</v>
      </c>
      <c r="BP17" s="32" t="n">
        <f aca="false">BN17+BM17</f>
        <v>0.101919688835763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-0.0463424439986528</v>
      </c>
      <c r="AM18" s="6" t="n">
        <f aca="false">'Central scenario'!AM17</f>
        <v>11273018.6820578</v>
      </c>
      <c r="AN18" s="63" t="n">
        <f aca="false">AM18/AVERAGE(AG70:AG73)</f>
        <v>0.00191828443604161</v>
      </c>
      <c r="AO18" s="63" t="n">
        <f aca="false">'GDP evolution by scenario'!G69</f>
        <v>0.0314045308592281</v>
      </c>
      <c r="AP18" s="63"/>
      <c r="AQ18" s="6" t="n">
        <f aca="false">AQ17*(1+AO18)</f>
        <v>497415451.682348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327472091.852987</v>
      </c>
      <c r="AS18" s="64" t="n">
        <f aca="false">AQ18/AG73</f>
        <v>0.0844840538589921</v>
      </c>
      <c r="AT18" s="64" t="n">
        <f aca="false">AR18/AG73</f>
        <v>0.05561984403953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0.0663889701443273</v>
      </c>
      <c r="BL18" s="61" t="n">
        <f aca="false">SUM(P70:P73)/AVERAGE(AG70:AG73)</f>
        <v>0.0185179740284154</v>
      </c>
      <c r="BM18" s="61" t="n">
        <f aca="false">SUM(D70:D73)/AVERAGE(AG70:AG73)</f>
        <v>0.0942134401145647</v>
      </c>
      <c r="BN18" s="61" t="n">
        <f aca="false">(SUM(H70:H73)+SUM(J70:J73))/AVERAGE(AG70:AG73)</f>
        <v>0.0092634257551211</v>
      </c>
      <c r="BO18" s="63" t="n">
        <f aca="false">AL18-BN18</f>
        <v>-0.0556058697537739</v>
      </c>
      <c r="BP18" s="32" t="n">
        <f aca="false">BN18+BM18</f>
        <v>0.103476865869686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-0.0457944331037532</v>
      </c>
      <c r="AM19" s="9" t="n">
        <f aca="false">'Central scenario'!AM18</f>
        <v>10452476.7322336</v>
      </c>
      <c r="AN19" s="69" t="n">
        <f aca="false">AM19/AVERAGE(AG74:AG77)</f>
        <v>0.00176068666667242</v>
      </c>
      <c r="AO19" s="69" t="n">
        <f aca="false">'GDP evolution by scenario'!G73</f>
        <v>0.0260262868257626</v>
      </c>
      <c r="AP19" s="69"/>
      <c r="AQ19" s="9" t="n">
        <f aca="false">AQ18*(1+AO19)</f>
        <v>510361328.899399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325418391.512423</v>
      </c>
      <c r="AS19" s="70" t="n">
        <f aca="false">AQ19/AG77</f>
        <v>0.0857456619102537</v>
      </c>
      <c r="AT19" s="70" t="n">
        <f aca="false">AR19/AG77</f>
        <v>0.054673451529285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0.01383489951091</v>
      </c>
      <c r="BJ19" s="7" t="n">
        <f aca="false">BJ18+1</f>
        <v>2030</v>
      </c>
      <c r="BK19" s="40" t="n">
        <f aca="false">SUM(T74:T77)/AVERAGE(AG74:AG77)</f>
        <v>0.0663685083716186</v>
      </c>
      <c r="BL19" s="40" t="n">
        <f aca="false">SUM(P74:P77)/AVERAGE(AG74:AG77)</f>
        <v>0.0182903321735587</v>
      </c>
      <c r="BM19" s="40" t="n">
        <f aca="false">SUM(D74:D77)/AVERAGE(AG74:AG77)</f>
        <v>0.0938726093018131</v>
      </c>
      <c r="BN19" s="40" t="n">
        <f aca="false">(SUM(H74:H77)+SUM(J74:J77))/AVERAGE(AG74:AG77)</f>
        <v>0.0101880280249404</v>
      </c>
      <c r="BO19" s="69" t="n">
        <f aca="false">AL19-BN19</f>
        <v>-0.0559824611286936</v>
      </c>
      <c r="BP19" s="32" t="n">
        <f aca="false">BN19+BM19</f>
        <v>0.104060637326753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-0.0446723820364491</v>
      </c>
      <c r="AM20" s="9" t="n">
        <f aca="false">'Central scenario'!AM19</f>
        <v>9649081.86791266</v>
      </c>
      <c r="AN20" s="69" t="n">
        <f aca="false">AM20/AVERAGE(AG78:AG81)</f>
        <v>0.00160546459155518</v>
      </c>
      <c r="AO20" s="69" t="n">
        <f aca="false">'GDP evolution by scenario'!G77</f>
        <v>0.0348593373822623</v>
      </c>
      <c r="AP20" s="69"/>
      <c r="AQ20" s="9" t="n">
        <f aca="false">AQ19*(1+AO20)</f>
        <v>528152186.650363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326959967.644835</v>
      </c>
      <c r="AS20" s="70" t="n">
        <f aca="false">AQ20/AG81</f>
        <v>0.0877127366015038</v>
      </c>
      <c r="AT20" s="70" t="n">
        <f aca="false">AR20/AG81</f>
        <v>0.0542997913218011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0.0165564514538295</v>
      </c>
      <c r="BJ20" s="7" t="n">
        <f aca="false">BJ19+1</f>
        <v>2031</v>
      </c>
      <c r="BK20" s="40" t="n">
        <f aca="false">SUM(T78:T81)/AVERAGE(AG78:AG81)</f>
        <v>0.0666215194942616</v>
      </c>
      <c r="BL20" s="40" t="n">
        <f aca="false">SUM(P78:P81)/AVERAGE(AG78:AG81)</f>
        <v>0.0178467916505365</v>
      </c>
      <c r="BM20" s="40" t="n">
        <f aca="false">SUM(D78:D81)/AVERAGE(AG78:AG81)</f>
        <v>0.0934471098801742</v>
      </c>
      <c r="BN20" s="40" t="n">
        <f aca="false">(SUM(H78:H81)+SUM(J78:J81))/AVERAGE(AG78:AG81)</f>
        <v>0.0109942703140147</v>
      </c>
      <c r="BO20" s="69" t="n">
        <f aca="false">AL20-BN20</f>
        <v>-0.0556666523504638</v>
      </c>
      <c r="BP20" s="32" t="n">
        <f aca="false">BN20+BM20</f>
        <v>0.104441380194189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-0.0444948687694096</v>
      </c>
      <c r="AM21" s="9" t="n">
        <f aca="false">'Central scenario'!AM20</f>
        <v>8873587.4679367</v>
      </c>
      <c r="AN21" s="69" t="n">
        <f aca="false">AM21/AVERAGE(AG82:AG85)</f>
        <v>0.00145357435746814</v>
      </c>
      <c r="AO21" s="69" t="n">
        <f aca="false">'GDP evolution by scenario'!G81</f>
        <v>0.0199948650885142</v>
      </c>
      <c r="AP21" s="69"/>
      <c r="AQ21" s="9" t="n">
        <f aca="false">AQ20*(1+AO21)</f>
        <v>538712518.368641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324542870.967787</v>
      </c>
      <c r="AS21" s="70" t="n">
        <f aca="false">AQ21/AG85</f>
        <v>0.0876199821612554</v>
      </c>
      <c r="AT21" s="70" t="n">
        <f aca="false">AR21/AG85</f>
        <v>0.0527859286635345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0.0136394782777553</v>
      </c>
      <c r="BJ21" s="7" t="n">
        <f aca="false">BJ20+1</f>
        <v>2032</v>
      </c>
      <c r="BK21" s="40" t="n">
        <f aca="false">SUM(T82:T85)/AVERAGE(AG82:AG85)</f>
        <v>0.0667792208505335</v>
      </c>
      <c r="BL21" s="40" t="n">
        <f aca="false">SUM(P82:P85)/AVERAGE(AG82:AG85)</f>
        <v>0.0176765005113145</v>
      </c>
      <c r="BM21" s="40" t="n">
        <f aca="false">SUM(D82:D85)/AVERAGE(AG82:AG85)</f>
        <v>0.0935975891086286</v>
      </c>
      <c r="BN21" s="40" t="n">
        <f aca="false">(SUM(H82:H85)+SUM(J82:J85))/AVERAGE(AG82:AG85)</f>
        <v>0.0121548088198659</v>
      </c>
      <c r="BO21" s="69" t="n">
        <f aca="false">AL21-BN21</f>
        <v>-0.0566496775892755</v>
      </c>
      <c r="BP21" s="32" t="n">
        <f aca="false">BN21+BM21</f>
        <v>0.105752397928495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-0.0433415324233659</v>
      </c>
      <c r="AM22" s="6" t="n">
        <f aca="false">'Central scenario'!AM21</f>
        <v>8126011.66426731</v>
      </c>
      <c r="AN22" s="63" t="n">
        <f aca="false">AM22/AVERAGE(AG86:AG89)</f>
        <v>0.00131378842836844</v>
      </c>
      <c r="AO22" s="63" t="n">
        <f aca="false">'GDP evolution by scenario'!G85</f>
        <v>0.0223967970384549</v>
      </c>
      <c r="AP22" s="63"/>
      <c r="AQ22" s="6" t="n">
        <f aca="false">AQ21*(1+AO22)</f>
        <v>550777953.304618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323602498.585836</v>
      </c>
      <c r="AS22" s="64" t="n">
        <f aca="false">AQ22/AG89</f>
        <v>0.0891181494545872</v>
      </c>
      <c r="AT22" s="64" t="n">
        <f aca="false">AR22/AG89</f>
        <v>0.0523602218640376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0.015024022973889</v>
      </c>
      <c r="BJ22" s="5" t="n">
        <f aca="false">BJ21+1</f>
        <v>2033</v>
      </c>
      <c r="BK22" s="61" t="n">
        <f aca="false">SUM(T86:T89)/AVERAGE(AG86:AG89)</f>
        <v>0.0670340358568805</v>
      </c>
      <c r="BL22" s="61" t="n">
        <f aca="false">SUM(P86:P89)/AVERAGE(AG86:AG89)</f>
        <v>0.0175269065176103</v>
      </c>
      <c r="BM22" s="61" t="n">
        <f aca="false">SUM(D86:D89)/AVERAGE(AG86:AG89)</f>
        <v>0.0928486617626361</v>
      </c>
      <c r="BN22" s="61" t="n">
        <f aca="false">(SUM(H86:H89)+SUM(J86:J89))/AVERAGE(AG86:AG89)</f>
        <v>0.01327317767526</v>
      </c>
      <c r="BO22" s="63" t="n">
        <f aca="false">AL22-BN22</f>
        <v>-0.0566147100986259</v>
      </c>
      <c r="BP22" s="32" t="n">
        <f aca="false">BN22+BM22</f>
        <v>0.106121839437896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-0.0418108032790433</v>
      </c>
      <c r="AM23" s="9" t="n">
        <f aca="false">'Central scenario'!AM22</f>
        <v>7406781.38079157</v>
      </c>
      <c r="AN23" s="69" t="n">
        <f aca="false">AM23/AVERAGE(AG90:AG93)</f>
        <v>0.00118101560350995</v>
      </c>
      <c r="AO23" s="69" t="n">
        <f aca="false">'GDP evolution by scenario'!G89</f>
        <v>0.0177071284104089</v>
      </c>
      <c r="AP23" s="69"/>
      <c r="AQ23" s="9" t="n">
        <f aca="false">AQ22*(1+AO23)</f>
        <v>560530649.249405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321865866.98984</v>
      </c>
      <c r="AS23" s="70" t="n">
        <f aca="false">AQ23/AG93</f>
        <v>0.0886501886206159</v>
      </c>
      <c r="AT23" s="70" t="n">
        <f aca="false">AR23/AG93</f>
        <v>0.0509043882924082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0.0118395479338447</v>
      </c>
      <c r="BJ23" s="7" t="n">
        <f aca="false">BJ22+1</f>
        <v>2034</v>
      </c>
      <c r="BK23" s="40" t="n">
        <f aca="false">SUM(T90:T93)/AVERAGE(AG90:AG93)</f>
        <v>0.0670159501392349</v>
      </c>
      <c r="BL23" s="40" t="n">
        <f aca="false">SUM(P90:P93)/AVERAGE(AG90:AG93)</f>
        <v>0.017149217573951</v>
      </c>
      <c r="BM23" s="40" t="n">
        <f aca="false">SUM(D90:D93)/AVERAGE(AG90:AG93)</f>
        <v>0.0916775358443272</v>
      </c>
      <c r="BN23" s="40" t="n">
        <f aca="false">(SUM(H90:H93)+SUM(J90:J93))/AVERAGE(AG90:AG93)</f>
        <v>0.0142149664245248</v>
      </c>
      <c r="BO23" s="69" t="n">
        <f aca="false">AL23-BN23</f>
        <v>-0.0560257697035681</v>
      </c>
      <c r="BP23" s="32" t="n">
        <f aca="false">BN23+BM23</f>
        <v>0.105892502268852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-0.0404798092040171</v>
      </c>
      <c r="AM24" s="9" t="n">
        <f aca="false">'Central scenario'!AM23</f>
        <v>6738583.40306814</v>
      </c>
      <c r="AN24" s="69" t="n">
        <f aca="false">AM24/AVERAGE(AG94:AG97)</f>
        <v>0.00106106552113455</v>
      </c>
      <c r="AO24" s="69" t="n">
        <f aca="false">'GDP evolution by scenario'!G93</f>
        <v>0.0200112516830826</v>
      </c>
      <c r="AP24" s="69"/>
      <c r="AQ24" s="9" t="n">
        <f aca="false">AQ23*(1+AO24)</f>
        <v>571747569.147617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321506638.464607</v>
      </c>
      <c r="AS24" s="70" t="n">
        <f aca="false">AQ24/AG97</f>
        <v>0.0897754355211014</v>
      </c>
      <c r="AT24" s="70" t="n">
        <f aca="false">AR24/AG97</f>
        <v>0.0504827655570378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0.0140948511721343</v>
      </c>
      <c r="BJ24" s="7" t="n">
        <f aca="false">BJ23+1</f>
        <v>2035</v>
      </c>
      <c r="BK24" s="40" t="n">
        <f aca="false">SUM(T94:T97)/AVERAGE(AG94:AG97)</f>
        <v>0.0671693425274315</v>
      </c>
      <c r="BL24" s="40" t="n">
        <f aca="false">SUM(P94:P97)/AVERAGE(AG94:AG97)</f>
        <v>0.0167553496316299</v>
      </c>
      <c r="BM24" s="40" t="n">
        <f aca="false">SUM(D94:D97)/AVERAGE(AG94:AG97)</f>
        <v>0.0908938020998187</v>
      </c>
      <c r="BN24" s="40" t="n">
        <f aca="false">(SUM(H94:H97)+SUM(J94:J97))/AVERAGE(AG94:AG97)</f>
        <v>0.0148170131617213</v>
      </c>
      <c r="BO24" s="69" t="n">
        <f aca="false">AL24-BN24</f>
        <v>-0.0552968223657384</v>
      </c>
      <c r="BP24" s="32" t="n">
        <f aca="false">BN24+BM24</f>
        <v>0.10571081526154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-0.0390495825033421</v>
      </c>
      <c r="AM25" s="9" t="n">
        <f aca="false">'Central scenario'!AM24</f>
        <v>6098422.29766839</v>
      </c>
      <c r="AN25" s="69" t="n">
        <f aca="false">AM25/AVERAGE(AG98:AG101)</f>
        <v>0.000948521121906692</v>
      </c>
      <c r="AO25" s="69" t="n">
        <f aca="false">'GDP evolution by scenario'!G97</f>
        <v>0.0212462425384716</v>
      </c>
      <c r="AP25" s="69"/>
      <c r="AQ25" s="9" t="n">
        <f aca="false">AQ24*(1+AO25)</f>
        <v>583895056.672509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322179864.018515</v>
      </c>
      <c r="AS25" s="70" t="n">
        <f aca="false">AQ25/AG101</f>
        <v>0.0905178497584015</v>
      </c>
      <c r="AT25" s="70" t="n">
        <f aca="false">AR25/AG101</f>
        <v>0.0499456677927776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0.0118545398661445</v>
      </c>
      <c r="BJ25" s="7" t="n">
        <f aca="false">BJ24+1</f>
        <v>2036</v>
      </c>
      <c r="BK25" s="40" t="n">
        <f aca="false">SUM(T98:T101)/AVERAGE(AG98:AG101)</f>
        <v>0.0673075525530154</v>
      </c>
      <c r="BL25" s="40" t="n">
        <f aca="false">SUM(P98:P101)/AVERAGE(AG98:AG101)</f>
        <v>0.0165280238478227</v>
      </c>
      <c r="BM25" s="40" t="n">
        <f aca="false">SUM(D98:D101)/AVERAGE(AG98:AG101)</f>
        <v>0.0898291112085348</v>
      </c>
      <c r="BN25" s="40" t="n">
        <f aca="false">(SUM(H98:H101)+SUM(J98:J101))/AVERAGE(AG98:AG101)</f>
        <v>0.0156371232707144</v>
      </c>
      <c r="BO25" s="69" t="n">
        <f aca="false">AL25-BN25</f>
        <v>-0.0546867057740565</v>
      </c>
      <c r="BP25" s="32" t="n">
        <f aca="false">BN25+BM25</f>
        <v>0.105466234479249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-0.0106863213110312</v>
      </c>
      <c r="AK26" s="62" t="n">
        <f aca="false">AK25+1</f>
        <v>2037</v>
      </c>
      <c r="AL26" s="63" t="n">
        <f aca="false">SUM(AB102:AB105)/AVERAGE(AG102:AG105)</f>
        <v>-0.0384952070163797</v>
      </c>
      <c r="AM26" s="6" t="n">
        <f aca="false">'Central scenario'!AM25</f>
        <v>5493111.4769607</v>
      </c>
      <c r="AN26" s="63" t="n">
        <f aca="false">AM26/AVERAGE(AG102:AG105)</f>
        <v>0.000848064116556323</v>
      </c>
      <c r="AO26" s="63" t="n">
        <f aca="false">'GDP evolution by scenario'!G101</f>
        <v>0.0174533276071613</v>
      </c>
      <c r="AP26" s="63"/>
      <c r="AQ26" s="6" t="n">
        <f aca="false">AQ25*(1+AO26)</f>
        <v>594085968.384816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322266058.709474</v>
      </c>
      <c r="AS26" s="64" t="n">
        <f aca="false">AQ26/AG105</f>
        <v>0.0915892192196235</v>
      </c>
      <c r="AT26" s="64" t="n">
        <f aca="false">AR26/AG105</f>
        <v>0.0496832079344233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0.0135895520086534</v>
      </c>
      <c r="BJ26" s="5" t="n">
        <f aca="false">BJ25+1</f>
        <v>2037</v>
      </c>
      <c r="BK26" s="61" t="n">
        <f aca="false">SUM(T102:T105)/AVERAGE(AG102:AG105)</f>
        <v>0.0675133164345408</v>
      </c>
      <c r="BL26" s="61" t="n">
        <f aca="false">SUM(P102:P105)/AVERAGE(AG102:AG105)</f>
        <v>0.0163360944753082</v>
      </c>
      <c r="BM26" s="61" t="n">
        <f aca="false">SUM(D102:D105)/AVERAGE(AG102:AG105)</f>
        <v>0.0896724289756124</v>
      </c>
      <c r="BN26" s="61" t="n">
        <f aca="false">(SUM(H102:H105)+SUM(J102:J105))/AVERAGE(AG102:AG105)</f>
        <v>0.0169022682940398</v>
      </c>
      <c r="BO26" s="63" t="n">
        <f aca="false">AL26-BN26</f>
        <v>-0.0553974753104195</v>
      </c>
      <c r="BP26" s="32" t="n">
        <f aca="false">BN26+BM26</f>
        <v>0.106574697269652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-0.00880390074729354</v>
      </c>
      <c r="AK27" s="68" t="n">
        <f aca="false">AK26+1</f>
        <v>2038</v>
      </c>
      <c r="AL27" s="69" t="n">
        <f aca="false">SUM(AB106:AB109)/AVERAGE(AG106:AG109)</f>
        <v>-0.0375763219591818</v>
      </c>
      <c r="AM27" s="9" t="n">
        <f aca="false">'Central scenario'!AM26</f>
        <v>4920541.96276278</v>
      </c>
      <c r="AN27" s="69" t="n">
        <f aca="false">AM27/AVERAGE(AG106:AG109)</f>
        <v>0.000749909835614034</v>
      </c>
      <c r="AO27" s="69" t="n">
        <f aca="false">'GDP evolution by scenario'!G105</f>
        <v>0.0215970880497476</v>
      </c>
      <c r="AP27" s="69"/>
      <c r="AQ27" s="9" t="n">
        <f aca="false">AQ26*(1+AO27)</f>
        <v>606916495.353142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324257006.301392</v>
      </c>
      <c r="AS27" s="70" t="n">
        <f aca="false">AQ27/AG109</f>
        <v>0.0919732299077745</v>
      </c>
      <c r="AT27" s="70" t="n">
        <f aca="false">AR27/AG109</f>
        <v>0.0491384966764031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0.0131432599636114</v>
      </c>
      <c r="BJ27" s="7" t="n">
        <f aca="false">BJ26+1</f>
        <v>2038</v>
      </c>
      <c r="BK27" s="40" t="n">
        <f aca="false">SUM(T106:T109)/AVERAGE(AG106:AG109)</f>
        <v>0.0674426880015794</v>
      </c>
      <c r="BL27" s="40" t="n">
        <f aca="false">SUM(P106:P109)/AVERAGE(AG106:AG109)</f>
        <v>0.0160168537604312</v>
      </c>
      <c r="BM27" s="40" t="n">
        <f aca="false">SUM(D106:D109)/AVERAGE(AG106:AG109)</f>
        <v>0.08900215620033</v>
      </c>
      <c r="BN27" s="40" t="n">
        <f aca="false">(SUM(H106:H109)+SUM(J106:J109))/AVERAGE(AG106:AG109)</f>
        <v>0.0178972392542877</v>
      </c>
      <c r="BO27" s="69" t="n">
        <f aca="false">AL27-BN27</f>
        <v>-0.0554735612134695</v>
      </c>
      <c r="BP27" s="32" t="n">
        <f aca="false">BN27+BM27</f>
        <v>0.106899395454618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-0.00999137988044642</v>
      </c>
      <c r="AK28" s="68" t="n">
        <f aca="false">AK27+1</f>
        <v>2039</v>
      </c>
      <c r="AL28" s="69" t="n">
        <f aca="false">SUM(AB110:AB113)/AVERAGE(AG110:AG113)</f>
        <v>-0.0368095802286223</v>
      </c>
      <c r="AM28" s="9" t="n">
        <f aca="false">'Central scenario'!AM27</f>
        <v>4379286.21321994</v>
      </c>
      <c r="AN28" s="69" t="n">
        <f aca="false">AM28/AVERAGE(AG110:AG113)</f>
        <v>0.000660590052213789</v>
      </c>
      <c r="AO28" s="69" t="n">
        <f aca="false">'GDP evolution by scenario'!G109</f>
        <v>0.0190986518754759</v>
      </c>
      <c r="AP28" s="69"/>
      <c r="AQ28" s="9" t="n">
        <f aca="false">AQ27*(1+AO28)</f>
        <v>618507782.215376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326032388.417707</v>
      </c>
      <c r="AS28" s="70" t="n">
        <f aca="false">AQ28/AG113</f>
        <v>0.0933400721492373</v>
      </c>
      <c r="AT28" s="70" t="n">
        <f aca="false">AR28/AG113</f>
        <v>0.0492021079328957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0.017967239299426</v>
      </c>
      <c r="BJ28" s="7" t="n">
        <f aca="false">BJ27+1</f>
        <v>2039</v>
      </c>
      <c r="BK28" s="40" t="n">
        <f aca="false">SUM(T110:T113)/AVERAGE(AG110:AG113)</f>
        <v>0.0675286544651582</v>
      </c>
      <c r="BL28" s="40" t="n">
        <f aca="false">SUM(P110:P113)/AVERAGE(AG110:AG113)</f>
        <v>0.0156470939119151</v>
      </c>
      <c r="BM28" s="40" t="n">
        <f aca="false">SUM(D110:D113)/AVERAGE(AG110:AG113)</f>
        <v>0.0886911407818654</v>
      </c>
      <c r="BN28" s="40" t="n">
        <f aca="false">(SUM(H110:H113)+SUM(J110:J113))/AVERAGE(AG110:AG113)</f>
        <v>0.0189365675460979</v>
      </c>
      <c r="BO28" s="69" t="n">
        <f aca="false">AL28-BN28</f>
        <v>-0.0557461477747203</v>
      </c>
      <c r="BP28" s="32" t="n">
        <f aca="false">BN28+BM28</f>
        <v>0.107627708327963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-0.00688443704975051</v>
      </c>
      <c r="AK29" s="68" t="n">
        <f aca="false">AK28+1</f>
        <v>2040</v>
      </c>
      <c r="AL29" s="69" t="n">
        <f aca="false">SUM(AB114:AB117)/AVERAGE(AG114:AG117)</f>
        <v>-0.0367655499580379</v>
      </c>
      <c r="AM29" s="9" t="n">
        <f aca="false">'Central scenario'!AM28</f>
        <v>3887732.69163583</v>
      </c>
      <c r="AN29" s="69" t="n">
        <f aca="false">AM29/AVERAGE(AG114:AG117)</f>
        <v>0.000583823438363995</v>
      </c>
      <c r="AO29" s="69" t="n">
        <f aca="false">'GDP evolution by scenario'!G113</f>
        <v>0.022460262985867</v>
      </c>
      <c r="AP29" s="69"/>
      <c r="AQ29" s="9" t="n">
        <f aca="false">AQ28*(1+AO29)</f>
        <v>632399629.662739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329427567.977757</v>
      </c>
      <c r="AS29" s="70" t="n">
        <f aca="false">AQ29/AG117</f>
        <v>0.0949936843776209</v>
      </c>
      <c r="AT29" s="70" t="n">
        <f aca="false">AR29/AG117</f>
        <v>0.0494838025671446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0.0143298953711177</v>
      </c>
      <c r="BJ29" s="7" t="n">
        <f aca="false">BJ28+1</f>
        <v>2040</v>
      </c>
      <c r="BK29" s="40" t="n">
        <f aca="false">SUM(T114:T117)/AVERAGE(AG114:AG117)</f>
        <v>0.0676550729189344</v>
      </c>
      <c r="BL29" s="40" t="n">
        <f aca="false">SUM(P114:P117)/AVERAGE(AG114:AG117)</f>
        <v>0.0154754110630906</v>
      </c>
      <c r="BM29" s="40" t="n">
        <f aca="false">SUM(D114:D117)/AVERAGE(AG114:AG117)</f>
        <v>0.0889452118138818</v>
      </c>
      <c r="BN29" s="40" t="n">
        <f aca="false">(SUM(H114:H117)+SUM(J114:J117))/AVERAGE(AG114:AG117)</f>
        <v>0.019839590567127</v>
      </c>
      <c r="BO29" s="69" t="n">
        <f aca="false">AL29-BN29</f>
        <v>-0.0566051405251649</v>
      </c>
      <c r="BP29" s="32" t="n">
        <f aca="false">BN29+BM29</f>
        <v>0.108784802381009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-0.0104700944607906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-0.432682183712934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0.016441651031795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-0.00814733196435119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0.0143623677072177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-0.0105579401157483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0.016637077450669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-0.00888116178781502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0.014535300975436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16477911.1619891</v>
      </c>
      <c r="S34" s="8"/>
      <c r="T34" s="80" t="n">
        <f aca="false">'Low SIPA income'!J29</f>
        <v>63004721.4964381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-7177890.96812728</v>
      </c>
      <c r="AA34" s="6"/>
      <c r="AB34" s="6" t="n">
        <f aca="false">T34-P34-D34</f>
        <v>-66561855.8832198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-0.013885305017705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0.0168889277159661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97532352.9522913</v>
      </c>
      <c r="E35" s="9"/>
      <c r="F35" s="67" t="n">
        <f aca="false">'Low pensions'!I35</f>
        <v>17727659.6614869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3042768.67479569</v>
      </c>
      <c r="M35" s="67"/>
      <c r="N35" s="81" t="n">
        <f aca="false">'Low pensions'!L35</f>
        <v>731192.72410807</v>
      </c>
      <c r="O35" s="9"/>
      <c r="P35" s="81" t="n">
        <f aca="false">'Low pensions'!X35</f>
        <v>19811747.7495397</v>
      </c>
      <c r="Q35" s="67"/>
      <c r="R35" s="81" t="n">
        <f aca="false">'Low SIPA income'!G30</f>
        <v>18889958.7969378</v>
      </c>
      <c r="S35" s="67"/>
      <c r="T35" s="81" t="n">
        <f aca="false">'Low SIPA income'!J30</f>
        <v>72227394.6849334</v>
      </c>
      <c r="U35" s="9"/>
      <c r="V35" s="81" t="n">
        <f aca="false">'Low SIPA income'!F30</f>
        <v>92370.6954956588</v>
      </c>
      <c r="W35" s="67"/>
      <c r="X35" s="81" t="n">
        <f aca="false">'Low SIPA income'!M30</f>
        <v>232008.555874618</v>
      </c>
      <c r="Y35" s="9"/>
      <c r="Z35" s="9" t="n">
        <f aca="false">R35+V35-N35-L35-F35</f>
        <v>-2519291.56795721</v>
      </c>
      <c r="AA35" s="9"/>
      <c r="AB35" s="9" t="n">
        <f aca="false">T35-P35-D35</f>
        <v>-45116706.0168975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-0.0112232021789448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6340.84431753619</v>
      </c>
      <c r="BA35" s="40" t="n">
        <f aca="false">(AZ35-AZ34)/AZ34</f>
        <v>0.0586915197919457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0.0145311486396971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97094128.0918537</v>
      </c>
      <c r="E36" s="9"/>
      <c r="F36" s="67" t="n">
        <f aca="false">'Low pensions'!I36</f>
        <v>17648007.1057361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2964151.9321768</v>
      </c>
      <c r="M36" s="67"/>
      <c r="N36" s="81" t="n">
        <f aca="false">'Low pensions'!L36</f>
        <v>730487.716277096</v>
      </c>
      <c r="O36" s="9"/>
      <c r="P36" s="81" t="n">
        <f aca="false">'Low pensions'!X36</f>
        <v>19399926.3532869</v>
      </c>
      <c r="Q36" s="67"/>
      <c r="R36" s="81" t="n">
        <f aca="false">'Low SIPA income'!G31</f>
        <v>16596503.3907319</v>
      </c>
      <c r="S36" s="67"/>
      <c r="T36" s="81" t="n">
        <f aca="false">'Low SIPA income'!J31</f>
        <v>63458169.1616264</v>
      </c>
      <c r="U36" s="9"/>
      <c r="V36" s="81" t="n">
        <f aca="false">'Low SIPA income'!F31</f>
        <v>93265.9264350655</v>
      </c>
      <c r="W36" s="67"/>
      <c r="X36" s="81" t="n">
        <f aca="false">'Low SIPA income'!M31</f>
        <v>234257.117892166</v>
      </c>
      <c r="Y36" s="9"/>
      <c r="Z36" s="9" t="n">
        <f aca="false">R36+V36-N36-L36-F36</f>
        <v>-4652877.43702299</v>
      </c>
      <c r="AA36" s="9"/>
      <c r="AB36" s="9" t="n">
        <f aca="false">T36-P36-D36</f>
        <v>-53035885.2835142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-0.0119763727360564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6346.25778999042</v>
      </c>
      <c r="BA36" s="40" t="n">
        <f aca="false">(AZ36-AZ35)/AZ35</f>
        <v>0.000853746312499228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0.0167688606018532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93757682.8014252</v>
      </c>
      <c r="E37" s="9"/>
      <c r="F37" s="67" t="n">
        <f aca="false">'Low pensions'!I37</f>
        <v>17041568.679947</v>
      </c>
      <c r="G37" s="81" t="n">
        <f aca="false">'Low pensions'!K37</f>
        <v>289250.280184494</v>
      </c>
      <c r="H37" s="81" t="n">
        <f aca="false">'Low pensions'!V37</f>
        <v>1591369.69894519</v>
      </c>
      <c r="I37" s="81" t="n">
        <f aca="false">'Low pensions'!M37</f>
        <v>8945.88495415961</v>
      </c>
      <c r="J37" s="81" t="n">
        <f aca="false">'Low pensions'!W37</f>
        <v>49217.619555006</v>
      </c>
      <c r="K37" s="9"/>
      <c r="L37" s="81" t="n">
        <f aca="false">'Low pensions'!N37</f>
        <v>2825559.87176906</v>
      </c>
      <c r="M37" s="67"/>
      <c r="N37" s="81" t="n">
        <f aca="false">'Low pensions'!L37</f>
        <v>707948.890713062</v>
      </c>
      <c r="O37" s="9"/>
      <c r="P37" s="81" t="n">
        <f aca="false">'Low pensions'!X37</f>
        <v>18556769.5247675</v>
      </c>
      <c r="Q37" s="67"/>
      <c r="R37" s="81" t="n">
        <f aca="false">'Low SIPA income'!G32</f>
        <v>19466423.9998438</v>
      </c>
      <c r="S37" s="67"/>
      <c r="T37" s="81" t="n">
        <f aca="false">'Low SIPA income'!J32</f>
        <v>74431559.3514637</v>
      </c>
      <c r="U37" s="9"/>
      <c r="V37" s="81" t="n">
        <f aca="false">'Low SIPA income'!F32</f>
        <v>97734.1894357632</v>
      </c>
      <c r="W37" s="67"/>
      <c r="X37" s="81" t="n">
        <f aca="false">'Low SIPA income'!M32</f>
        <v>245480.106313949</v>
      </c>
      <c r="Y37" s="9"/>
      <c r="Z37" s="9" t="n">
        <f aca="false">R37+V37-N37-L37-F37</f>
        <v>-1010919.25314962</v>
      </c>
      <c r="AA37" s="9"/>
      <c r="AB37" s="9" t="n">
        <f aca="false">T37-P37-D37</f>
        <v>-37882892.974729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-0.00836818833022453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10342293</v>
      </c>
      <c r="AX37" s="7"/>
      <c r="AY37" s="40" t="n">
        <f aca="false">(AW37-AW36)/AW36</f>
        <v>0.0290655519667859</v>
      </c>
      <c r="AZ37" s="39" t="n">
        <f aca="false">workers_and_wage_low!B25</f>
        <v>6266.77167680108</v>
      </c>
      <c r="BA37" s="40" t="n">
        <f aca="false">(AZ37-AZ36)/AZ36</f>
        <v>-0.0125248793572038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0.0146486482678606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98064693.0131089</v>
      </c>
      <c r="E38" s="6"/>
      <c r="F38" s="8" t="n">
        <f aca="false">'Low pensions'!I38</f>
        <v>17824418.7689696</v>
      </c>
      <c r="G38" s="80" t="n">
        <f aca="false">'Low pensions'!K38</f>
        <v>329265.472801693</v>
      </c>
      <c r="H38" s="80" t="n">
        <f aca="false">'Low pensions'!V38</f>
        <v>1811521.48233448</v>
      </c>
      <c r="I38" s="80" t="n">
        <f aca="false">'Low pensions'!M38</f>
        <v>10183.4682309802</v>
      </c>
      <c r="J38" s="80" t="n">
        <f aca="false">'Low pensions'!W38</f>
        <v>56026.4375979736</v>
      </c>
      <c r="K38" s="6"/>
      <c r="L38" s="80" t="n">
        <f aca="false">'Low pensions'!N38</f>
        <v>3652343.58361429</v>
      </c>
      <c r="M38" s="8"/>
      <c r="N38" s="80" t="n">
        <f aca="false">'Low pensions'!L38</f>
        <v>743374.693947583</v>
      </c>
      <c r="O38" s="6"/>
      <c r="P38" s="80" t="n">
        <f aca="false">'Low pensions'!X38</f>
        <v>23041856.4529914</v>
      </c>
      <c r="Q38" s="8"/>
      <c r="R38" s="80" t="n">
        <f aca="false">'Low SIPA income'!G33</f>
        <v>17286072.6348073</v>
      </c>
      <c r="S38" s="8"/>
      <c r="T38" s="80" t="n">
        <f aca="false">'Low SIPA income'!J33</f>
        <v>66094796.9324871</v>
      </c>
      <c r="U38" s="6"/>
      <c r="V38" s="80" t="n">
        <f aca="false">'Low SIPA income'!F33</f>
        <v>98134.8448531167</v>
      </c>
      <c r="W38" s="8"/>
      <c r="X38" s="80" t="n">
        <f aca="false">'Low SIPA income'!M33</f>
        <v>246486.437210179</v>
      </c>
      <c r="Y38" s="6"/>
      <c r="Z38" s="6" t="n">
        <f aca="false">R38+V38-N38-L38-F38</f>
        <v>-4835929.56687107</v>
      </c>
      <c r="AA38" s="6"/>
      <c r="AB38" s="6" t="n">
        <f aca="false">T38-P38-D38</f>
        <v>-55011752.5336132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-0.0119540274692616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10734714</v>
      </c>
      <c r="AX38" s="5"/>
      <c r="AY38" s="61" t="n">
        <f aca="false">(AW38-AW37)/AW37</f>
        <v>0.0379433264944244</v>
      </c>
      <c r="AZ38" s="66" t="n">
        <f aca="false">workers_and_wage_low!B26</f>
        <v>6200.91942449486</v>
      </c>
      <c r="BA38" s="61" t="n">
        <f aca="false">(AZ38-AZ37)/AZ37</f>
        <v>-0.0105081620493682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0.0171299806973055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99988116.3996903</v>
      </c>
      <c r="E39" s="9"/>
      <c r="F39" s="67" t="n">
        <f aca="false">'Low pensions'!I39</f>
        <v>18174023.7374762</v>
      </c>
      <c r="G39" s="81" t="n">
        <f aca="false">'Low pensions'!K39</f>
        <v>348416.095722583</v>
      </c>
      <c r="H39" s="81" t="n">
        <f aca="false">'Low pensions'!V39</f>
        <v>1916882.55929797</v>
      </c>
      <c r="I39" s="81" t="n">
        <f aca="false">'Low pensions'!M39</f>
        <v>10775.7555378118</v>
      </c>
      <c r="J39" s="81" t="n">
        <f aca="false">'Low pensions'!W39</f>
        <v>59285.0276071532</v>
      </c>
      <c r="K39" s="9"/>
      <c r="L39" s="81" t="n">
        <f aca="false">'Low pensions'!N39</f>
        <v>3108060.25178582</v>
      </c>
      <c r="M39" s="67"/>
      <c r="N39" s="81" t="n">
        <f aca="false">'Low pensions'!L39</f>
        <v>759796.135567475</v>
      </c>
      <c r="O39" s="9"/>
      <c r="P39" s="81" t="n">
        <f aca="false">'Low pensions'!X39</f>
        <v>20307913.5834034</v>
      </c>
      <c r="Q39" s="67"/>
      <c r="R39" s="81" t="n">
        <f aca="false">'Low SIPA income'!G34</f>
        <v>20202665.8723029</v>
      </c>
      <c r="S39" s="67"/>
      <c r="T39" s="81" t="n">
        <f aca="false">'Low SIPA income'!J34</f>
        <v>77246643.9621459</v>
      </c>
      <c r="U39" s="9"/>
      <c r="V39" s="81" t="n">
        <f aca="false">'Low SIPA income'!F34</f>
        <v>100433.897922584</v>
      </c>
      <c r="W39" s="67"/>
      <c r="X39" s="81" t="n">
        <f aca="false">'Low SIPA income'!M34</f>
        <v>252260.995685288</v>
      </c>
      <c r="Y39" s="9"/>
      <c r="Z39" s="9" t="n">
        <f aca="false">R39+V39-N39-L39-F39</f>
        <v>-1738780.35460396</v>
      </c>
      <c r="AA39" s="9"/>
      <c r="AB39" s="9" t="n">
        <f aca="false">T39-P39-D39</f>
        <v>-43049386.0209479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-0.00927180693811417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11020168</v>
      </c>
      <c r="AX39" s="7"/>
      <c r="AY39" s="40" t="n">
        <f aca="false">(AW39-AW38)/AW38</f>
        <v>0.0265916725867126</v>
      </c>
      <c r="AZ39" s="39" t="n">
        <f aca="false">workers_and_wage_low!B27</f>
        <v>6168.78076497807</v>
      </c>
      <c r="BA39" s="40" t="n">
        <f aca="false">(AZ39-AZ38)/AZ38</f>
        <v>-0.00518288616843395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0.0148338258069459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93289543.0289174</v>
      </c>
      <c r="E40" s="9"/>
      <c r="F40" s="67" t="n">
        <f aca="false">'Low pensions'!I40</f>
        <v>16956478.7348179</v>
      </c>
      <c r="G40" s="81" t="n">
        <f aca="false">'Low pensions'!K40</f>
        <v>353050.504156984</v>
      </c>
      <c r="H40" s="81" t="n">
        <f aca="false">'Low pensions'!V40</f>
        <v>1942379.70713249</v>
      </c>
      <c r="I40" s="81" t="n">
        <f aca="false">'Low pensions'!M40</f>
        <v>10919.0877574325</v>
      </c>
      <c r="J40" s="81" t="n">
        <f aca="false">'Low pensions'!W40</f>
        <v>60073.5991896646</v>
      </c>
      <c r="K40" s="9"/>
      <c r="L40" s="81" t="n">
        <f aca="false">'Low pensions'!N40</f>
        <v>2751710.89302044</v>
      </c>
      <c r="M40" s="67"/>
      <c r="N40" s="81" t="n">
        <f aca="false">'Low pensions'!L40</f>
        <v>711309.808310021</v>
      </c>
      <c r="O40" s="9"/>
      <c r="P40" s="81" t="n">
        <f aca="false">'Low pensions'!X40</f>
        <v>18192057.5999651</v>
      </c>
      <c r="Q40" s="67"/>
      <c r="R40" s="81" t="n">
        <f aca="false">'Low SIPA income'!G35</f>
        <v>17802376.6191583</v>
      </c>
      <c r="S40" s="67"/>
      <c r="T40" s="81" t="n">
        <f aca="false">'Low SIPA income'!J35</f>
        <v>68068929.9655974</v>
      </c>
      <c r="U40" s="9"/>
      <c r="V40" s="81" t="n">
        <f aca="false">'Low SIPA income'!F35</f>
        <v>105837.59818496</v>
      </c>
      <c r="W40" s="67"/>
      <c r="X40" s="81" t="n">
        <f aca="false">'Low SIPA income'!M35</f>
        <v>265833.532814363</v>
      </c>
      <c r="Y40" s="9"/>
      <c r="Z40" s="9" t="n">
        <f aca="false">R40+V40-N40-L40-F40</f>
        <v>-2511285.21880511</v>
      </c>
      <c r="AA40" s="9"/>
      <c r="AB40" s="9" t="n">
        <f aca="false">T40-P40-D40</f>
        <v>-43412670.6632851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-0.00927025347037555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11348090</v>
      </c>
      <c r="AX40" s="7"/>
      <c r="AY40" s="40" t="n">
        <f aca="false">(AW40-AW39)/AW39</f>
        <v>0.0297565336572001</v>
      </c>
      <c r="AZ40" s="39" t="n">
        <f aca="false">workers_and_wage_low!B28</f>
        <v>6141.05860843427</v>
      </c>
      <c r="BA40" s="40" t="n">
        <f aca="false">(AZ40-AZ39)/AZ39</f>
        <v>-0.00449394420064093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0.0170625939277029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99724142.9261491</v>
      </c>
      <c r="E41" s="9"/>
      <c r="F41" s="67" t="n">
        <f aca="false">'Low pensions'!I41</f>
        <v>18126043.4339466</v>
      </c>
      <c r="G41" s="81" t="n">
        <f aca="false">'Low pensions'!K41</f>
        <v>405483.679626532</v>
      </c>
      <c r="H41" s="81" t="n">
        <f aca="false">'Low pensions'!V41</f>
        <v>2230851.56827812</v>
      </c>
      <c r="I41" s="81" t="n">
        <f aca="false">'Low pensions'!M41</f>
        <v>12540.7323595836</v>
      </c>
      <c r="J41" s="81" t="n">
        <f aca="false">'Low pensions'!W41</f>
        <v>68995.40932819</v>
      </c>
      <c r="K41" s="9"/>
      <c r="L41" s="81" t="n">
        <f aca="false">'Low pensions'!N41</f>
        <v>3066100.33732661</v>
      </c>
      <c r="M41" s="67"/>
      <c r="N41" s="81" t="n">
        <f aca="false">'Low pensions'!L41</f>
        <v>761846.004599661</v>
      </c>
      <c r="O41" s="9"/>
      <c r="P41" s="81" t="n">
        <f aca="false">'Low pensions'!X41</f>
        <v>20101461.1624115</v>
      </c>
      <c r="Q41" s="67"/>
      <c r="R41" s="81" t="n">
        <f aca="false">'Low SIPA income'!G36</f>
        <v>20890327.1465015</v>
      </c>
      <c r="S41" s="67"/>
      <c r="T41" s="81" t="n">
        <f aca="false">'Low SIPA income'!J36</f>
        <v>79875976.4448158</v>
      </c>
      <c r="U41" s="9"/>
      <c r="V41" s="81" t="n">
        <f aca="false">'Low SIPA income'!F36</f>
        <v>106508.477157574</v>
      </c>
      <c r="W41" s="67"/>
      <c r="X41" s="81" t="n">
        <f aca="false">'Low SIPA income'!M36</f>
        <v>267518.587373794</v>
      </c>
      <c r="Y41" s="9"/>
      <c r="Z41" s="9" t="n">
        <f aca="false">R41+V41-N41-L41-F41</f>
        <v>-957154.152213853</v>
      </c>
      <c r="AA41" s="9"/>
      <c r="AB41" s="9" t="n">
        <f aca="false">T41-P41-D41</f>
        <v>-39949627.6437448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-0.00844692489012768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11392399</v>
      </c>
      <c r="AX41" s="7"/>
      <c r="AY41" s="40" t="n">
        <f aca="false">(AW41-AW40)/AW40</f>
        <v>0.00390453371448411</v>
      </c>
      <c r="AZ41" s="39" t="n">
        <f aca="false">workers_and_wage_low!B29</f>
        <v>6197.32179338726</v>
      </c>
      <c r="BA41" s="40" t="n">
        <f aca="false">(AZ41-AZ40)/AZ40</f>
        <v>0.00916180556813258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0.0149336688453758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93521460.5885108</v>
      </c>
      <c r="E42" s="6"/>
      <c r="F42" s="8" t="n">
        <f aca="false">'Low pensions'!I42</f>
        <v>16998632.4965344</v>
      </c>
      <c r="G42" s="80" t="n">
        <f aca="false">'Low pensions'!K42</f>
        <v>381074.332315661</v>
      </c>
      <c r="H42" s="80" t="n">
        <f aca="false">'Low pensions'!V42</f>
        <v>2096558.54129549</v>
      </c>
      <c r="I42" s="80" t="n">
        <f aca="false">'Low pensions'!M42</f>
        <v>11785.804092237</v>
      </c>
      <c r="J42" s="80" t="n">
        <f aca="false">'Low pensions'!W42</f>
        <v>64842.0167410981</v>
      </c>
      <c r="K42" s="6"/>
      <c r="L42" s="80" t="n">
        <f aca="false">'Low pensions'!N42</f>
        <v>3330835.94099181</v>
      </c>
      <c r="M42" s="8"/>
      <c r="N42" s="80" t="n">
        <f aca="false">'Low pensions'!L42</f>
        <v>716310.373778913</v>
      </c>
      <c r="O42" s="6"/>
      <c r="P42" s="80" t="n">
        <f aca="false">'Low pensions'!X42</f>
        <v>21224651.8627377</v>
      </c>
      <c r="Q42" s="8"/>
      <c r="R42" s="80" t="n">
        <f aca="false">'Low SIPA income'!G37</f>
        <v>18188780.2772117</v>
      </c>
      <c r="S42" s="8"/>
      <c r="T42" s="80" t="n">
        <f aca="false">'Low SIPA income'!J37</f>
        <v>69546377.8424266</v>
      </c>
      <c r="U42" s="6"/>
      <c r="V42" s="80" t="n">
        <f aca="false">'Low SIPA income'!F37</f>
        <v>112737.245265743</v>
      </c>
      <c r="W42" s="8"/>
      <c r="X42" s="80" t="n">
        <f aca="false">'Low SIPA income'!M37</f>
        <v>283163.457057838</v>
      </c>
      <c r="Y42" s="6"/>
      <c r="Z42" s="6" t="n">
        <f aca="false">R42+V42-N42-L42-F42</f>
        <v>-2744261.28882762</v>
      </c>
      <c r="AA42" s="6"/>
      <c r="AB42" s="6" t="n">
        <f aca="false">T42-P42-D42</f>
        <v>-45199734.6088219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-0.00944411603381841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11386041</v>
      </c>
      <c r="AX42" s="5"/>
      <c r="AY42" s="61" t="n">
        <f aca="false">(AW42-AW41)/AW41</f>
        <v>-0.000558091408139761</v>
      </c>
      <c r="AZ42" s="66" t="n">
        <f aca="false">workers_and_wage_low!B30</f>
        <v>6223.56610055194</v>
      </c>
      <c r="BA42" s="61" t="n">
        <f aca="false">(AZ42-AZ41)/AZ41</f>
        <v>0.00423478206225928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0.0172349156460409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102085945.3183</v>
      </c>
      <c r="E43" s="9"/>
      <c r="F43" s="67" t="n">
        <f aca="false">'Low pensions'!I43</f>
        <v>18555328.9759063</v>
      </c>
      <c r="G43" s="81" t="n">
        <f aca="false">'Low pensions'!K43</f>
        <v>439127.82999656</v>
      </c>
      <c r="H43" s="81" t="n">
        <f aca="false">'Low pensions'!V43</f>
        <v>2415951.75698483</v>
      </c>
      <c r="I43" s="81" t="n">
        <f aca="false">'Low pensions'!M43</f>
        <v>13581.2730926772</v>
      </c>
      <c r="J43" s="81" t="n">
        <f aca="false">'Low pensions'!W43</f>
        <v>74720.1574325208</v>
      </c>
      <c r="K43" s="9"/>
      <c r="L43" s="81" t="n">
        <f aca="false">'Low pensions'!N43</f>
        <v>3121798.48426818</v>
      </c>
      <c r="M43" s="67"/>
      <c r="N43" s="81" t="n">
        <f aca="false">'Low pensions'!L43</f>
        <v>783787.152764231</v>
      </c>
      <c r="O43" s="9"/>
      <c r="P43" s="81" t="n">
        <f aca="false">'Low pensions'!X43</f>
        <v>20511192.8351853</v>
      </c>
      <c r="Q43" s="67"/>
      <c r="R43" s="81" t="n">
        <f aca="false">'Low SIPA income'!G38</f>
        <v>21279013.3843584</v>
      </c>
      <c r="S43" s="67"/>
      <c r="T43" s="81" t="n">
        <f aca="false">'Low SIPA income'!J38</f>
        <v>81362151.9633588</v>
      </c>
      <c r="U43" s="9"/>
      <c r="V43" s="81" t="n">
        <f aca="false">'Low SIPA income'!F38</f>
        <v>107121.667123295</v>
      </c>
      <c r="W43" s="67"/>
      <c r="X43" s="81" t="n">
        <f aca="false">'Low SIPA income'!M38</f>
        <v>269058.743780113</v>
      </c>
      <c r="Y43" s="9"/>
      <c r="Z43" s="9" t="n">
        <f aca="false">R43+V43-N43-L43-F43</f>
        <v>-1074779.56145703</v>
      </c>
      <c r="AA43" s="9"/>
      <c r="AB43" s="9" t="n">
        <f aca="false">T43-P43-D43</f>
        <v>-41234986.1901261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-0.00849859201921016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11452438</v>
      </c>
      <c r="AX43" s="7"/>
      <c r="AY43" s="40" t="n">
        <f aca="false">(AW43-AW42)/AW42</f>
        <v>0.00583143868882959</v>
      </c>
      <c r="AZ43" s="39" t="n">
        <f aca="false">workers_and_wage_low!B31</f>
        <v>6242.22412595193</v>
      </c>
      <c r="BA43" s="40" t="n">
        <f aca="false">(AZ43-AZ42)/AZ42</f>
        <v>0.00299796372345619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0.0151099283033614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96127511.5354066</v>
      </c>
      <c r="E44" s="9"/>
      <c r="F44" s="67" t="n">
        <f aca="false">'Low pensions'!I44</f>
        <v>17472313.1045441</v>
      </c>
      <c r="G44" s="81" t="n">
        <f aca="false">'Low pensions'!K44</f>
        <v>440007.068906749</v>
      </c>
      <c r="H44" s="81" t="n">
        <f aca="false">'Low pensions'!V44</f>
        <v>2420789.07005127</v>
      </c>
      <c r="I44" s="81" t="n">
        <f aca="false">'Low pensions'!M44</f>
        <v>13608.4660486624</v>
      </c>
      <c r="J44" s="81" t="n">
        <f aca="false">'Low pensions'!W44</f>
        <v>74869.7650531322</v>
      </c>
      <c r="K44" s="9"/>
      <c r="L44" s="81" t="n">
        <f aca="false">'Low pensions'!N44</f>
        <v>2763342.84928169</v>
      </c>
      <c r="M44" s="67"/>
      <c r="N44" s="81" t="n">
        <f aca="false">'Low pensions'!L44</f>
        <v>739481.659615599</v>
      </c>
      <c r="O44" s="9"/>
      <c r="P44" s="81" t="n">
        <f aca="false">'Low pensions'!X44</f>
        <v>18407409.0901441</v>
      </c>
      <c r="Q44" s="67"/>
      <c r="R44" s="81" t="n">
        <f aca="false">'Low SIPA income'!G39</f>
        <v>18640907.6267182</v>
      </c>
      <c r="S44" s="67"/>
      <c r="T44" s="81" t="n">
        <f aca="false">'Low SIPA income'!J39</f>
        <v>71275125.9499108</v>
      </c>
      <c r="U44" s="9"/>
      <c r="V44" s="81" t="n">
        <f aca="false">'Low SIPA income'!F39</f>
        <v>113705.665936898</v>
      </c>
      <c r="W44" s="67"/>
      <c r="X44" s="81" t="n">
        <f aca="false">'Low SIPA income'!M39</f>
        <v>285595.850580354</v>
      </c>
      <c r="Y44" s="9"/>
      <c r="Z44" s="9" t="n">
        <f aca="false">R44+V44-N44-L44-F44</f>
        <v>-2220524.32078626</v>
      </c>
      <c r="AA44" s="9"/>
      <c r="AB44" s="9" t="n">
        <f aca="false">T44-P44-D44</f>
        <v>-43259794.6756399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-0.00889086491111434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11490607</v>
      </c>
      <c r="AX44" s="7"/>
      <c r="AY44" s="40" t="n">
        <f aca="false">(AW44-AW43)/AW43</f>
        <v>0.00333282747306731</v>
      </c>
      <c r="AZ44" s="39" t="n">
        <f aca="false">workers_and_wage_low!B32</f>
        <v>6266.08555222621</v>
      </c>
      <c r="BA44" s="40" t="n">
        <f aca="false">(AZ44-AZ43)/AZ43</f>
        <v>0.00382258403300219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0.0173331388127828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103992826.020007</v>
      </c>
      <c r="E45" s="9"/>
      <c r="F45" s="67" t="n">
        <f aca="false">'Low pensions'!I45</f>
        <v>18901927.1156176</v>
      </c>
      <c r="G45" s="81" t="n">
        <f aca="false">'Low pensions'!K45</f>
        <v>485573.474983883</v>
      </c>
      <c r="H45" s="81" t="n">
        <f aca="false">'Low pensions'!V45</f>
        <v>2671481.99202435</v>
      </c>
      <c r="I45" s="81" t="n">
        <f aca="false">'Low pensions'!M45</f>
        <v>15017.7363397077</v>
      </c>
      <c r="J45" s="81" t="n">
        <f aca="false">'Low pensions'!W45</f>
        <v>82623.1543925058</v>
      </c>
      <c r="K45" s="9"/>
      <c r="L45" s="81" t="n">
        <f aca="false">'Low pensions'!N45</f>
        <v>3151420.5210679</v>
      </c>
      <c r="M45" s="67"/>
      <c r="N45" s="81" t="n">
        <f aca="false">'Low pensions'!L45</f>
        <v>801295.209056579</v>
      </c>
      <c r="O45" s="9"/>
      <c r="P45" s="81" t="n">
        <f aca="false">'Low pensions'!X45</f>
        <v>20761225.8849651</v>
      </c>
      <c r="Q45" s="67"/>
      <c r="R45" s="81" t="n">
        <f aca="false">'Low SIPA income'!G40</f>
        <v>21953005.3525442</v>
      </c>
      <c r="S45" s="67" t="n">
        <f aca="false">SUM(T42:T45)/AVERAGE(AG42:AG45)</f>
        <v>0.0631058241080144</v>
      </c>
      <c r="T45" s="81" t="n">
        <f aca="false">'Low SIPA income'!J40</f>
        <v>83939218.6697468</v>
      </c>
      <c r="U45" s="9"/>
      <c r="V45" s="81" t="n">
        <f aca="false">'Low SIPA income'!F40</f>
        <v>106177.2780654</v>
      </c>
      <c r="W45" s="67"/>
      <c r="X45" s="81" t="n">
        <f aca="false">'Low SIPA income'!M40</f>
        <v>266686.710741601</v>
      </c>
      <c r="Y45" s="9"/>
      <c r="Z45" s="9" t="n">
        <f aca="false">R45+V45-N45-L45-F45</f>
        <v>-795460.215132497</v>
      </c>
      <c r="AA45" s="9"/>
      <c r="AB45" s="9" t="n">
        <f aca="false">T45-P45-D45</f>
        <v>-40814833.2352254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-0.00832932825160004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11523815</v>
      </c>
      <c r="AX45" s="7"/>
      <c r="AY45" s="40" t="n">
        <f aca="false">(AW45-AW44)/AW44</f>
        <v>0.00289001268601389</v>
      </c>
      <c r="AZ45" s="39" t="n">
        <f aca="false">workers_and_wage_low!B33</f>
        <v>6315.86379189218</v>
      </c>
      <c r="BA45" s="40" t="n">
        <f aca="false">(AZ45-AZ44)/AZ44</f>
        <v>0.00794407277894233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0.0151621348786337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98179076.8803414</v>
      </c>
      <c r="E46" s="6"/>
      <c r="F46" s="8" t="n">
        <f aca="false">'Low pensions'!I46</f>
        <v>17845209.3908266</v>
      </c>
      <c r="G46" s="80" t="n">
        <f aca="false">'Low pensions'!K46</f>
        <v>469143.333180537</v>
      </c>
      <c r="H46" s="80" t="n">
        <f aca="false">'Low pensions'!V46</f>
        <v>2581088.19949789</v>
      </c>
      <c r="I46" s="80" t="n">
        <f aca="false">'Low pensions'!M46</f>
        <v>14509.5876241403</v>
      </c>
      <c r="J46" s="80" t="n">
        <f aca="false">'Low pensions'!W46</f>
        <v>79827.4700875636</v>
      </c>
      <c r="K46" s="6"/>
      <c r="L46" s="80" t="n">
        <f aca="false">'Low pensions'!N46</f>
        <v>3460330.32518087</v>
      </c>
      <c r="M46" s="8"/>
      <c r="N46" s="80" t="n">
        <f aca="false">'Low pensions'!L46</f>
        <v>758268.79855825</v>
      </c>
      <c r="O46" s="6"/>
      <c r="P46" s="80" t="n">
        <f aca="false">'Low pensions'!X46</f>
        <v>22127441.7112844</v>
      </c>
      <c r="Q46" s="8"/>
      <c r="R46" s="80" t="n">
        <f aca="false">'Low SIPA income'!G41</f>
        <v>19180376.4951225</v>
      </c>
      <c r="S46" s="8"/>
      <c r="T46" s="80" t="n">
        <f aca="false">'Low SIPA income'!J41</f>
        <v>73337831.9249385</v>
      </c>
      <c r="U46" s="6"/>
      <c r="V46" s="80" t="n">
        <f aca="false">'Low SIPA income'!F41</f>
        <v>115980.139224495</v>
      </c>
      <c r="W46" s="8"/>
      <c r="X46" s="80" t="n">
        <f aca="false">'Low SIPA income'!M41</f>
        <v>291308.671729952</v>
      </c>
      <c r="Y46" s="6"/>
      <c r="Z46" s="6" t="n">
        <f aca="false">R46+V46-N46-L46-F46</f>
        <v>-2767451.88021872</v>
      </c>
      <c r="AA46" s="6"/>
      <c r="AB46" s="6" t="n">
        <f aca="false">T46-P46-D46</f>
        <v>-46968686.6666872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-0.00950021698361303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11577193</v>
      </c>
      <c r="AX46" s="5"/>
      <c r="AY46" s="61" t="n">
        <f aca="false">(AW46-AW45)/AW45</f>
        <v>0.00463197300546737</v>
      </c>
      <c r="AZ46" s="66" t="n">
        <f aca="false">workers_and_wage_low!B34</f>
        <v>6349.60490116465</v>
      </c>
      <c r="BA46" s="61" t="n">
        <f aca="false">(AZ46-AZ45)/AZ45</f>
        <v>0.00534227943860827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0.0173470583440049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107097850.832012</v>
      </c>
      <c r="E47" s="9"/>
      <c r="F47" s="67" t="n">
        <f aca="false">'Low pensions'!I47</f>
        <v>19466302.1300768</v>
      </c>
      <c r="G47" s="81" t="n">
        <f aca="false">'Low pensions'!K47</f>
        <v>525059.958289333</v>
      </c>
      <c r="H47" s="81" t="n">
        <f aca="false">'Low pensions'!V47</f>
        <v>2888724.97277486</v>
      </c>
      <c r="I47" s="81" t="n">
        <f aca="false">'Low pensions'!M47</f>
        <v>16238.9677821443</v>
      </c>
      <c r="J47" s="81" t="n">
        <f aca="false">'Low pensions'!W47</f>
        <v>89342.0094672636</v>
      </c>
      <c r="K47" s="9"/>
      <c r="L47" s="81" t="n">
        <f aca="false">'Low pensions'!N47</f>
        <v>3229362.09259451</v>
      </c>
      <c r="M47" s="67"/>
      <c r="N47" s="81" t="n">
        <f aca="false">'Low pensions'!L47</f>
        <v>828675.872444455</v>
      </c>
      <c r="O47" s="9"/>
      <c r="P47" s="81" t="n">
        <f aca="false">'Low pensions'!X47</f>
        <v>21316305.4014936</v>
      </c>
      <c r="Q47" s="67"/>
      <c r="R47" s="81" t="n">
        <f aca="false">'Low SIPA income'!G42</f>
        <v>22322953.4521527</v>
      </c>
      <c r="S47" s="67"/>
      <c r="T47" s="81" t="n">
        <f aca="false">'Low SIPA income'!J42</f>
        <v>85353747.2926306</v>
      </c>
      <c r="U47" s="9"/>
      <c r="V47" s="81" t="n">
        <f aca="false">'Low SIPA income'!F42</f>
        <v>106426.177883472</v>
      </c>
      <c r="W47" s="67"/>
      <c r="X47" s="81" t="n">
        <f aca="false">'Low SIPA income'!M42</f>
        <v>267311.875324788</v>
      </c>
      <c r="Y47" s="9"/>
      <c r="Z47" s="9" t="n">
        <f aca="false">R47+V47-N47-L47-F47</f>
        <v>-1094960.46507957</v>
      </c>
      <c r="AA47" s="9"/>
      <c r="AB47" s="9" t="n">
        <f aca="false">T47-P47-D47</f>
        <v>-43060408.9408745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-0.00860796737605456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11575570</v>
      </c>
      <c r="AX47" s="7"/>
      <c r="AY47" s="40" t="n">
        <f aca="false">(AW47-AW46)/AW46</f>
        <v>-0.000140189422427353</v>
      </c>
      <c r="AZ47" s="39" t="n">
        <f aca="false">workers_and_wage_low!B35</f>
        <v>6368.78597927152</v>
      </c>
      <c r="BA47" s="40" t="n">
        <f aca="false">(AZ47-AZ46)/AZ46</f>
        <v>0.00302083017848126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0.015163403159872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101659778.64378</v>
      </c>
      <c r="E48" s="9"/>
      <c r="F48" s="67" t="n">
        <f aca="false">'Low pensions'!I48</f>
        <v>18477868.1381816</v>
      </c>
      <c r="G48" s="81" t="n">
        <f aca="false">'Low pensions'!K48</f>
        <v>522607.227975439</v>
      </c>
      <c r="H48" s="81" t="n">
        <f aca="false">'Low pensions'!V48</f>
        <v>2875230.77426025</v>
      </c>
      <c r="I48" s="81" t="n">
        <f aca="false">'Low pensions'!M48</f>
        <v>16163.1101435702</v>
      </c>
      <c r="J48" s="81" t="n">
        <f aca="false">'Low pensions'!W48</f>
        <v>88924.6631214507</v>
      </c>
      <c r="K48" s="9"/>
      <c r="L48" s="81" t="n">
        <f aca="false">'Low pensions'!N48</f>
        <v>2961162.45290021</v>
      </c>
      <c r="M48" s="67"/>
      <c r="N48" s="81" t="n">
        <f aca="false">'Low pensions'!L48</f>
        <v>788485.810034972</v>
      </c>
      <c r="O48" s="9"/>
      <c r="P48" s="81" t="n">
        <f aca="false">'Low pensions'!X48</f>
        <v>19703502.3307609</v>
      </c>
      <c r="Q48" s="67"/>
      <c r="R48" s="81" t="n">
        <f aca="false">'Low SIPA income'!G43</f>
        <v>19573714.2756016</v>
      </c>
      <c r="S48" s="67"/>
      <c r="T48" s="81" t="n">
        <f aca="false">'Low SIPA income'!J43</f>
        <v>74841793.0198543</v>
      </c>
      <c r="U48" s="9"/>
      <c r="V48" s="81" t="n">
        <f aca="false">'Low SIPA income'!F43</f>
        <v>112763.809340014</v>
      </c>
      <c r="W48" s="67"/>
      <c r="X48" s="81" t="n">
        <f aca="false">'Low SIPA income'!M43</f>
        <v>283230.178353772</v>
      </c>
      <c r="Y48" s="9"/>
      <c r="Z48" s="9" t="n">
        <f aca="false">R48+V48-N48-L48-F48</f>
        <v>-2541038.31617515</v>
      </c>
      <c r="AA48" s="9"/>
      <c r="AB48" s="9" t="n">
        <f aca="false">T48-P48-D48</f>
        <v>-46521487.9546866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-0.00928273451606277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11600495</v>
      </c>
      <c r="AX48" s="7"/>
      <c r="AY48" s="40" t="n">
        <f aca="false">(AW48-AW47)/AW47</f>
        <v>0.00215324169781704</v>
      </c>
      <c r="AZ48" s="39" t="n">
        <f aca="false">workers_and_wage_low!B36</f>
        <v>6409.93003587371</v>
      </c>
      <c r="BA48" s="40" t="n">
        <f aca="false">(AZ48-AZ47)/AZ47</f>
        <v>0.00646026679748683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0.0174158758631964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110194702.865501</v>
      </c>
      <c r="E49" s="9"/>
      <c r="F49" s="67" t="n">
        <f aca="false">'Low pensions'!I49</f>
        <v>20029191.6452979</v>
      </c>
      <c r="G49" s="81" t="n">
        <f aca="false">'Low pensions'!K49</f>
        <v>592514.931671904</v>
      </c>
      <c r="H49" s="81" t="n">
        <f aca="false">'Low pensions'!V49</f>
        <v>3259842.33389101</v>
      </c>
      <c r="I49" s="81" t="n">
        <f aca="false">'Low pensions'!M49</f>
        <v>18325.2040723269</v>
      </c>
      <c r="J49" s="81" t="n">
        <f aca="false">'Low pensions'!W49</f>
        <v>100819.865996629</v>
      </c>
      <c r="K49" s="9"/>
      <c r="L49" s="81" t="n">
        <f aca="false">'Low pensions'!N49</f>
        <v>3262786.13002247</v>
      </c>
      <c r="M49" s="67"/>
      <c r="N49" s="81" t="n">
        <f aca="false">'Low pensions'!L49</f>
        <v>856433.640498869</v>
      </c>
      <c r="O49" s="9"/>
      <c r="P49" s="81" t="n">
        <f aca="false">'Low pensions'!X49</f>
        <v>21642457.9405682</v>
      </c>
      <c r="Q49" s="67"/>
      <c r="R49" s="81" t="n">
        <f aca="false">'Low SIPA income'!G44</f>
        <v>22663520.0201377</v>
      </c>
      <c r="S49" s="67"/>
      <c r="T49" s="81" t="n">
        <f aca="false">'Low SIPA income'!J44</f>
        <v>86655933.0828045</v>
      </c>
      <c r="U49" s="9"/>
      <c r="V49" s="81" t="n">
        <f aca="false">'Low SIPA income'!F44</f>
        <v>106167.021720314</v>
      </c>
      <c r="W49" s="67"/>
      <c r="X49" s="81" t="n">
        <f aca="false">'Low SIPA income'!M44</f>
        <v>266660.949759731</v>
      </c>
      <c r="Y49" s="9"/>
      <c r="Z49" s="9" t="n">
        <f aca="false">R49+V49-N49-L49-F49</f>
        <v>-1378724.37396121</v>
      </c>
      <c r="AA49" s="9"/>
      <c r="AB49" s="9" t="n">
        <f aca="false">T49-P49-D49</f>
        <v>-45181227.7232647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-0.008986051166871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11596162</v>
      </c>
      <c r="AX49" s="7"/>
      <c r="AY49" s="40" t="n">
        <f aca="false">(AW49-AW48)/AW48</f>
        <v>-0.000373518543820759</v>
      </c>
      <c r="AZ49" s="39" t="n">
        <f aca="false">workers_and_wage_low!B37</f>
        <v>6444.75173883825</v>
      </c>
      <c r="BA49" s="40" t="n">
        <f aca="false">(AZ49-AZ48)/AZ48</f>
        <v>0.00543246225304353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0.0152023672248423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105527411.986936</v>
      </c>
      <c r="E50" s="6"/>
      <c r="F50" s="8" t="n">
        <f aca="false">'Low pensions'!I50</f>
        <v>19180856.2803463</v>
      </c>
      <c r="G50" s="80" t="n">
        <f aca="false">'Low pensions'!K50</f>
        <v>572554.249410047</v>
      </c>
      <c r="H50" s="80" t="n">
        <f aca="false">'Low pensions'!V50</f>
        <v>3150024.54943967</v>
      </c>
      <c r="I50" s="80" t="n">
        <f aca="false">'Low pensions'!M50</f>
        <v>17707.8633838157</v>
      </c>
      <c r="J50" s="80" t="n">
        <f aca="false">'Low pensions'!W50</f>
        <v>97423.4396733909</v>
      </c>
      <c r="K50" s="6"/>
      <c r="L50" s="80" t="n">
        <f aca="false">'Low pensions'!N50</f>
        <v>3667323.95086768</v>
      </c>
      <c r="M50" s="8"/>
      <c r="N50" s="80" t="n">
        <f aca="false">'Low pensions'!L50</f>
        <v>821376.821764656</v>
      </c>
      <c r="O50" s="6"/>
      <c r="P50" s="80" t="n">
        <f aca="false">'Low pensions'!X50</f>
        <v>23548734.342784</v>
      </c>
      <c r="Q50" s="8"/>
      <c r="R50" s="80" t="n">
        <f aca="false">'Low SIPA income'!G45</f>
        <v>20084428.1666105</v>
      </c>
      <c r="S50" s="8"/>
      <c r="T50" s="80" t="n">
        <f aca="false">'Low SIPA income'!J45</f>
        <v>76794551.8465679</v>
      </c>
      <c r="U50" s="6"/>
      <c r="V50" s="80" t="n">
        <f aca="false">'Low SIPA income'!F45</f>
        <v>111891.856440954</v>
      </c>
      <c r="W50" s="8"/>
      <c r="X50" s="80" t="n">
        <f aca="false">'Low SIPA income'!M45</f>
        <v>281040.08406233</v>
      </c>
      <c r="Y50" s="6"/>
      <c r="Z50" s="6" t="n">
        <f aca="false">R50+V50-N50-L50-F50</f>
        <v>-3473237.02992719</v>
      </c>
      <c r="AA50" s="6"/>
      <c r="AB50" s="6" t="n">
        <f aca="false">T50-P50-D50</f>
        <v>-52281594.4831518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-0.0102868123484094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11655258</v>
      </c>
      <c r="AX50" s="5"/>
      <c r="AY50" s="61" t="n">
        <f aca="false">(AW50-AW49)/AW49</f>
        <v>0.00509616888760264</v>
      </c>
      <c r="AZ50" s="66" t="n">
        <f aca="false">workers_and_wage_low!B38</f>
        <v>6494.17664746347</v>
      </c>
      <c r="BA50" s="61" t="n">
        <f aca="false">(AZ50-AZ49)/AZ49</f>
        <v>0.00766901668645752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0.0175697068948177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114229448.801609</v>
      </c>
      <c r="E51" s="9"/>
      <c r="F51" s="67" t="n">
        <f aca="false">'Low pensions'!I51</f>
        <v>20762554.479381</v>
      </c>
      <c r="G51" s="81" t="n">
        <f aca="false">'Low pensions'!K51</f>
        <v>626243.067032908</v>
      </c>
      <c r="H51" s="81" t="n">
        <f aca="false">'Low pensions'!V51</f>
        <v>3445404.58323849</v>
      </c>
      <c r="I51" s="81" t="n">
        <f aca="false">'Low pensions'!M51</f>
        <v>19368.3422793682</v>
      </c>
      <c r="J51" s="81" t="n">
        <f aca="false">'Low pensions'!W51</f>
        <v>106558.904636242</v>
      </c>
      <c r="K51" s="9"/>
      <c r="L51" s="81" t="n">
        <f aca="false">'Low pensions'!N51</f>
        <v>3386385.03917621</v>
      </c>
      <c r="M51" s="67"/>
      <c r="N51" s="81" t="n">
        <f aca="false">'Low pensions'!L51</f>
        <v>890760.866590958</v>
      </c>
      <c r="O51" s="9"/>
      <c r="P51" s="81" t="n">
        <f aca="false">'Low pensions'!X51</f>
        <v>22472671.5375211</v>
      </c>
      <c r="Q51" s="67"/>
      <c r="R51" s="81" t="n">
        <f aca="false">'Low SIPA income'!G46</f>
        <v>23243829.3878615</v>
      </c>
      <c r="S51" s="67"/>
      <c r="T51" s="81" t="n">
        <f aca="false">'Low SIPA income'!J46</f>
        <v>88874796.2466961</v>
      </c>
      <c r="U51" s="9"/>
      <c r="V51" s="81" t="n">
        <f aca="false">'Low SIPA income'!F46</f>
        <v>109666.515492083</v>
      </c>
      <c r="W51" s="67"/>
      <c r="X51" s="81" t="n">
        <f aca="false">'Low SIPA income'!M46</f>
        <v>275450.669182364</v>
      </c>
      <c r="Y51" s="9"/>
      <c r="Z51" s="9" t="n">
        <f aca="false">R51+V51-N51-L51-F51</f>
        <v>-1686204.48179461</v>
      </c>
      <c r="AA51" s="9"/>
      <c r="AB51" s="9" t="n">
        <f aca="false">T51-P51-D51</f>
        <v>-47827324.0924342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-0.00932770236948846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11674482</v>
      </c>
      <c r="AX51" s="7"/>
      <c r="AY51" s="40" t="n">
        <f aca="false">(AW51-AW50)/AW50</f>
        <v>0.00164938433795288</v>
      </c>
      <c r="AZ51" s="39" t="n">
        <f aca="false">workers_and_wage_low!B39</f>
        <v>6522.44617715425</v>
      </c>
      <c r="BA51" s="40" t="n">
        <f aca="false">(AZ51-AZ50)/AZ50</f>
        <v>0.00435305832061466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0.0153103008910225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109693528.067767</v>
      </c>
      <c r="E52" s="9"/>
      <c r="F52" s="67" t="n">
        <f aca="false">'Low pensions'!I52</f>
        <v>19938097.1932908</v>
      </c>
      <c r="G52" s="81" t="n">
        <f aca="false">'Low pensions'!K52</f>
        <v>617311.438270336</v>
      </c>
      <c r="H52" s="81" t="n">
        <f aca="false">'Low pensions'!V52</f>
        <v>3396265.39704334</v>
      </c>
      <c r="I52" s="81" t="n">
        <f aca="false">'Low pensions'!M52</f>
        <v>19092.1063382578</v>
      </c>
      <c r="J52" s="81" t="n">
        <f aca="false">'Low pensions'!W52</f>
        <v>105039.135991031</v>
      </c>
      <c r="K52" s="9"/>
      <c r="L52" s="81" t="n">
        <f aca="false">'Low pensions'!N52</f>
        <v>3144680.36175341</v>
      </c>
      <c r="M52" s="67"/>
      <c r="N52" s="81" t="n">
        <f aca="false">'Low pensions'!L52</f>
        <v>857880.190867241</v>
      </c>
      <c r="O52" s="9"/>
      <c r="P52" s="81" t="n">
        <f aca="false">'Low pensions'!X52</f>
        <v>21037565.0408943</v>
      </c>
      <c r="Q52" s="67"/>
      <c r="R52" s="81" t="n">
        <f aca="false">'Low SIPA income'!G47</f>
        <v>20469362.0814312</v>
      </c>
      <c r="S52" s="67"/>
      <c r="T52" s="81" t="n">
        <f aca="false">'Low SIPA income'!J47</f>
        <v>78266380.0327618</v>
      </c>
      <c r="U52" s="9"/>
      <c r="V52" s="81" t="n">
        <f aca="false">'Low SIPA income'!F47</f>
        <v>116876.893904628</v>
      </c>
      <c r="W52" s="67"/>
      <c r="X52" s="81" t="n">
        <f aca="false">'Low SIPA income'!M47</f>
        <v>293561.060944898</v>
      </c>
      <c r="Y52" s="9"/>
      <c r="Z52" s="9" t="n">
        <f aca="false">R52+V52-N52-L52-F52</f>
        <v>-3354418.77057564</v>
      </c>
      <c r="AA52" s="9"/>
      <c r="AB52" s="9" t="n">
        <f aca="false">T52-P52-D52</f>
        <v>-52464713.0758994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-0.0101637134066073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11757861</v>
      </c>
      <c r="AX52" s="7"/>
      <c r="AY52" s="40" t="n">
        <f aca="false">(AW52-AW51)/AW51</f>
        <v>0.00714198711343253</v>
      </c>
      <c r="AZ52" s="39" t="n">
        <f aca="false">workers_and_wage_low!B40</f>
        <v>6546.69456507936</v>
      </c>
      <c r="BA52" s="40" t="n">
        <f aca="false">(AZ52-AZ51)/AZ51</f>
        <v>0.00371768310025183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0.0176102139106142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117472586.401872</v>
      </c>
      <c r="E53" s="9"/>
      <c r="F53" s="67" t="n">
        <f aca="false">'Low pensions'!I53</f>
        <v>21352033.1279784</v>
      </c>
      <c r="G53" s="81" t="n">
        <f aca="false">'Low pensions'!K53</f>
        <v>733230.095304279</v>
      </c>
      <c r="H53" s="81" t="n">
        <f aca="false">'Low pensions'!V53</f>
        <v>4034015.64651095</v>
      </c>
      <c r="I53" s="81" t="n">
        <f aca="false">'Low pensions'!M53</f>
        <v>22677.2194424005</v>
      </c>
      <c r="J53" s="81" t="n">
        <f aca="false">'Low pensions'!W53</f>
        <v>124763.370510649</v>
      </c>
      <c r="K53" s="9"/>
      <c r="L53" s="81" t="n">
        <f aca="false">'Low pensions'!N53</f>
        <v>3492564.80909095</v>
      </c>
      <c r="M53" s="67"/>
      <c r="N53" s="81" t="n">
        <f aca="false">'Low pensions'!L53</f>
        <v>920680.373121694</v>
      </c>
      <c r="O53" s="9"/>
      <c r="P53" s="81" t="n">
        <f aca="false">'Low pensions'!X53</f>
        <v>23188247.1656166</v>
      </c>
      <c r="Q53" s="67"/>
      <c r="R53" s="81" t="n">
        <f aca="false">'Low SIPA income'!G48</f>
        <v>23653650.2986989</v>
      </c>
      <c r="S53" s="67"/>
      <c r="T53" s="81" t="n">
        <f aca="false">'Low SIPA income'!J48</f>
        <v>90441782.019158</v>
      </c>
      <c r="U53" s="9"/>
      <c r="V53" s="81" t="n">
        <f aca="false">'Low SIPA income'!F48</f>
        <v>114272.877652264</v>
      </c>
      <c r="W53" s="67"/>
      <c r="X53" s="81" t="n">
        <f aca="false">'Low SIPA income'!M48</f>
        <v>287020.522877678</v>
      </c>
      <c r="Y53" s="9"/>
      <c r="Z53" s="9" t="n">
        <f aca="false">R53+V53-N53-L53-F53</f>
        <v>-1997355.13383981</v>
      </c>
      <c r="AA53" s="9"/>
      <c r="AB53" s="9" t="n">
        <f aca="false">T53-P53-D53</f>
        <v>-50219051.5483308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-0.00963219429936652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11803821</v>
      </c>
      <c r="AX53" s="7"/>
      <c r="AY53" s="40" t="n">
        <f aca="false">(AW53-AW52)/AW52</f>
        <v>0.00390887424166692</v>
      </c>
      <c r="AZ53" s="39" t="n">
        <f aca="false">workers_and_wage_low!B41</f>
        <v>6551.88497818732</v>
      </c>
      <c r="BA53" s="40" t="n">
        <f aca="false">(AZ53-AZ52)/AZ52</f>
        <v>0.000792829580845512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0.0153512941536068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113633073.313502</v>
      </c>
      <c r="E54" s="6"/>
      <c r="F54" s="8" t="n">
        <f aca="false">'Low pensions'!I54</f>
        <v>20654156.1749866</v>
      </c>
      <c r="G54" s="80" t="n">
        <f aca="false">'Low pensions'!K54</f>
        <v>778814.871196312</v>
      </c>
      <c r="H54" s="80" t="n">
        <f aca="false">'Low pensions'!V54</f>
        <v>4284809.63378564</v>
      </c>
      <c r="I54" s="80" t="n">
        <f aca="false">'Low pensions'!M54</f>
        <v>24087.0578720508</v>
      </c>
      <c r="J54" s="80" t="n">
        <f aca="false">'Low pensions'!W54</f>
        <v>132519.885580999</v>
      </c>
      <c r="K54" s="6"/>
      <c r="L54" s="80" t="n">
        <f aca="false">'Low pensions'!N54</f>
        <v>3945516.36067015</v>
      </c>
      <c r="M54" s="8"/>
      <c r="N54" s="80" t="n">
        <f aca="false">'Low pensions'!L54</f>
        <v>893178.43411018</v>
      </c>
      <c r="O54" s="6"/>
      <c r="P54" s="80" t="n">
        <f aca="false">'Low pensions'!X54</f>
        <v>25387307.3659446</v>
      </c>
      <c r="Q54" s="8"/>
      <c r="R54" s="80" t="n">
        <f aca="false">'Low SIPA income'!G49</f>
        <v>20916533.279984</v>
      </c>
      <c r="S54" s="8"/>
      <c r="T54" s="80" t="n">
        <f aca="false">'Low SIPA income'!J49</f>
        <v>79976177.8675163</v>
      </c>
      <c r="U54" s="6"/>
      <c r="V54" s="80" t="n">
        <f aca="false">'Low SIPA income'!F49</f>
        <v>119634.222783787</v>
      </c>
      <c r="W54" s="8"/>
      <c r="X54" s="80" t="n">
        <f aca="false">'Low SIPA income'!M49</f>
        <v>300486.676129369</v>
      </c>
      <c r="Y54" s="6"/>
      <c r="Z54" s="6" t="n">
        <f aca="false">R54+V54-N54-L54-F54</f>
        <v>-4456683.46699918</v>
      </c>
      <c r="AA54" s="6"/>
      <c r="AB54" s="6" t="n">
        <f aca="false">T54-P54-D54</f>
        <v>-59044202.8119299</v>
      </c>
      <c r="AC54" s="50"/>
      <c r="AD54" s="6"/>
      <c r="AE54" s="6"/>
      <c r="AF54" s="6"/>
      <c r="AG54" s="6" t="n">
        <f aca="false">BF54/100*$AG$53</f>
        <v>5274289486.6215</v>
      </c>
      <c r="AH54" s="61" t="n">
        <f aca="false">(AG54-AG53)/AG53</f>
        <v>0.01162765046153</v>
      </c>
      <c r="AI54" s="61"/>
      <c r="AJ54" s="61" t="n">
        <f aca="false">AB54/AG54</f>
        <v>-0.0111947216704162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0.00929974646808413</v>
      </c>
      <c r="AV54" s="5"/>
      <c r="AW54" s="65" t="n">
        <f aca="false">workers_and_wage_low!C42</f>
        <v>11828732</v>
      </c>
      <c r="AX54" s="5"/>
      <c r="AY54" s="61" t="n">
        <f aca="false">(AW54-AW53)/AW53</f>
        <v>0.00211041831284971</v>
      </c>
      <c r="AZ54" s="66" t="n">
        <f aca="false">workers_and_wage_low!B42</f>
        <v>6614.10946883162</v>
      </c>
      <c r="BA54" s="61" t="n">
        <f aca="false">(AZ54-AZ53)/AZ53</f>
        <v>0.00949718910686873</v>
      </c>
      <c r="BB54" s="61"/>
      <c r="BC54" s="61"/>
      <c r="BD54" s="61"/>
      <c r="BE54" s="61"/>
      <c r="BF54" s="5" t="n">
        <f aca="false">BF53*(1+AY54)*(1+BA54)*(1-BE54)</f>
        <v>101.162765046153</v>
      </c>
      <c r="BG54" s="5"/>
      <c r="BH54" s="5"/>
      <c r="BI54" s="61" t="n">
        <f aca="false">T61/AG61</f>
        <v>0.0175390273727814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120878500.61615</v>
      </c>
      <c r="E55" s="9"/>
      <c r="F55" s="67" t="n">
        <f aca="false">'Low pensions'!I55</f>
        <v>21971098.3529963</v>
      </c>
      <c r="G55" s="81" t="n">
        <f aca="false">'Low pensions'!K55</f>
        <v>923947.091950052</v>
      </c>
      <c r="H55" s="81" t="n">
        <f aca="false">'Low pensions'!V55</f>
        <v>5083284.29144479</v>
      </c>
      <c r="I55" s="81" t="n">
        <f aca="false">'Low pensions'!M55</f>
        <v>28575.6832561871</v>
      </c>
      <c r="J55" s="81" t="n">
        <f aca="false">'Low pensions'!W55</f>
        <v>157214.978085921</v>
      </c>
      <c r="K55" s="9"/>
      <c r="L55" s="81" t="n">
        <f aca="false">'Low pensions'!N55</f>
        <v>3593375.69588591</v>
      </c>
      <c r="M55" s="67"/>
      <c r="N55" s="81" t="n">
        <f aca="false">'Low pensions'!L55</f>
        <v>951790.378486324</v>
      </c>
      <c r="O55" s="9"/>
      <c r="P55" s="81" t="n">
        <f aca="false">'Low pensions'!X55</f>
        <v>23882513.4070111</v>
      </c>
      <c r="Q55" s="67"/>
      <c r="R55" s="81" t="n">
        <f aca="false">'Low SIPA income'!G50</f>
        <v>24166577.8122431</v>
      </c>
      <c r="S55" s="67"/>
      <c r="T55" s="81" t="n">
        <f aca="false">'Low SIPA income'!J50</f>
        <v>92403004.8234937</v>
      </c>
      <c r="U55" s="9"/>
      <c r="V55" s="81" t="n">
        <f aca="false">'Low SIPA income'!F50</f>
        <v>116241.433062704</v>
      </c>
      <c r="W55" s="67"/>
      <c r="X55" s="81" t="n">
        <f aca="false">'Low SIPA income'!M50</f>
        <v>291964.96651843</v>
      </c>
      <c r="Y55" s="9"/>
      <c r="Z55" s="9" t="n">
        <f aca="false">R55+V55-N55-L55-F55</f>
        <v>-2233445.18206268</v>
      </c>
      <c r="AA55" s="9"/>
      <c r="AB55" s="9" t="n">
        <f aca="false">T55-P55-D55</f>
        <v>-52358009.1996673</v>
      </c>
      <c r="AC55" s="50"/>
      <c r="AD55" s="9"/>
      <c r="AE55" s="9"/>
      <c r="AF55" s="9"/>
      <c r="AG55" s="9" t="n">
        <f aca="false">BF55/100*$AG$53</f>
        <v>5305676587.80581</v>
      </c>
      <c r="AH55" s="40" t="n">
        <f aca="false">(AG55-AG54)/AG54</f>
        <v>0.00595096292380743</v>
      </c>
      <c r="AI55" s="40"/>
      <c r="AJ55" s="40" t="n">
        <f aca="false">AB55/AG55</f>
        <v>-0.00986830017494907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11875484</v>
      </c>
      <c r="AX55" s="7"/>
      <c r="AY55" s="40" t="n">
        <f aca="false">(AW55-AW54)/AW54</f>
        <v>0.00395241011462598</v>
      </c>
      <c r="AZ55" s="39" t="n">
        <f aca="false">workers_and_wage_low!B43</f>
        <v>6627.2760760592</v>
      </c>
      <c r="BA55" s="40" t="n">
        <f aca="false">(AZ55-AZ54)/AZ54</f>
        <v>0.00199068480641757</v>
      </c>
      <c r="BB55" s="40"/>
      <c r="BC55" s="40"/>
      <c r="BD55" s="40"/>
      <c r="BE55" s="40"/>
      <c r="BF55" s="7" t="n">
        <f aca="false">BF54*(1+AY55)*(1+BA55)*(1-BE55)</f>
        <v>101.764780910213</v>
      </c>
      <c r="BG55" s="7"/>
      <c r="BH55" s="7"/>
      <c r="BI55" s="40" t="n">
        <f aca="false">T62/AG62</f>
        <v>0.0153615757905389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117409784.196075</v>
      </c>
      <c r="E56" s="9"/>
      <c r="F56" s="67" t="n">
        <f aca="false">'Low pensions'!I56</f>
        <v>21340618.0836708</v>
      </c>
      <c r="G56" s="81" t="n">
        <f aca="false">'Low pensions'!K56</f>
        <v>942370.304063077</v>
      </c>
      <c r="H56" s="81" t="n">
        <f aca="false">'Low pensions'!V56</f>
        <v>5184643.36876429</v>
      </c>
      <c r="I56" s="81" t="n">
        <f aca="false">'Low pensions'!M56</f>
        <v>29145.4733215385</v>
      </c>
      <c r="J56" s="81" t="n">
        <f aca="false">'Low pensions'!W56</f>
        <v>160349.794910236</v>
      </c>
      <c r="K56" s="9"/>
      <c r="L56" s="81" t="n">
        <f aca="false">'Low pensions'!N56</f>
        <v>3416561.12206785</v>
      </c>
      <c r="M56" s="67"/>
      <c r="N56" s="81" t="n">
        <f aca="false">'Low pensions'!L56</f>
        <v>926295.618461307</v>
      </c>
      <c r="O56" s="9"/>
      <c r="P56" s="81" t="n">
        <f aca="false">'Low pensions'!X56</f>
        <v>22824757.0954407</v>
      </c>
      <c r="Q56" s="67"/>
      <c r="R56" s="81" t="n">
        <f aca="false">'Low SIPA income'!G51</f>
        <v>21290307.5557174</v>
      </c>
      <c r="S56" s="67"/>
      <c r="T56" s="81" t="n">
        <f aca="false">'Low SIPA income'!J51</f>
        <v>81405336.2064348</v>
      </c>
      <c r="U56" s="9"/>
      <c r="V56" s="81" t="n">
        <f aca="false">'Low SIPA income'!F51</f>
        <v>115297.494981969</v>
      </c>
      <c r="W56" s="67"/>
      <c r="X56" s="81" t="n">
        <f aca="false">'Low SIPA income'!M51</f>
        <v>289594.066204524</v>
      </c>
      <c r="Y56" s="9"/>
      <c r="Z56" s="9" t="n">
        <f aca="false">R56+V56-N56-L56-F56</f>
        <v>-4277869.77350065</v>
      </c>
      <c r="AA56" s="9"/>
      <c r="AB56" s="9" t="n">
        <f aca="false">T56-P56-D56</f>
        <v>-58829205.0850808</v>
      </c>
      <c r="AC56" s="50"/>
      <c r="AD56" s="9"/>
      <c r="AE56" s="9"/>
      <c r="AF56" s="9"/>
      <c r="AG56" s="9" t="n">
        <f aca="false">BF56/100*$AG$53</f>
        <v>5354780278.78511</v>
      </c>
      <c r="AH56" s="40" t="n">
        <f aca="false">(AG56-AG55)/AG55</f>
        <v>0.00925493481682507</v>
      </c>
      <c r="AI56" s="40"/>
      <c r="AJ56" s="40" t="n">
        <f aca="false">AB56/AG56</f>
        <v>-0.0109862967334353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11926940</v>
      </c>
      <c r="AX56" s="7"/>
      <c r="AY56" s="40" t="n">
        <f aca="false">(AW56-AW55)/AW55</f>
        <v>0.00433296023976791</v>
      </c>
      <c r="AZ56" s="39" t="n">
        <f aca="false">workers_and_wage_low!B44</f>
        <v>6659.75463212861</v>
      </c>
      <c r="BA56" s="40" t="n">
        <f aca="false">(AZ56-AZ55)/AZ55</f>
        <v>0.0049007398660718</v>
      </c>
      <c r="BB56" s="40"/>
      <c r="BC56" s="40"/>
      <c r="BD56" s="40"/>
      <c r="BE56" s="40"/>
      <c r="BF56" s="7" t="n">
        <f aca="false">BF55*(1+AY56)*(1+BA56)*(1-BE56)</f>
        <v>102.706607324185</v>
      </c>
      <c r="BG56" s="7"/>
      <c r="BH56" s="7"/>
      <c r="BI56" s="40" t="n">
        <f aca="false">T63/AG63</f>
        <v>0.0175834993317209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124101516.230699</v>
      </c>
      <c r="E57" s="9"/>
      <c r="F57" s="67" t="n">
        <f aca="false">'Low pensions'!I57</f>
        <v>22556919.5925016</v>
      </c>
      <c r="G57" s="81" t="n">
        <f aca="false">'Low pensions'!K57</f>
        <v>1057452.90535466</v>
      </c>
      <c r="H57" s="81" t="n">
        <f aca="false">'Low pensions'!V57</f>
        <v>5817793.88621377</v>
      </c>
      <c r="I57" s="81" t="n">
        <f aca="false">'Low pensions'!M57</f>
        <v>32704.7290315875</v>
      </c>
      <c r="J57" s="81" t="n">
        <f aca="false">'Low pensions'!W57</f>
        <v>179931.769676714</v>
      </c>
      <c r="K57" s="9"/>
      <c r="L57" s="81" t="n">
        <f aca="false">'Low pensions'!N57</f>
        <v>3619279.18373194</v>
      </c>
      <c r="M57" s="67"/>
      <c r="N57" s="81" t="n">
        <f aca="false">'Low pensions'!L57</f>
        <v>981280.442362413</v>
      </c>
      <c r="O57" s="9"/>
      <c r="P57" s="81" t="n">
        <f aca="false">'Low pensions'!X57</f>
        <v>24179172.3590548</v>
      </c>
      <c r="Q57" s="67"/>
      <c r="R57" s="81" t="n">
        <f aca="false">'Low SIPA income'!G52</f>
        <v>24860720.6854893</v>
      </c>
      <c r="S57" s="67"/>
      <c r="T57" s="81" t="n">
        <f aca="false">'Low SIPA income'!J52</f>
        <v>95057120.2618933</v>
      </c>
      <c r="U57" s="9"/>
      <c r="V57" s="81" t="n">
        <f aca="false">'Low SIPA income'!F52</f>
        <v>109811.603272649</v>
      </c>
      <c r="W57" s="67"/>
      <c r="X57" s="81" t="n">
        <f aca="false">'Low SIPA income'!M52</f>
        <v>275815.087857177</v>
      </c>
      <c r="Y57" s="9"/>
      <c r="Z57" s="9" t="n">
        <f aca="false">R57+V57-N57-L57-F57</f>
        <v>-2186946.92983401</v>
      </c>
      <c r="AA57" s="9"/>
      <c r="AB57" s="9" t="n">
        <f aca="false">T57-P57-D57</f>
        <v>-53223568.3278604</v>
      </c>
      <c r="AC57" s="50"/>
      <c r="AD57" s="9"/>
      <c r="AE57" s="9"/>
      <c r="AF57" s="9"/>
      <c r="AG57" s="9" t="n">
        <f aca="false">BF57/100*$AG$53</f>
        <v>5410284920.00233</v>
      </c>
      <c r="AH57" s="40" t="n">
        <f aca="false">(AG57-AG56)/AG56</f>
        <v>0.010365437670174</v>
      </c>
      <c r="AI57" s="40" t="n">
        <f aca="false">(AG57-AG53)/AG53</f>
        <v>0.0377120626071888</v>
      </c>
      <c r="AJ57" s="40" t="n">
        <f aca="false">AB57/AG57</f>
        <v>-0.00983747974733971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11984685</v>
      </c>
      <c r="AX57" s="7"/>
      <c r="AY57" s="40" t="n">
        <f aca="false">(AW57-AW56)/AW56</f>
        <v>0.00484156036669925</v>
      </c>
      <c r="AZ57" s="39" t="n">
        <f aca="false">workers_and_wage_low!B45</f>
        <v>6696.365048049</v>
      </c>
      <c r="BA57" s="40" t="n">
        <f aca="false">(AZ57-AZ56)/AZ56</f>
        <v>0.00549726197775765</v>
      </c>
      <c r="BB57" s="40"/>
      <c r="BC57" s="40"/>
      <c r="BD57" s="40"/>
      <c r="BE57" s="40"/>
      <c r="BF57" s="7" t="n">
        <f aca="false">BF56*(1+AY57)*(1+BA57)*(1-BE57)</f>
        <v>103.771206260719</v>
      </c>
      <c r="BG57" s="73" t="n">
        <f aca="false">(BB57-BB53)/BB53</f>
        <v>-1</v>
      </c>
      <c r="BH57" s="7"/>
      <c r="BI57" s="40" t="n">
        <f aca="false">T64/AG64</f>
        <v>0.0153522648393228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121500094.933856</v>
      </c>
      <c r="E58" s="6"/>
      <c r="F58" s="8" t="n">
        <f aca="false">'Low pensions'!I58</f>
        <v>22084080.4781911</v>
      </c>
      <c r="G58" s="80" t="n">
        <f aca="false">'Low pensions'!K58</f>
        <v>1145476.66562859</v>
      </c>
      <c r="H58" s="80" t="n">
        <f aca="false">'Low pensions'!V58</f>
        <v>6302074.64403288</v>
      </c>
      <c r="I58" s="80" t="n">
        <f aca="false">'Low pensions'!M58</f>
        <v>35427.1133699566</v>
      </c>
      <c r="J58" s="80" t="n">
        <f aca="false">'Low pensions'!W58</f>
        <v>194909.525073184</v>
      </c>
      <c r="K58" s="6"/>
      <c r="L58" s="80" t="n">
        <f aca="false">'Low pensions'!N58</f>
        <v>4256281.33058403</v>
      </c>
      <c r="M58" s="8"/>
      <c r="N58" s="80" t="n">
        <f aca="false">'Low pensions'!L58</f>
        <v>962482.426539887</v>
      </c>
      <c r="O58" s="6"/>
      <c r="P58" s="80" t="n">
        <f aca="false">'Low pensions'!X58</f>
        <v>27381158.390507</v>
      </c>
      <c r="Q58" s="8"/>
      <c r="R58" s="80" t="n">
        <f aca="false">'Low SIPA income'!G53</f>
        <v>21781315.9229487</v>
      </c>
      <c r="S58" s="8"/>
      <c r="T58" s="80" t="n">
        <f aca="false">'Low SIPA income'!J53</f>
        <v>83282749.2550738</v>
      </c>
      <c r="U58" s="6"/>
      <c r="V58" s="80" t="n">
        <f aca="false">'Low SIPA income'!F53</f>
        <v>112204.732303076</v>
      </c>
      <c r="W58" s="8"/>
      <c r="X58" s="80" t="n">
        <f aca="false">'Low SIPA income'!M53</f>
        <v>281825.938023366</v>
      </c>
      <c r="Y58" s="6"/>
      <c r="Z58" s="6" t="n">
        <f aca="false">R58+V58-N58-L58-F58</f>
        <v>-5409323.58006318</v>
      </c>
      <c r="AA58" s="6"/>
      <c r="AB58" s="6" t="n">
        <f aca="false">T58-P58-D58</f>
        <v>-65598504.0692887</v>
      </c>
      <c r="AC58" s="50"/>
      <c r="AD58" s="6"/>
      <c r="AE58" s="6"/>
      <c r="AF58" s="6"/>
      <c r="AG58" s="6" t="n">
        <f aca="false">BF58/100*$AG$53</f>
        <v>5439654638.26437</v>
      </c>
      <c r="AH58" s="61" t="n">
        <f aca="false">(AG58-AG57)/AG57</f>
        <v>0.00542849751839314</v>
      </c>
      <c r="AI58" s="61"/>
      <c r="AJ58" s="61" t="n">
        <f aca="false">AB58/AG58</f>
        <v>-0.0120593141351009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0.00646185369644199</v>
      </c>
      <c r="AV58" s="5"/>
      <c r="AW58" s="65" t="n">
        <f aca="false">workers_and_wage_low!C46</f>
        <v>12019016</v>
      </c>
      <c r="AX58" s="5"/>
      <c r="AY58" s="61" t="n">
        <f aca="false">(AW58-AW57)/AW57</f>
        <v>0.0028645725774186</v>
      </c>
      <c r="AZ58" s="66" t="n">
        <f aca="false">workers_and_wage_low!B46</f>
        <v>6713.4849841102</v>
      </c>
      <c r="BA58" s="61" t="n">
        <f aca="false">(AZ58-AZ57)/AZ57</f>
        <v>0.00255660137079657</v>
      </c>
      <c r="BB58" s="61"/>
      <c r="BC58" s="61"/>
      <c r="BD58" s="61"/>
      <c r="BE58" s="61"/>
      <c r="BF58" s="5" t="n">
        <f aca="false">BF57*(1+AY58)*(1+BA58)*(1-BE58)</f>
        <v>104.334527996386</v>
      </c>
      <c r="BG58" s="5"/>
      <c r="BH58" s="5"/>
      <c r="BI58" s="61" t="n">
        <f aca="false">T65/AG65</f>
        <v>0.0176041207980145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129119670.399954</v>
      </c>
      <c r="E59" s="9"/>
      <c r="F59" s="67" t="n">
        <f aca="false">'Low pensions'!I59</f>
        <v>23469028.5137838</v>
      </c>
      <c r="G59" s="81" t="n">
        <f aca="false">'Low pensions'!K59</f>
        <v>1296185.92478037</v>
      </c>
      <c r="H59" s="81" t="n">
        <f aca="false">'Low pensions'!V59</f>
        <v>7131232.52146571</v>
      </c>
      <c r="I59" s="81" t="n">
        <f aca="false">'Low pensions'!M59</f>
        <v>40088.2244777437</v>
      </c>
      <c r="J59" s="81" t="n">
        <f aca="false">'Low pensions'!W59</f>
        <v>220553.583138117</v>
      </c>
      <c r="K59" s="9"/>
      <c r="L59" s="81" t="n">
        <f aca="false">'Low pensions'!N59</f>
        <v>3817604.56591494</v>
      </c>
      <c r="M59" s="67"/>
      <c r="N59" s="81" t="n">
        <f aca="false">'Low pensions'!L59</f>
        <v>1024287.87721681</v>
      </c>
      <c r="O59" s="9"/>
      <c r="P59" s="81" t="n">
        <f aca="false">'Low pensions'!X59</f>
        <v>25444897.9273258</v>
      </c>
      <c r="Q59" s="67"/>
      <c r="R59" s="81" t="n">
        <f aca="false">'Low SIPA income'!G54</f>
        <v>25274863.841631</v>
      </c>
      <c r="S59" s="67"/>
      <c r="T59" s="81" t="n">
        <f aca="false">'Low SIPA income'!J54</f>
        <v>96640632.5138924</v>
      </c>
      <c r="U59" s="9"/>
      <c r="V59" s="81" t="n">
        <f aca="false">'Low SIPA income'!F54</f>
        <v>112809.46318586</v>
      </c>
      <c r="W59" s="67"/>
      <c r="X59" s="81" t="n">
        <f aca="false">'Low SIPA income'!M54</f>
        <v>283344.847652169</v>
      </c>
      <c r="Y59" s="9"/>
      <c r="Z59" s="9" t="n">
        <f aca="false">R59+V59-N59-L59-F59</f>
        <v>-2923247.65209876</v>
      </c>
      <c r="AA59" s="9"/>
      <c r="AB59" s="9" t="n">
        <f aca="false">T59-P59-D59</f>
        <v>-57923935.8133878</v>
      </c>
      <c r="AC59" s="50"/>
      <c r="AD59" s="9"/>
      <c r="AE59" s="9"/>
      <c r="AF59" s="9"/>
      <c r="AG59" s="9" t="n">
        <f aca="false">BF59/100*$AG$53</f>
        <v>5487760285.27651</v>
      </c>
      <c r="AH59" s="40" t="n">
        <f aca="false">(AG59-AG58)/AG58</f>
        <v>0.00884351125414424</v>
      </c>
      <c r="AI59" s="40"/>
      <c r="AJ59" s="40" t="n">
        <f aca="false">AB59/AG59</f>
        <v>-0.0105551140724561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11998834</v>
      </c>
      <c r="AX59" s="7"/>
      <c r="AY59" s="40" t="n">
        <f aca="false">(AW59-AW58)/AW58</f>
        <v>-0.00167917240479587</v>
      </c>
      <c r="AZ59" s="39" t="n">
        <f aca="false">workers_and_wage_low!B47</f>
        <v>6784.24768562271</v>
      </c>
      <c r="BA59" s="40" t="n">
        <f aca="false">(AZ59-AZ58)/AZ58</f>
        <v>0.0105403827788383</v>
      </c>
      <c r="BB59" s="40"/>
      <c r="BC59" s="40"/>
      <c r="BD59" s="40"/>
      <c r="BE59" s="40"/>
      <c r="BF59" s="7" t="n">
        <f aca="false">BF58*(1+AY59)*(1+BA59)*(1-BE59)</f>
        <v>105.257211568918</v>
      </c>
      <c r="BG59" s="7"/>
      <c r="BH59" s="7"/>
      <c r="BI59" s="40" t="n">
        <f aca="false">T66/AG66</f>
        <v>0.0153939734397437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127141666.84874</v>
      </c>
      <c r="E60" s="9"/>
      <c r="F60" s="67" t="n">
        <f aca="false">'Low pensions'!I60</f>
        <v>23109502.9542776</v>
      </c>
      <c r="G60" s="81" t="n">
        <f aca="false">'Low pensions'!K60</f>
        <v>1343309.81007015</v>
      </c>
      <c r="H60" s="81" t="n">
        <f aca="false">'Low pensions'!V60</f>
        <v>7390494.2345361</v>
      </c>
      <c r="I60" s="81" t="n">
        <f aca="false">'Low pensions'!M60</f>
        <v>41545.6642289735</v>
      </c>
      <c r="J60" s="81" t="n">
        <f aca="false">'Low pensions'!W60</f>
        <v>228571.986635136</v>
      </c>
      <c r="K60" s="9"/>
      <c r="L60" s="81" t="n">
        <f aca="false">'Low pensions'!N60</f>
        <v>3621356.73230439</v>
      </c>
      <c r="M60" s="67"/>
      <c r="N60" s="81" t="n">
        <f aca="false">'Low pensions'!L60</f>
        <v>1010712.60435152</v>
      </c>
      <c r="O60" s="9"/>
      <c r="P60" s="81" t="n">
        <f aca="false">'Low pensions'!X60</f>
        <v>24351879.8398459</v>
      </c>
      <c r="Q60" s="67"/>
      <c r="R60" s="81" t="n">
        <f aca="false">'Low SIPA income'!G55</f>
        <v>22165736.4542249</v>
      </c>
      <c r="S60" s="67"/>
      <c r="T60" s="81" t="n">
        <f aca="false">'Low SIPA income'!J55</f>
        <v>84752614.4747892</v>
      </c>
      <c r="U60" s="9"/>
      <c r="V60" s="81" t="n">
        <f aca="false">'Low SIPA income'!F55</f>
        <v>112306.907683549</v>
      </c>
      <c r="W60" s="67"/>
      <c r="X60" s="81" t="n">
        <f aca="false">'Low SIPA income'!M55</f>
        <v>282082.573121135</v>
      </c>
      <c r="Y60" s="9"/>
      <c r="Z60" s="9" t="n">
        <f aca="false">R60+V60-N60-L60-F60</f>
        <v>-5463528.92902502</v>
      </c>
      <c r="AA60" s="9"/>
      <c r="AB60" s="9" t="n">
        <f aca="false">T60-P60-D60</f>
        <v>-66740932.2137971</v>
      </c>
      <c r="AC60" s="50"/>
      <c r="AD60" s="9"/>
      <c r="AE60" s="9"/>
      <c r="AF60" s="9"/>
      <c r="AG60" s="9" t="n">
        <f aca="false">BF60/100*$AG$53</f>
        <v>5520877499.10496</v>
      </c>
      <c r="AH60" s="40" t="n">
        <f aca="false">(AG60-AG59)/AG59</f>
        <v>0.00603474133469363</v>
      </c>
      <c r="AI60" s="40"/>
      <c r="AJ60" s="40" t="n">
        <f aca="false">AB60/AG60</f>
        <v>-0.0120888268621459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12072729</v>
      </c>
      <c r="AX60" s="7"/>
      <c r="AY60" s="40" t="n">
        <f aca="false">(AW60-AW59)/AW59</f>
        <v>0.00615851506904754</v>
      </c>
      <c r="AZ60" s="39" t="n">
        <f aca="false">workers_and_wage_low!B48</f>
        <v>6783.41311367579</v>
      </c>
      <c r="BA60" s="40" t="n">
        <f aca="false">(AZ60-AZ59)/AZ59</f>
        <v>-0.000123016137616624</v>
      </c>
      <c r="BB60" s="40"/>
      <c r="BC60" s="40"/>
      <c r="BD60" s="40"/>
      <c r="BE60" s="40"/>
      <c r="BF60" s="7" t="n">
        <f aca="false">BF59*(1+AY60)*(1+BA60)*(1-BE60)</f>
        <v>105.892411614347</v>
      </c>
      <c r="BG60" s="7"/>
      <c r="BH60" s="7"/>
      <c r="BI60" s="40" t="n">
        <f aca="false">T67/AG67</f>
        <v>0.0177052356856684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131856592.380736</v>
      </c>
      <c r="E61" s="9"/>
      <c r="F61" s="67" t="n">
        <f aca="false">'Low pensions'!I61</f>
        <v>23966496.4813522</v>
      </c>
      <c r="G61" s="81" t="n">
        <f aca="false">'Low pensions'!K61</f>
        <v>1444162.96600691</v>
      </c>
      <c r="H61" s="81" t="n">
        <f aca="false">'Low pensions'!V61</f>
        <v>7945358.54200845</v>
      </c>
      <c r="I61" s="81" t="n">
        <f aca="false">'Low pensions'!M61</f>
        <v>44664.8340002135</v>
      </c>
      <c r="J61" s="81" t="n">
        <f aca="false">'Low pensions'!W61</f>
        <v>245732.738412632</v>
      </c>
      <c r="K61" s="9"/>
      <c r="L61" s="81" t="n">
        <f aca="false">'Low pensions'!N61</f>
        <v>3841075.86821735</v>
      </c>
      <c r="M61" s="67"/>
      <c r="N61" s="81" t="n">
        <f aca="false">'Low pensions'!L61</f>
        <v>1049864.43119896</v>
      </c>
      <c r="O61" s="9"/>
      <c r="P61" s="81" t="n">
        <f aca="false">'Low pensions'!X61</f>
        <v>25707405.2802572</v>
      </c>
      <c r="Q61" s="67"/>
      <c r="R61" s="81" t="n">
        <f aca="false">'Low SIPA income'!G56</f>
        <v>25464919.9957062</v>
      </c>
      <c r="S61" s="67"/>
      <c r="T61" s="81" t="n">
        <f aca="false">'Low SIPA income'!J56</f>
        <v>97367328.691489</v>
      </c>
      <c r="U61" s="9"/>
      <c r="V61" s="81" t="n">
        <f aca="false">'Low SIPA income'!F56</f>
        <v>118405.543673739</v>
      </c>
      <c r="W61" s="67"/>
      <c r="X61" s="81" t="n">
        <f aca="false">'Low SIPA income'!M56</f>
        <v>297400.588442947</v>
      </c>
      <c r="Y61" s="9"/>
      <c r="Z61" s="9" t="n">
        <f aca="false">R61+V61-N61-L61-F61</f>
        <v>-3274111.24138863</v>
      </c>
      <c r="AA61" s="9"/>
      <c r="AB61" s="9" t="n">
        <f aca="false">T61-P61-D61</f>
        <v>-60196668.9695044</v>
      </c>
      <c r="AC61" s="50"/>
      <c r="AD61" s="9"/>
      <c r="AE61" s="9"/>
      <c r="AF61" s="9"/>
      <c r="AG61" s="9" t="n">
        <f aca="false">BF61/100*$AG$53</f>
        <v>5551466830.05878</v>
      </c>
      <c r="AH61" s="40" t="n">
        <f aca="false">(AG61-AG60)/AG60</f>
        <v>0.00554066467853694</v>
      </c>
      <c r="AI61" s="40" t="n">
        <f aca="false">(AG61-AG57)/AG57</f>
        <v>0.0260950970501548</v>
      </c>
      <c r="AJ61" s="40" t="n">
        <f aca="false">AB61/AG61</f>
        <v>-0.010843380823887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12105795</v>
      </c>
      <c r="AX61" s="7"/>
      <c r="AY61" s="40" t="n">
        <f aca="false">(AW61-AW60)/AW60</f>
        <v>0.00273890021054892</v>
      </c>
      <c r="AZ61" s="39" t="n">
        <f aca="false">workers_and_wage_low!B49</f>
        <v>6802.3667274526</v>
      </c>
      <c r="BA61" s="40" t="n">
        <f aca="false">(AZ61-AZ60)/AZ60</f>
        <v>0.00279411167493319</v>
      </c>
      <c r="BB61" s="40"/>
      <c r="BC61" s="40"/>
      <c r="BD61" s="40"/>
      <c r="BE61" s="40"/>
      <c r="BF61" s="7" t="n">
        <f aca="false">BF60*(1+AY61)*(1+BA61)*(1-BE61)</f>
        <v>106.479125959104</v>
      </c>
      <c r="BG61" s="7"/>
      <c r="BH61" s="7"/>
      <c r="BI61" s="40" t="n">
        <f aca="false">T68/AG68</f>
        <v>0.0155038026400088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129885665.235389</v>
      </c>
      <c r="E62" s="6"/>
      <c r="F62" s="8" t="n">
        <f aca="false">'Low pensions'!I62</f>
        <v>23608257.1423772</v>
      </c>
      <c r="G62" s="80" t="n">
        <f aca="false">'Low pensions'!K62</f>
        <v>1506890.38287683</v>
      </c>
      <c r="H62" s="80" t="n">
        <f aca="false">'Low pensions'!V62</f>
        <v>8290466.28204668</v>
      </c>
      <c r="I62" s="80" t="n">
        <f aca="false">'Low pensions'!M62</f>
        <v>46604.857202376</v>
      </c>
      <c r="J62" s="80" t="n">
        <f aca="false">'Low pensions'!W62</f>
        <v>256406.173671546</v>
      </c>
      <c r="K62" s="6"/>
      <c r="L62" s="80" t="n">
        <f aca="false">'Low pensions'!N62</f>
        <v>4529174.31587813</v>
      </c>
      <c r="M62" s="8"/>
      <c r="N62" s="80" t="n">
        <f aca="false">'Low pensions'!L62</f>
        <v>1036299.89383054</v>
      </c>
      <c r="O62" s="6"/>
      <c r="P62" s="80" t="n">
        <f aca="false">'Low pensions'!X62</f>
        <v>29203323.3138359</v>
      </c>
      <c r="Q62" s="8"/>
      <c r="R62" s="80" t="n">
        <f aca="false">'Low SIPA income'!G57</f>
        <v>22566513.4054733</v>
      </c>
      <c r="S62" s="8"/>
      <c r="T62" s="80" t="n">
        <f aca="false">'Low SIPA income'!J57</f>
        <v>86285019.8839072</v>
      </c>
      <c r="U62" s="6"/>
      <c r="V62" s="80" t="n">
        <f aca="false">'Low SIPA income'!F57</f>
        <v>119642.749544177</v>
      </c>
      <c r="W62" s="8"/>
      <c r="X62" s="80" t="n">
        <f aca="false">'Low SIPA income'!M57</f>
        <v>300508.092893136</v>
      </c>
      <c r="Y62" s="6"/>
      <c r="Z62" s="6" t="n">
        <f aca="false">R62+V62-N62-L62-F62</f>
        <v>-6487575.1970684</v>
      </c>
      <c r="AA62" s="6"/>
      <c r="AB62" s="6" t="n">
        <f aca="false">T62-P62-D62</f>
        <v>-72803968.6653174</v>
      </c>
      <c r="AC62" s="50"/>
      <c r="AD62" s="6"/>
      <c r="AE62" s="6"/>
      <c r="AF62" s="6"/>
      <c r="AG62" s="6" t="n">
        <f aca="false">BF62/100*$AG$53</f>
        <v>5616938070.70559</v>
      </c>
      <c r="AH62" s="61" t="n">
        <f aca="false">(AG62-AG61)/AG61</f>
        <v>0.0117935029877706</v>
      </c>
      <c r="AI62" s="61"/>
      <c r="AJ62" s="61" t="n">
        <f aca="false">AB62/AG62</f>
        <v>-0.0129615046042642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0.00754762186156489</v>
      </c>
      <c r="AV62" s="5"/>
      <c r="AW62" s="65" t="n">
        <f aca="false">workers_and_wage_low!C50</f>
        <v>12178023</v>
      </c>
      <c r="AX62" s="5"/>
      <c r="AY62" s="61" t="n">
        <f aca="false">(AW62-AW61)/AW61</f>
        <v>0.00596639873713375</v>
      </c>
      <c r="AZ62" s="66" t="n">
        <f aca="false">workers_and_wage_low!B50</f>
        <v>6841.76973347913</v>
      </c>
      <c r="BA62" s="61" t="n">
        <f aca="false">(AZ62-AZ61)/AZ61</f>
        <v>0.00579254362566381</v>
      </c>
      <c r="BB62" s="61"/>
      <c r="BC62" s="61"/>
      <c r="BD62" s="61"/>
      <c r="BE62" s="61"/>
      <c r="BF62" s="5" t="n">
        <f aca="false">BF61*(1+AY62)*(1+BA62)*(1-BE62)</f>
        <v>107.734887849238</v>
      </c>
      <c r="BG62" s="5"/>
      <c r="BH62" s="5"/>
      <c r="BI62" s="61" t="n">
        <f aca="false">T69/AG69</f>
        <v>0.01767412567727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133466163.349139</v>
      </c>
      <c r="E63" s="9"/>
      <c r="F63" s="67" t="n">
        <f aca="false">'Low pensions'!I63</f>
        <v>24259055.0577132</v>
      </c>
      <c r="G63" s="81" t="n">
        <f aca="false">'Low pensions'!K63</f>
        <v>1599881.97526386</v>
      </c>
      <c r="H63" s="81" t="n">
        <f aca="false">'Low pensions'!V63</f>
        <v>8802078.58640471</v>
      </c>
      <c r="I63" s="81" t="n">
        <f aca="false">'Low pensions'!M63</f>
        <v>49480.885832903</v>
      </c>
      <c r="J63" s="81" t="n">
        <f aca="false">'Low pensions'!W63</f>
        <v>272229.234631073</v>
      </c>
      <c r="K63" s="9"/>
      <c r="L63" s="81" t="n">
        <f aca="false">'Low pensions'!N63</f>
        <v>3891621.52955965</v>
      </c>
      <c r="M63" s="67"/>
      <c r="N63" s="81" t="n">
        <f aca="false">'Low pensions'!L63</f>
        <v>1066365.17942025</v>
      </c>
      <c r="O63" s="9"/>
      <c r="P63" s="81" t="n">
        <f aca="false">'Low pensions'!X63</f>
        <v>26060469.2054521</v>
      </c>
      <c r="Q63" s="67"/>
      <c r="R63" s="81" t="n">
        <f aca="false">'Low SIPA income'!G58</f>
        <v>25917781.8512196</v>
      </c>
      <c r="S63" s="67"/>
      <c r="T63" s="81" t="n">
        <f aca="false">'Low SIPA income'!J58</f>
        <v>99098885.2463516</v>
      </c>
      <c r="U63" s="9"/>
      <c r="V63" s="81" t="n">
        <f aca="false">'Low SIPA income'!F58</f>
        <v>115728.207070789</v>
      </c>
      <c r="W63" s="67"/>
      <c r="X63" s="81" t="n">
        <f aca="false">'Low SIPA income'!M58</f>
        <v>290675.890793899</v>
      </c>
      <c r="Y63" s="9"/>
      <c r="Z63" s="9" t="n">
        <f aca="false">R63+V63-N63-L63-F63</f>
        <v>-3183531.70840268</v>
      </c>
      <c r="AA63" s="9"/>
      <c r="AB63" s="9" t="n">
        <f aca="false">T63-P63-D63</f>
        <v>-60427747.3082397</v>
      </c>
      <c r="AC63" s="50"/>
      <c r="AD63" s="9"/>
      <c r="AE63" s="9"/>
      <c r="AF63" s="9"/>
      <c r="AG63" s="9" t="n">
        <f aca="false">BF63/100*$AG$53</f>
        <v>5635902352.35916</v>
      </c>
      <c r="AH63" s="40" t="n">
        <f aca="false">(AG63-AG62)/AG62</f>
        <v>0.00337626682275132</v>
      </c>
      <c r="AI63" s="40"/>
      <c r="AJ63" s="40" t="n">
        <f aca="false">AB63/AG63</f>
        <v>-0.0107219294321068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12186787</v>
      </c>
      <c r="AX63" s="7"/>
      <c r="AY63" s="40" t="n">
        <f aca="false">(AW63-AW62)/AW62</f>
        <v>0.000719657041212683</v>
      </c>
      <c r="AZ63" s="39" t="n">
        <f aca="false">workers_and_wage_low!B51</f>
        <v>6859.93257485944</v>
      </c>
      <c r="BA63" s="40" t="n">
        <f aca="false">(AZ63-AZ62)/AZ62</f>
        <v>0.00265469930848903</v>
      </c>
      <c r="BB63" s="40"/>
      <c r="BC63" s="40"/>
      <c r="BD63" s="40"/>
      <c r="BE63" s="40"/>
      <c r="BF63" s="7" t="n">
        <f aca="false">BF62*(1+AY63)*(1+BA63)*(1-BE63)</f>
        <v>108.098629576736</v>
      </c>
      <c r="BG63" s="7"/>
      <c r="BH63" s="7"/>
      <c r="BI63" s="40" t="n">
        <f aca="false">T70/AG70</f>
        <v>0.0154376176292883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131842584.961421</v>
      </c>
      <c r="E64" s="9"/>
      <c r="F64" s="67" t="n">
        <f aca="false">'Low pensions'!I64</f>
        <v>23963950.4670827</v>
      </c>
      <c r="G64" s="81" t="n">
        <f aca="false">'Low pensions'!K64</f>
        <v>1664231.10255845</v>
      </c>
      <c r="H64" s="81" t="n">
        <f aca="false">'Low pensions'!V64</f>
        <v>9156108.49871753</v>
      </c>
      <c r="I64" s="81" t="n">
        <f aca="false">'Low pensions'!M64</f>
        <v>51471.0650275811</v>
      </c>
      <c r="J64" s="81" t="n">
        <f aca="false">'Low pensions'!W64</f>
        <v>283178.613362398</v>
      </c>
      <c r="K64" s="9"/>
      <c r="L64" s="81" t="n">
        <f aca="false">'Low pensions'!N64</f>
        <v>3757275.7019915</v>
      </c>
      <c r="M64" s="67"/>
      <c r="N64" s="81" t="n">
        <f aca="false">'Low pensions'!L64</f>
        <v>1055761.96724493</v>
      </c>
      <c r="O64" s="9"/>
      <c r="P64" s="81" t="n">
        <f aca="false">'Low pensions'!X64</f>
        <v>25305012.3226126</v>
      </c>
      <c r="Q64" s="67"/>
      <c r="R64" s="81" t="n">
        <f aca="false">'Low SIPA income'!G59</f>
        <v>22813953.3423802</v>
      </c>
      <c r="S64" s="67"/>
      <c r="T64" s="81" t="n">
        <f aca="false">'Low SIPA income'!J59</f>
        <v>87231127.9287105</v>
      </c>
      <c r="U64" s="9"/>
      <c r="V64" s="81" t="n">
        <f aca="false">'Low SIPA income'!F59</f>
        <v>119656.018437966</v>
      </c>
      <c r="W64" s="67"/>
      <c r="X64" s="81" t="n">
        <f aca="false">'Low SIPA income'!M59</f>
        <v>300541.420528808</v>
      </c>
      <c r="Y64" s="9"/>
      <c r="Z64" s="9" t="n">
        <f aca="false">R64+V64-N64-L64-F64</f>
        <v>-5843378.77550097</v>
      </c>
      <c r="AA64" s="9"/>
      <c r="AB64" s="9" t="n">
        <f aca="false">T64-P64-D64</f>
        <v>-69916469.3553227</v>
      </c>
      <c r="AC64" s="50"/>
      <c r="AD64" s="9"/>
      <c r="AE64" s="9"/>
      <c r="AF64" s="9"/>
      <c r="AG64" s="9" t="n">
        <f aca="false">BF64/100*$AG$53</f>
        <v>5681971281.87103</v>
      </c>
      <c r="AH64" s="40" t="n">
        <f aca="false">(AG64-AG63)/AG63</f>
        <v>0.00817418873351884</v>
      </c>
      <c r="AI64" s="40"/>
      <c r="AJ64" s="40" t="n">
        <f aca="false">AB64/AG64</f>
        <v>-0.0123049670417024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12249190</v>
      </c>
      <c r="AX64" s="7"/>
      <c r="AY64" s="40" t="n">
        <f aca="false">(AW64-AW63)/AW63</f>
        <v>0.00512054571890031</v>
      </c>
      <c r="AZ64" s="39" t="n">
        <f aca="false">workers_and_wage_low!B52</f>
        <v>6880.7736424082</v>
      </c>
      <c r="BA64" s="40" t="n">
        <f aca="false">(AZ64-AZ63)/AZ63</f>
        <v>0.00303808635454211</v>
      </c>
      <c r="BB64" s="40"/>
      <c r="BC64" s="40"/>
      <c r="BD64" s="40"/>
      <c r="BE64" s="40"/>
      <c r="BF64" s="7" t="n">
        <f aca="false">BF63*(1+AY64)*(1+BA64)*(1-BE64)</f>
        <v>108.982248176731</v>
      </c>
      <c r="BG64" s="7"/>
      <c r="BH64" s="7"/>
      <c r="BI64" s="40" t="n">
        <f aca="false">T71/AG71</f>
        <v>0.0177437731275666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135423945.40942</v>
      </c>
      <c r="E65" s="9"/>
      <c r="F65" s="67" t="n">
        <f aca="false">'Low pensions'!I65</f>
        <v>24614905.121876</v>
      </c>
      <c r="G65" s="81" t="n">
        <f aca="false">'Low pensions'!K65</f>
        <v>1802828.80532181</v>
      </c>
      <c r="H65" s="81" t="n">
        <f aca="false">'Low pensions'!V65</f>
        <v>9918632.16638807</v>
      </c>
      <c r="I65" s="81" t="n">
        <f aca="false">'Low pensions'!M65</f>
        <v>55757.5919171695</v>
      </c>
      <c r="J65" s="81" t="n">
        <f aca="false">'Low pensions'!W65</f>
        <v>306761.819579014</v>
      </c>
      <c r="K65" s="9"/>
      <c r="L65" s="81" t="n">
        <f aca="false">'Low pensions'!N65</f>
        <v>3877551.5895922</v>
      </c>
      <c r="M65" s="67"/>
      <c r="N65" s="81" t="n">
        <f aca="false">'Low pensions'!L65</f>
        <v>1085843.97668404</v>
      </c>
      <c r="O65" s="9"/>
      <c r="P65" s="81" t="n">
        <f aca="false">'Low pensions'!X65</f>
        <v>26094626.8154464</v>
      </c>
      <c r="Q65" s="67"/>
      <c r="R65" s="81" t="n">
        <f aca="false">'Low SIPA income'!G60</f>
        <v>26339389.9783423</v>
      </c>
      <c r="S65" s="67"/>
      <c r="T65" s="81" t="n">
        <f aca="false">'Low SIPA income'!J60</f>
        <v>100710940.461898</v>
      </c>
      <c r="U65" s="9"/>
      <c r="V65" s="81" t="n">
        <f aca="false">'Low SIPA income'!F60</f>
        <v>120498.399987326</v>
      </c>
      <c r="W65" s="67"/>
      <c r="X65" s="81" t="n">
        <f aca="false">'Low SIPA income'!M60</f>
        <v>302657.240115461</v>
      </c>
      <c r="Y65" s="9"/>
      <c r="Z65" s="9" t="n">
        <f aca="false">R65+V65-N65-L65-F65</f>
        <v>-3118412.30982264</v>
      </c>
      <c r="AA65" s="9"/>
      <c r="AB65" s="9" t="n">
        <f aca="false">T65-P65-D65</f>
        <v>-60807631.7629682</v>
      </c>
      <c r="AC65" s="50"/>
      <c r="AD65" s="9"/>
      <c r="AE65" s="9"/>
      <c r="AF65" s="9"/>
      <c r="AG65" s="9" t="n">
        <f aca="false">BF65/100*$AG$53</f>
        <v>5720873062.47394</v>
      </c>
      <c r="AH65" s="40" t="n">
        <f aca="false">(AG65-AG64)/AG64</f>
        <v>0.0068465289022188</v>
      </c>
      <c r="AI65" s="40" t="n">
        <f aca="false">(AG65-AG61)/AG61</f>
        <v>0.0305155804044243</v>
      </c>
      <c r="AJ65" s="40" t="n">
        <f aca="false">AB65/AG65</f>
        <v>-0.0106290825017314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12264947</v>
      </c>
      <c r="AX65" s="7"/>
      <c r="AY65" s="40" t="n">
        <f aca="false">(AW65-AW64)/AW64</f>
        <v>0.00128637077227147</v>
      </c>
      <c r="AZ65" s="39" t="n">
        <f aca="false">workers_and_wage_low!B53</f>
        <v>6918.98268092598</v>
      </c>
      <c r="BA65" s="40" t="n">
        <f aca="false">(AZ65-AZ64)/AZ64</f>
        <v>0.0055530148938898</v>
      </c>
      <c r="BB65" s="40"/>
      <c r="BC65" s="40"/>
      <c r="BD65" s="40"/>
      <c r="BE65" s="40"/>
      <c r="BF65" s="7" t="n">
        <f aca="false">BF64*(1+AY65)*(1+BA65)*(1-BE65)</f>
        <v>109.728398288702</v>
      </c>
      <c r="BG65" s="7"/>
      <c r="BH65" s="7"/>
      <c r="BI65" s="40" t="n">
        <f aca="false">T72/AG72</f>
        <v>0.0154993269470883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133567866.318302</v>
      </c>
      <c r="E66" s="6"/>
      <c r="F66" s="8" t="n">
        <f aca="false">'Low pensions'!I66</f>
        <v>24277540.7762395</v>
      </c>
      <c r="G66" s="80" t="n">
        <f aca="false">'Low pensions'!K66</f>
        <v>1861624.6480851</v>
      </c>
      <c r="H66" s="80" t="n">
        <f aca="false">'Low pensions'!V66</f>
        <v>10242109.5456935</v>
      </c>
      <c r="I66" s="80" t="n">
        <f aca="false">'Low pensions'!M66</f>
        <v>57576.0200438688</v>
      </c>
      <c r="J66" s="80" t="n">
        <f aca="false">'Low pensions'!W66</f>
        <v>316766.274609077</v>
      </c>
      <c r="K66" s="6"/>
      <c r="L66" s="80" t="n">
        <f aca="false">'Low pensions'!N66</f>
        <v>4610920.75591224</v>
      </c>
      <c r="M66" s="8"/>
      <c r="N66" s="80" t="n">
        <f aca="false">'Low pensions'!L66</f>
        <v>1073554.86940717</v>
      </c>
      <c r="O66" s="6"/>
      <c r="P66" s="80" t="n">
        <f aca="false">'Low pensions'!X66</f>
        <v>29832471.8634069</v>
      </c>
      <c r="Q66" s="8"/>
      <c r="R66" s="80" t="n">
        <f aca="false">'Low SIPA income'!G61</f>
        <v>23124938.6453638</v>
      </c>
      <c r="S66" s="8"/>
      <c r="T66" s="80" t="n">
        <f aca="false">'Low SIPA income'!J61</f>
        <v>88420207.1882934</v>
      </c>
      <c r="U66" s="6"/>
      <c r="V66" s="80" t="n">
        <f aca="false">'Low SIPA income'!F61</f>
        <v>123443.369118527</v>
      </c>
      <c r="W66" s="8"/>
      <c r="X66" s="80" t="n">
        <f aca="false">'Low SIPA income'!M61</f>
        <v>310054.153514877</v>
      </c>
      <c r="Y66" s="6"/>
      <c r="Z66" s="6" t="n">
        <f aca="false">R66+V66-N66-L66-F66</f>
        <v>-6713634.38707655</v>
      </c>
      <c r="AA66" s="6"/>
      <c r="AB66" s="6" t="n">
        <f aca="false">T66-P66-D66</f>
        <v>-74980130.9934156</v>
      </c>
      <c r="AC66" s="50"/>
      <c r="AD66" s="6"/>
      <c r="AE66" s="6"/>
      <c r="AF66" s="6"/>
      <c r="AG66" s="6" t="n">
        <f aca="false">BF66/100*$AG$53</f>
        <v>5743819653.47641</v>
      </c>
      <c r="AH66" s="61" t="n">
        <f aca="false">(AG66-AG65)/AG65</f>
        <v>0.00401102956697151</v>
      </c>
      <c r="AI66" s="61"/>
      <c r="AJ66" s="61" t="n">
        <f aca="false">AB66/AG66</f>
        <v>-0.013054053838204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0.00483848279516686</v>
      </c>
      <c r="AV66" s="5"/>
      <c r="AW66" s="65" t="n">
        <f aca="false">workers_and_wage_low!C54</f>
        <v>12281487</v>
      </c>
      <c r="AX66" s="5"/>
      <c r="AY66" s="61" t="n">
        <f aca="false">(AW66-AW65)/AW65</f>
        <v>0.00134855861994349</v>
      </c>
      <c r="AZ66" s="66" t="n">
        <f aca="false">workers_and_wage_low!B54</f>
        <v>6937.37946215902</v>
      </c>
      <c r="BA66" s="61" t="n">
        <f aca="false">(AZ66-AZ65)/AZ65</f>
        <v>0.0026588852843584</v>
      </c>
      <c r="BB66" s="61"/>
      <c r="BC66" s="61"/>
      <c r="BD66" s="61"/>
      <c r="BE66" s="61"/>
      <c r="BF66" s="5" t="n">
        <f aca="false">BF65*(1+AY66)*(1+BA66)*(1-BE66)</f>
        <v>110.168522138574</v>
      </c>
      <c r="BG66" s="5"/>
      <c r="BH66" s="5"/>
      <c r="BI66" s="61" t="n">
        <f aca="false">T73/AG73</f>
        <v>0.0177003640700322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137236263.668303</v>
      </c>
      <c r="E67" s="9"/>
      <c r="F67" s="67" t="n">
        <f aca="false">'Low pensions'!I67</f>
        <v>24944315.418247</v>
      </c>
      <c r="G67" s="81" t="n">
        <f aca="false">'Low pensions'!K67</f>
        <v>2034061.92629236</v>
      </c>
      <c r="H67" s="81" t="n">
        <f aca="false">'Low pensions'!V67</f>
        <v>11190808.5731676</v>
      </c>
      <c r="I67" s="81" t="n">
        <f aca="false">'Low pensions'!M67</f>
        <v>62909.131741002</v>
      </c>
      <c r="J67" s="81" t="n">
        <f aca="false">'Low pensions'!W67</f>
        <v>346107.481644364</v>
      </c>
      <c r="K67" s="9"/>
      <c r="L67" s="81" t="n">
        <f aca="false">'Low pensions'!N67</f>
        <v>3974101.3250502</v>
      </c>
      <c r="M67" s="67"/>
      <c r="N67" s="81" t="n">
        <f aca="false">'Low pensions'!L67</f>
        <v>1104803.85716716</v>
      </c>
      <c r="O67" s="9"/>
      <c r="P67" s="81" t="n">
        <f aca="false">'Low pensions'!X67</f>
        <v>26699935.5200651</v>
      </c>
      <c r="Q67" s="67"/>
      <c r="R67" s="81" t="n">
        <f aca="false">'Low SIPA income'!G62</f>
        <v>26813303.0469385</v>
      </c>
      <c r="S67" s="67"/>
      <c r="T67" s="81" t="n">
        <f aca="false">'Low SIPA income'!J62</f>
        <v>102522988.154527</v>
      </c>
      <c r="U67" s="9"/>
      <c r="V67" s="81" t="n">
        <f aca="false">'Low SIPA income'!F62</f>
        <v>116755.672006793</v>
      </c>
      <c r="W67" s="67"/>
      <c r="X67" s="81" t="n">
        <f aca="false">'Low SIPA income'!M62</f>
        <v>293256.586486778</v>
      </c>
      <c r="Y67" s="9"/>
      <c r="Z67" s="9" t="n">
        <f aca="false">R67+V67-N67-L67-F67</f>
        <v>-3093161.88151905</v>
      </c>
      <c r="AA67" s="9"/>
      <c r="AB67" s="9" t="n">
        <f aca="false">T67-P67-D67</f>
        <v>-61413211.0338407</v>
      </c>
      <c r="AC67" s="50"/>
      <c r="AD67" s="9"/>
      <c r="AE67" s="9"/>
      <c r="AF67" s="9"/>
      <c r="AG67" s="9" t="n">
        <f aca="false">BF67/100*$AG$53</f>
        <v>5790546365.75749</v>
      </c>
      <c r="AH67" s="40" t="n">
        <f aca="false">(AG67-AG66)/AG66</f>
        <v>0.00813512872967733</v>
      </c>
      <c r="AI67" s="40"/>
      <c r="AJ67" s="40" t="n">
        <f aca="false">AB67/AG67</f>
        <v>-0.010605771399571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12313437</v>
      </c>
      <c r="AX67" s="7"/>
      <c r="AY67" s="40" t="n">
        <f aca="false">(AW67-AW66)/AW66</f>
        <v>0.00260147651501809</v>
      </c>
      <c r="AZ67" s="39" t="n">
        <f aca="false">workers_and_wage_low!B55</f>
        <v>6975.6688983148</v>
      </c>
      <c r="BA67" s="40" t="n">
        <f aca="false">(AZ67-AZ66)/AZ66</f>
        <v>0.00551929390119597</v>
      </c>
      <c r="BB67" s="40"/>
      <c r="BC67" s="40"/>
      <c r="BD67" s="40"/>
      <c r="BE67" s="40"/>
      <c r="BF67" s="7" t="n">
        <f aca="false">BF66*(1+AY67)*(1+BA67)*(1-BE67)</f>
        <v>111.06475724813</v>
      </c>
      <c r="BG67" s="7"/>
      <c r="BH67" s="7"/>
      <c r="BI67" s="40" t="n">
        <f aca="false">T74/AG74</f>
        <v>0.0154847497533537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135138824.539398</v>
      </c>
      <c r="E68" s="9"/>
      <c r="F68" s="67" t="n">
        <f aca="false">'Low pensions'!I68</f>
        <v>24563081.0287096</v>
      </c>
      <c r="G68" s="81" t="n">
        <f aca="false">'Low pensions'!K68</f>
        <v>2052158.03357115</v>
      </c>
      <c r="H68" s="81" t="n">
        <f aca="false">'Low pensions'!V68</f>
        <v>11290368.0162006</v>
      </c>
      <c r="I68" s="81" t="n">
        <f aca="false">'Low pensions'!M68</f>
        <v>63468.8051619942</v>
      </c>
      <c r="J68" s="81" t="n">
        <f aca="false">'Low pensions'!W68</f>
        <v>349186.639676307</v>
      </c>
      <c r="K68" s="9"/>
      <c r="L68" s="81" t="n">
        <f aca="false">'Low pensions'!N68</f>
        <v>3857106.24217821</v>
      </c>
      <c r="M68" s="67"/>
      <c r="N68" s="81" t="n">
        <f aca="false">'Low pensions'!L68</f>
        <v>1089859.85108485</v>
      </c>
      <c r="O68" s="9"/>
      <c r="P68" s="81" t="n">
        <f aca="false">'Low pensions'!X68</f>
        <v>26010629.9666009</v>
      </c>
      <c r="Q68" s="67"/>
      <c r="R68" s="81" t="n">
        <f aca="false">'Low SIPA income'!G63</f>
        <v>23615658.5871949</v>
      </c>
      <c r="S68" s="67"/>
      <c r="T68" s="81" t="n">
        <f aca="false">'Low SIPA income'!J63</f>
        <v>90296517.4174161</v>
      </c>
      <c r="U68" s="9"/>
      <c r="V68" s="81" t="n">
        <f aca="false">'Low SIPA income'!F63</f>
        <v>114862.094273347</v>
      </c>
      <c r="W68" s="67"/>
      <c r="X68" s="81" t="n">
        <f aca="false">'Low SIPA income'!M63</f>
        <v>288500.465153973</v>
      </c>
      <c r="Y68" s="9"/>
      <c r="Z68" s="9" t="n">
        <f aca="false">R68+V68-N68-L68-F68</f>
        <v>-5779526.44050447</v>
      </c>
      <c r="AA68" s="9"/>
      <c r="AB68" s="9" t="n">
        <f aca="false">T68-P68-D68</f>
        <v>-70852937.0885828</v>
      </c>
      <c r="AC68" s="50"/>
      <c r="AD68" s="9"/>
      <c r="AE68" s="9"/>
      <c r="AF68" s="9"/>
      <c r="AG68" s="9" t="n">
        <f aca="false">BF68/100*$AG$53</f>
        <v>5824152920.03258</v>
      </c>
      <c r="AH68" s="40" t="n">
        <f aca="false">(AG68-AG67)/AG67</f>
        <v>0.00580369314954826</v>
      </c>
      <c r="AI68" s="40"/>
      <c r="AJ68" s="40" t="n">
        <f aca="false">AB68/AG68</f>
        <v>-0.0121653634548089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12357194</v>
      </c>
      <c r="AX68" s="7"/>
      <c r="AY68" s="40" t="n">
        <f aca="false">(AW68-AW67)/AW67</f>
        <v>0.00355359758611669</v>
      </c>
      <c r="AZ68" s="39" t="n">
        <f aca="false">workers_and_wage_low!B56</f>
        <v>6991.30924047273</v>
      </c>
      <c r="BA68" s="40" t="n">
        <f aca="false">(AZ68-AZ67)/AZ67</f>
        <v>0.00224212794298532</v>
      </c>
      <c r="BB68" s="40"/>
      <c r="BC68" s="40"/>
      <c r="BD68" s="40"/>
      <c r="BE68" s="40"/>
      <c r="BF68" s="7" t="n">
        <f aca="false">BF67*(1+AY68)*(1+BA68)*(1-BE68)</f>
        <v>111.709343018927</v>
      </c>
      <c r="BG68" s="7"/>
      <c r="BH68" s="7"/>
      <c r="BI68" s="40" t="n">
        <f aca="false">T75/AG75</f>
        <v>0.0177429637811566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138666067.83275</v>
      </c>
      <c r="E69" s="9"/>
      <c r="F69" s="67" t="n">
        <f aca="false">'Low pensions'!I69</f>
        <v>25204199.2500489</v>
      </c>
      <c r="G69" s="81" t="n">
        <f aca="false">'Low pensions'!K69</f>
        <v>2213853.82231553</v>
      </c>
      <c r="H69" s="81" t="n">
        <f aca="false">'Low pensions'!V69</f>
        <v>12179970.5379016</v>
      </c>
      <c r="I69" s="81" t="n">
        <f aca="false">'Low pensions'!M69</f>
        <v>68469.7058448102</v>
      </c>
      <c r="J69" s="81" t="n">
        <f aca="false">'Low pensions'!W69</f>
        <v>376700.119728917</v>
      </c>
      <c r="K69" s="9"/>
      <c r="L69" s="81" t="n">
        <f aca="false">'Low pensions'!N69</f>
        <v>3917598.05751734</v>
      </c>
      <c r="M69" s="67"/>
      <c r="N69" s="81" t="n">
        <f aca="false">'Low pensions'!L69</f>
        <v>1120103.41270588</v>
      </c>
      <c r="O69" s="9"/>
      <c r="P69" s="81" t="n">
        <f aca="false">'Low pensions'!X69</f>
        <v>26490913.4367072</v>
      </c>
      <c r="Q69" s="67"/>
      <c r="R69" s="81" t="n">
        <f aca="false">'Low SIPA income'!G64</f>
        <v>26959331.9081897</v>
      </c>
      <c r="S69" s="67"/>
      <c r="T69" s="81" t="n">
        <f aca="false">'Low SIPA income'!J64</f>
        <v>103081342.162091</v>
      </c>
      <c r="U69" s="9"/>
      <c r="V69" s="81" t="n">
        <f aca="false">'Low SIPA income'!F64</f>
        <v>117483.578561525</v>
      </c>
      <c r="W69" s="67"/>
      <c r="X69" s="81" t="n">
        <f aca="false">'Low SIPA income'!M64</f>
        <v>295084.877890983</v>
      </c>
      <c r="Y69" s="9"/>
      <c r="Z69" s="9" t="n">
        <f aca="false">R69+V69-N69-L69-F69</f>
        <v>-3165085.23352093</v>
      </c>
      <c r="AA69" s="9"/>
      <c r="AB69" s="9" t="n">
        <f aca="false">T69-P69-D69</f>
        <v>-62075639.1073666</v>
      </c>
      <c r="AC69" s="50"/>
      <c r="AD69" s="9"/>
      <c r="AE69" s="9"/>
      <c r="AF69" s="9"/>
      <c r="AG69" s="9" t="n">
        <f aca="false">BF69/100*$AG$53</f>
        <v>5832330495.11805</v>
      </c>
      <c r="AH69" s="40" t="n">
        <f aca="false">(AG69-AG68)/AG68</f>
        <v>0.00140407973447034</v>
      </c>
      <c r="AI69" s="40" t="n">
        <f aca="false">(AG69-AG65)/AG65</f>
        <v>0.0194825914553536</v>
      </c>
      <c r="AJ69" s="40" t="n">
        <f aca="false">AB69/AG69</f>
        <v>-0.0106433678885871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12392068</v>
      </c>
      <c r="AX69" s="7"/>
      <c r="AY69" s="40" t="n">
        <f aca="false">(AW69-AW68)/AW68</f>
        <v>0.00282216173024394</v>
      </c>
      <c r="AZ69" s="39" t="n">
        <f aca="false">workers_and_wage_low!B57</f>
        <v>6981.4228915874</v>
      </c>
      <c r="BA69" s="40" t="n">
        <f aca="false">(AZ69-AZ68)/AZ68</f>
        <v>-0.00141409120170095</v>
      </c>
      <c r="BB69" s="40"/>
      <c r="BC69" s="40"/>
      <c r="BD69" s="40"/>
      <c r="BE69" s="40"/>
      <c r="BF69" s="7" t="n">
        <f aca="false">BF68*(1+AY69)*(1+BA69)*(1-BE69)</f>
        <v>111.866191843611</v>
      </c>
      <c r="BG69" s="7"/>
      <c r="BH69" s="7"/>
      <c r="BI69" s="40" t="n">
        <f aca="false">T76/AG76</f>
        <v>0.0154465757620817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136808294.374575</v>
      </c>
      <c r="E70" s="6"/>
      <c r="F70" s="8" t="n">
        <f aca="false">'Low pensions'!I70</f>
        <v>24866526.9331431</v>
      </c>
      <c r="G70" s="80" t="n">
        <f aca="false">'Low pensions'!K70</f>
        <v>2274433.86097071</v>
      </c>
      <c r="H70" s="80" t="n">
        <f aca="false">'Low pensions'!V70</f>
        <v>12513264.0365814</v>
      </c>
      <c r="I70" s="80" t="n">
        <f aca="false">'Low pensions'!M70</f>
        <v>70343.3152877535</v>
      </c>
      <c r="J70" s="80" t="n">
        <f aca="false">'Low pensions'!W70</f>
        <v>387008.166079834</v>
      </c>
      <c r="K70" s="6"/>
      <c r="L70" s="80" t="n">
        <f aca="false">'Low pensions'!N70</f>
        <v>4633736.30764837</v>
      </c>
      <c r="M70" s="8"/>
      <c r="N70" s="80" t="n">
        <f aca="false">'Low pensions'!L70</f>
        <v>1106748.53972264</v>
      </c>
      <c r="O70" s="6"/>
      <c r="P70" s="80" t="n">
        <f aca="false">'Low pensions'!X70</f>
        <v>30133483.6501859</v>
      </c>
      <c r="Q70" s="8"/>
      <c r="R70" s="80" t="n">
        <f aca="false">'Low SIPA income'!G65</f>
        <v>23641794.7523701</v>
      </c>
      <c r="S70" s="8"/>
      <c r="T70" s="80" t="n">
        <f aca="false">'Low SIPA income'!J65</f>
        <v>90396451.3102295</v>
      </c>
      <c r="U70" s="6"/>
      <c r="V70" s="80" t="n">
        <f aca="false">'Low SIPA income'!F65</f>
        <v>122452.30238765</v>
      </c>
      <c r="W70" s="8"/>
      <c r="X70" s="80" t="n">
        <f aca="false">'Low SIPA income'!M65</f>
        <v>307564.879619379</v>
      </c>
      <c r="Y70" s="6"/>
      <c r="Z70" s="6" t="n">
        <f aca="false">R70+V70-N70-L70-F70</f>
        <v>-6842764.72575633</v>
      </c>
      <c r="AA70" s="6"/>
      <c r="AB70" s="6" t="n">
        <f aca="false">T70-P70-D70</f>
        <v>-76545326.7145312</v>
      </c>
      <c r="AC70" s="50"/>
      <c r="AD70" s="6"/>
      <c r="AE70" s="6"/>
      <c r="AF70" s="6"/>
      <c r="AG70" s="6" t="n">
        <f aca="false">BF70/100*$AG$53</f>
        <v>5855595952.75435</v>
      </c>
      <c r="AH70" s="61" t="n">
        <f aca="false">(AG70-AG69)/AG69</f>
        <v>0.00398904994423252</v>
      </c>
      <c r="AI70" s="61"/>
      <c r="AJ70" s="61" t="n">
        <f aca="false">AB70/AG70</f>
        <v>-0.0130721667499148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0.00236748508949304</v>
      </c>
      <c r="AV70" s="5"/>
      <c r="AW70" s="65" t="n">
        <f aca="false">workers_and_wage_low!C58</f>
        <v>12398503</v>
      </c>
      <c r="AX70" s="5"/>
      <c r="AY70" s="61" t="n">
        <f aca="false">(AW70-AW69)/AW69</f>
        <v>0.000519283787016017</v>
      </c>
      <c r="AZ70" s="66" t="n">
        <f aca="false">workers_and_wage_low!B58</f>
        <v>7005.63422391351</v>
      </c>
      <c r="BA70" s="61" t="n">
        <f aca="false">(AZ70-AZ69)/AZ69</f>
        <v>0.00346796529906274</v>
      </c>
      <c r="BB70" s="61"/>
      <c r="BC70" s="61"/>
      <c r="BD70" s="61"/>
      <c r="BE70" s="61"/>
      <c r="BF70" s="5" t="n">
        <f aca="false">BF69*(1+AY70)*(1+BA70)*(1-BE70)</f>
        <v>112.312431669946</v>
      </c>
      <c r="BG70" s="5"/>
      <c r="BH70" s="5"/>
      <c r="BI70" s="61" t="n">
        <f aca="false">T77/AG77</f>
        <v>0.0176848742340516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139399509.215714</v>
      </c>
      <c r="E71" s="9"/>
      <c r="F71" s="67" t="n">
        <f aca="false">'Low pensions'!I71</f>
        <v>25337510.9033132</v>
      </c>
      <c r="G71" s="81" t="n">
        <f aca="false">'Low pensions'!K71</f>
        <v>2379793.49580008</v>
      </c>
      <c r="H71" s="81" t="n">
        <f aca="false">'Low pensions'!V71</f>
        <v>13092921.6612947</v>
      </c>
      <c r="I71" s="81" t="n">
        <f aca="false">'Low pensions'!M71</f>
        <v>73601.860694848</v>
      </c>
      <c r="J71" s="81" t="n">
        <f aca="false">'Low pensions'!W71</f>
        <v>404935.72148334</v>
      </c>
      <c r="K71" s="9"/>
      <c r="L71" s="81" t="n">
        <f aca="false">'Low pensions'!N71</f>
        <v>3901611.69205651</v>
      </c>
      <c r="M71" s="67"/>
      <c r="N71" s="81" t="n">
        <f aca="false">'Low pensions'!L71</f>
        <v>1128389.93088126</v>
      </c>
      <c r="O71" s="9"/>
      <c r="P71" s="81" t="n">
        <f aca="false">'Low pensions'!X71</f>
        <v>26453550.0884177</v>
      </c>
      <c r="Q71" s="67"/>
      <c r="R71" s="81" t="n">
        <f aca="false">'Low SIPA income'!G66</f>
        <v>27313864.2418146</v>
      </c>
      <c r="S71" s="67"/>
      <c r="T71" s="81" t="n">
        <f aca="false">'Low SIPA income'!J66</f>
        <v>104436927.267626</v>
      </c>
      <c r="U71" s="9"/>
      <c r="V71" s="81" t="n">
        <f aca="false">'Low SIPA income'!F66</f>
        <v>120333.26315705</v>
      </c>
      <c r="W71" s="67"/>
      <c r="X71" s="81" t="n">
        <f aca="false">'Low SIPA income'!M66</f>
        <v>302242.464008075</v>
      </c>
      <c r="Y71" s="9"/>
      <c r="Z71" s="9" t="n">
        <f aca="false">R71+V71-N71-L71-F71</f>
        <v>-2933315.02127934</v>
      </c>
      <c r="AA71" s="9"/>
      <c r="AB71" s="9" t="n">
        <f aca="false">T71-P71-D71</f>
        <v>-61416132.0365059</v>
      </c>
      <c r="AC71" s="50"/>
      <c r="AD71" s="9"/>
      <c r="AE71" s="9"/>
      <c r="AF71" s="9"/>
      <c r="AG71" s="9" t="n">
        <f aca="false">BF71/100*$AG$53</f>
        <v>5885835358.51082</v>
      </c>
      <c r="AH71" s="40" t="n">
        <f aca="false">(AG71-AG70)/AG70</f>
        <v>0.00516418926450136</v>
      </c>
      <c r="AI71" s="40"/>
      <c r="AJ71" s="40" t="n">
        <f aca="false">AB71/AG71</f>
        <v>-0.0104345650694594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12390023</v>
      </c>
      <c r="AX71" s="7"/>
      <c r="AY71" s="40" t="n">
        <f aca="false">(AW71-AW70)/AW70</f>
        <v>-0.000683953538584457</v>
      </c>
      <c r="AZ71" s="39" t="n">
        <f aca="false">workers_and_wage_low!B59</f>
        <v>7046.63221400154</v>
      </c>
      <c r="BA71" s="40" t="n">
        <f aca="false">(AZ71-AZ70)/AZ70</f>
        <v>0.00585214539863928</v>
      </c>
      <c r="BB71" s="40"/>
      <c r="BC71" s="40"/>
      <c r="BD71" s="40"/>
      <c r="BE71" s="40"/>
      <c r="BF71" s="7" t="n">
        <f aca="false">BF70*(1+AY71)*(1+BA71)*(1-BE71)</f>
        <v>112.892434323846</v>
      </c>
      <c r="BG71" s="7"/>
      <c r="BH71" s="7"/>
      <c r="BI71" s="40" t="n">
        <f aca="false">T78/AG78</f>
        <v>0.0155130802500882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137390521.680127</v>
      </c>
      <c r="E72" s="9"/>
      <c r="F72" s="67" t="n">
        <f aca="false">'Low pensions'!I72</f>
        <v>24972353.6378828</v>
      </c>
      <c r="G72" s="81" t="n">
        <f aca="false">'Low pensions'!K72</f>
        <v>2403452.57087457</v>
      </c>
      <c r="H72" s="81" t="n">
        <f aca="false">'Low pensions'!V72</f>
        <v>13223086.9117988</v>
      </c>
      <c r="I72" s="81" t="n">
        <f aca="false">'Low pensions'!M72</f>
        <v>74333.5846662242</v>
      </c>
      <c r="J72" s="81" t="n">
        <f aca="false">'Low pensions'!W72</f>
        <v>408961.450880377</v>
      </c>
      <c r="K72" s="9"/>
      <c r="L72" s="81" t="n">
        <f aca="false">'Low pensions'!N72</f>
        <v>3780882.74684859</v>
      </c>
      <c r="M72" s="67"/>
      <c r="N72" s="81" t="n">
        <f aca="false">'Low pensions'!L72</f>
        <v>1113789.22769351</v>
      </c>
      <c r="O72" s="9"/>
      <c r="P72" s="81" t="n">
        <f aca="false">'Low pensions'!X72</f>
        <v>25746758.2567775</v>
      </c>
      <c r="Q72" s="67"/>
      <c r="R72" s="81" t="n">
        <f aca="false">'Low SIPA income'!G67</f>
        <v>23824454.4356511</v>
      </c>
      <c r="S72" s="67"/>
      <c r="T72" s="81" t="n">
        <f aca="false">'Low SIPA income'!J67</f>
        <v>91094866.4406794</v>
      </c>
      <c r="U72" s="9"/>
      <c r="V72" s="81" t="n">
        <f aca="false">'Low SIPA income'!F67</f>
        <v>120258.374822465</v>
      </c>
      <c r="W72" s="67"/>
      <c r="X72" s="81" t="n">
        <f aca="false">'Low SIPA income'!M67</f>
        <v>302054.366102503</v>
      </c>
      <c r="Y72" s="9"/>
      <c r="Z72" s="9" t="n">
        <f aca="false">R72+V72-N72-L72-F72</f>
        <v>-5922312.80195138</v>
      </c>
      <c r="AA72" s="9"/>
      <c r="AB72" s="9" t="n">
        <f aca="false">T72-P72-D72</f>
        <v>-72042413.4962249</v>
      </c>
      <c r="AC72" s="50"/>
      <c r="AD72" s="9"/>
      <c r="AE72" s="9"/>
      <c r="AF72" s="9"/>
      <c r="AG72" s="9" t="n">
        <f aca="false">BF72/100*$AG$53</f>
        <v>5877343367.98362</v>
      </c>
      <c r="AH72" s="40" t="n">
        <f aca="false">(AG72-AG71)/AG71</f>
        <v>-0.00144278424555617</v>
      </c>
      <c r="AI72" s="40"/>
      <c r="AJ72" s="40" t="n">
        <f aca="false">AB72/AG72</f>
        <v>-0.0122576492448392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12438340</v>
      </c>
      <c r="AX72" s="7"/>
      <c r="AY72" s="40" t="n">
        <f aca="false">(AW72-AW71)/AW71</f>
        <v>0.00389966991990249</v>
      </c>
      <c r="AZ72" s="39" t="n">
        <f aca="false">workers_and_wage_low!B60</f>
        <v>7009.13214227908</v>
      </c>
      <c r="BA72" s="40" t="n">
        <f aca="false">(AZ72-AZ71)/AZ71</f>
        <v>-0.00532170128702695</v>
      </c>
      <c r="BB72" s="40"/>
      <c r="BC72" s="40"/>
      <c r="BD72" s="40"/>
      <c r="BE72" s="40"/>
      <c r="BF72" s="7" t="n">
        <f aca="false">BF71*(1+AY72)*(1+BA72)*(1-BE72)</f>
        <v>112.729554898161</v>
      </c>
      <c r="BG72" s="7"/>
      <c r="BH72" s="7"/>
      <c r="BI72" s="40" t="n">
        <f aca="false">T79/AG79</f>
        <v>0.0178098604372614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140057770.018565</v>
      </c>
      <c r="E73" s="9"/>
      <c r="F73" s="67" t="n">
        <f aca="false">'Low pensions'!I73</f>
        <v>25457157.5962128</v>
      </c>
      <c r="G73" s="81" t="n">
        <f aca="false">'Low pensions'!K73</f>
        <v>2540155.23134192</v>
      </c>
      <c r="H73" s="81" t="n">
        <f aca="false">'Low pensions'!V73</f>
        <v>13975184.6158846</v>
      </c>
      <c r="I73" s="81" t="n">
        <f aca="false">'Low pensions'!M73</f>
        <v>78561.5020002658</v>
      </c>
      <c r="J73" s="81" t="n">
        <f aca="false">'Low pensions'!W73</f>
        <v>432222.204614989</v>
      </c>
      <c r="K73" s="9"/>
      <c r="L73" s="81" t="n">
        <f aca="false">'Low pensions'!N73</f>
        <v>3900167.70294244</v>
      </c>
      <c r="M73" s="67"/>
      <c r="N73" s="81" t="n">
        <f aca="false">'Low pensions'!L73</f>
        <v>1136233.09572126</v>
      </c>
      <c r="O73" s="9"/>
      <c r="P73" s="81" t="n">
        <f aca="false">'Low pensions'!X73</f>
        <v>26489208.0008823</v>
      </c>
      <c r="Q73" s="67"/>
      <c r="R73" s="81" t="n">
        <f aca="false">'Low SIPA income'!G68</f>
        <v>27255602.5422056</v>
      </c>
      <c r="S73" s="67"/>
      <c r="T73" s="81" t="n">
        <f aca="false">'Low SIPA income'!J68</f>
        <v>104214158.60953</v>
      </c>
      <c r="U73" s="9"/>
      <c r="V73" s="81" t="n">
        <f aca="false">'Low SIPA income'!F68</f>
        <v>124781.662856097</v>
      </c>
      <c r="W73" s="67"/>
      <c r="X73" s="81" t="n">
        <f aca="false">'Low SIPA income'!M68</f>
        <v>313415.561542862</v>
      </c>
      <c r="Y73" s="9"/>
      <c r="Z73" s="9" t="n">
        <f aca="false">R73+V73-N73-L73-F73</f>
        <v>-3113174.18981476</v>
      </c>
      <c r="AA73" s="9"/>
      <c r="AB73" s="9" t="n">
        <f aca="false">T73-P73-D73</f>
        <v>-62332819.4099177</v>
      </c>
      <c r="AC73" s="50"/>
      <c r="AD73" s="9"/>
      <c r="AE73" s="9"/>
      <c r="AF73" s="9"/>
      <c r="AG73" s="9" t="n">
        <f aca="false">BF73/100*$AG$53</f>
        <v>5887684467.79978</v>
      </c>
      <c r="AH73" s="40" t="n">
        <f aca="false">(AG73-AG72)/AG72</f>
        <v>0.00175948539479446</v>
      </c>
      <c r="AI73" s="40" t="n">
        <f aca="false">(AG73-AG69)/AG69</f>
        <v>0.00949088408622664</v>
      </c>
      <c r="AJ73" s="40" t="n">
        <f aca="false">AB73/AG73</f>
        <v>-0.0105869836861708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12411487</v>
      </c>
      <c r="AX73" s="7"/>
      <c r="AY73" s="40" t="n">
        <f aca="false">(AW73-AW72)/AW72</f>
        <v>-0.00215888936948178</v>
      </c>
      <c r="AZ73" s="39" t="n">
        <f aca="false">workers_and_wage_low!B61</f>
        <v>7036.65596968325</v>
      </c>
      <c r="BA73" s="40" t="n">
        <f aca="false">(AZ73-AZ72)/AZ72</f>
        <v>0.00392685240418701</v>
      </c>
      <c r="BB73" s="40"/>
      <c r="BC73" s="40"/>
      <c r="BD73" s="40"/>
      <c r="BE73" s="40"/>
      <c r="BF73" s="7" t="n">
        <f aca="false">BF72*(1+AY73)*(1+BA73)*(1-BE73)</f>
        <v>112.927900903566</v>
      </c>
      <c r="BG73" s="7"/>
      <c r="BH73" s="7"/>
      <c r="BI73" s="40" t="n">
        <f aca="false">T80/AG80</f>
        <v>0.0155459949511694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137392792.057344</v>
      </c>
      <c r="E74" s="6"/>
      <c r="F74" s="8" t="n">
        <f aca="false">'Low pensions'!I74</f>
        <v>24972766.3058171</v>
      </c>
      <c r="G74" s="80" t="n">
        <f aca="false">'Low pensions'!K74</f>
        <v>2578433.99353079</v>
      </c>
      <c r="H74" s="80" t="n">
        <f aca="false">'Low pensions'!V74</f>
        <v>14185783.071387</v>
      </c>
      <c r="I74" s="80" t="n">
        <f aca="false">'Low pensions'!M74</f>
        <v>79745.381243221</v>
      </c>
      <c r="J74" s="80" t="n">
        <f aca="false">'Low pensions'!W74</f>
        <v>438735.558908881</v>
      </c>
      <c r="K74" s="6"/>
      <c r="L74" s="80" t="n">
        <f aca="false">'Low pensions'!N74</f>
        <v>4628567.69661604</v>
      </c>
      <c r="M74" s="8"/>
      <c r="N74" s="80" t="n">
        <f aca="false">'Low pensions'!L74</f>
        <v>1115995.13270813</v>
      </c>
      <c r="O74" s="6"/>
      <c r="P74" s="80" t="n">
        <f aca="false">'Low pensions'!X74</f>
        <v>30157535.7293888</v>
      </c>
      <c r="Q74" s="8"/>
      <c r="R74" s="80" t="n">
        <f aca="false">'Low SIPA income'!G69</f>
        <v>23957375.5478287</v>
      </c>
      <c r="S74" s="8"/>
      <c r="T74" s="80" t="n">
        <f aca="false">'Low SIPA income'!J69</f>
        <v>91603101.8335895</v>
      </c>
      <c r="U74" s="6"/>
      <c r="V74" s="80" t="n">
        <f aca="false">'Low SIPA income'!F69</f>
        <v>122782.692754906</v>
      </c>
      <c r="W74" s="8"/>
      <c r="X74" s="80" t="n">
        <f aca="false">'Low SIPA income'!M69</f>
        <v>308394.724967742</v>
      </c>
      <c r="Y74" s="6"/>
      <c r="Z74" s="6" t="n">
        <f aca="false">R74+V74-N74-L74-F74</f>
        <v>-6637170.89455762</v>
      </c>
      <c r="AA74" s="6"/>
      <c r="AB74" s="6" t="n">
        <f aca="false">T74-P74-D74</f>
        <v>-75947225.9531438</v>
      </c>
      <c r="AC74" s="50"/>
      <c r="AD74" s="6"/>
      <c r="AE74" s="6"/>
      <c r="AF74" s="6"/>
      <c r="AG74" s="6" t="n">
        <f aca="false">BF74/100*$AG$53</f>
        <v>5915697915.21818</v>
      </c>
      <c r="AH74" s="61" t="n">
        <f aca="false">(AG74-AG73)/AG73</f>
        <v>0.0047579736264061</v>
      </c>
      <c r="AI74" s="61"/>
      <c r="AJ74" s="61" t="n">
        <f aca="false">AB74/AG74</f>
        <v>-0.0128382529063509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0.00272574905720385</v>
      </c>
      <c r="AV74" s="5"/>
      <c r="AW74" s="65" t="n">
        <f aca="false">workers_and_wage_low!C62</f>
        <v>12427107</v>
      </c>
      <c r="AX74" s="5"/>
      <c r="AY74" s="61" t="n">
        <f aca="false">(AW74-AW73)/AW73</f>
        <v>0.00125851157077311</v>
      </c>
      <c r="AZ74" s="66" t="n">
        <f aca="false">workers_and_wage_low!B62</f>
        <v>7061.24952896877</v>
      </c>
      <c r="BA74" s="61" t="n">
        <f aca="false">(AZ74-AZ73)/AZ73</f>
        <v>0.00349506347780565</v>
      </c>
      <c r="BB74" s="61"/>
      <c r="BC74" s="61"/>
      <c r="BD74" s="61"/>
      <c r="BE74" s="61"/>
      <c r="BF74" s="5" t="n">
        <f aca="false">BF73*(1+AY74)*(1+BA74)*(1-BE74)</f>
        <v>113.465208877751</v>
      </c>
      <c r="BG74" s="5"/>
      <c r="BH74" s="5"/>
      <c r="BI74" s="61" t="n">
        <f aca="false">T81/AG81</f>
        <v>0.017750836979444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140393659.094485</v>
      </c>
      <c r="E75" s="9"/>
      <c r="F75" s="67" t="n">
        <f aca="false">'Low pensions'!I75</f>
        <v>25518209.4117558</v>
      </c>
      <c r="G75" s="81" t="n">
        <f aca="false">'Low pensions'!K75</f>
        <v>2668707.51826059</v>
      </c>
      <c r="H75" s="81" t="n">
        <f aca="false">'Low pensions'!V75</f>
        <v>14682441.3694545</v>
      </c>
      <c r="I75" s="81" t="n">
        <f aca="false">'Low pensions'!M75</f>
        <v>82537.3459255849</v>
      </c>
      <c r="J75" s="81" t="n">
        <f aca="false">'Low pensions'!W75</f>
        <v>454096.124828489</v>
      </c>
      <c r="K75" s="9"/>
      <c r="L75" s="81" t="n">
        <f aca="false">'Low pensions'!N75</f>
        <v>3909485.0683575</v>
      </c>
      <c r="M75" s="67"/>
      <c r="N75" s="81" t="n">
        <f aca="false">'Low pensions'!L75</f>
        <v>1143353.16732743</v>
      </c>
      <c r="O75" s="9"/>
      <c r="P75" s="81" t="n">
        <f aca="false">'Low pensions'!X75</f>
        <v>26576728.3875304</v>
      </c>
      <c r="Q75" s="67"/>
      <c r="R75" s="81" t="n">
        <f aca="false">'Low SIPA income'!G70</f>
        <v>27591999.2404044</v>
      </c>
      <c r="S75" s="67"/>
      <c r="T75" s="81" t="n">
        <f aca="false">'Low SIPA income'!J70</f>
        <v>105500400.541167</v>
      </c>
      <c r="U75" s="9"/>
      <c r="V75" s="81" t="n">
        <f aca="false">'Low SIPA income'!F70</f>
        <v>124224.53778945</v>
      </c>
      <c r="W75" s="67"/>
      <c r="X75" s="81" t="n">
        <f aca="false">'Low SIPA income'!M70</f>
        <v>312016.223999056</v>
      </c>
      <c r="Y75" s="9"/>
      <c r="Z75" s="9" t="n">
        <f aca="false">R75+V75-N75-L75-F75</f>
        <v>-2854823.8692469</v>
      </c>
      <c r="AA75" s="9"/>
      <c r="AB75" s="9" t="n">
        <f aca="false">T75-P75-D75</f>
        <v>-61469986.940849</v>
      </c>
      <c r="AC75" s="50"/>
      <c r="AD75" s="9"/>
      <c r="AE75" s="9"/>
      <c r="AF75" s="9"/>
      <c r="AG75" s="9" t="n">
        <f aca="false">BF75/100*$AG$53</f>
        <v>5946041588.22724</v>
      </c>
      <c r="AH75" s="40" t="n">
        <f aca="false">(AG75-AG74)/AG74</f>
        <v>0.00512934795588653</v>
      </c>
      <c r="AI75" s="40"/>
      <c r="AJ75" s="40" t="n">
        <f aca="false">AB75/AG75</f>
        <v>-0.0103379678780847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12441128</v>
      </c>
      <c r="AX75" s="7"/>
      <c r="AY75" s="40" t="n">
        <f aca="false">(AW75-AW74)/AW74</f>
        <v>0.0011282593768606</v>
      </c>
      <c r="AZ75" s="39" t="n">
        <f aca="false">workers_and_wage_low!B63</f>
        <v>7089.47037338045</v>
      </c>
      <c r="BA75" s="40" t="n">
        <f aca="false">(AZ75-AZ74)/AZ74</f>
        <v>0.00399657940084154</v>
      </c>
      <c r="BB75" s="40"/>
      <c r="BC75" s="40"/>
      <c r="BD75" s="40"/>
      <c r="BE75" s="40"/>
      <c r="BF75" s="7" t="n">
        <f aca="false">BF74*(1+AY75)*(1+BA75)*(1-BE75)</f>
        <v>114.047211414972</v>
      </c>
      <c r="BG75" s="7"/>
      <c r="BH75" s="7"/>
      <c r="BI75" s="40" t="n">
        <f aca="false">T82/AG82</f>
        <v>0.0155612357840948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138562083.160449</v>
      </c>
      <c r="E76" s="9"/>
      <c r="F76" s="67" t="n">
        <f aca="false">'Low pensions'!I76</f>
        <v>25185298.8049683</v>
      </c>
      <c r="G76" s="81" t="n">
        <f aca="false">'Low pensions'!K76</f>
        <v>2654272.70377877</v>
      </c>
      <c r="H76" s="81" t="n">
        <f aca="false">'Low pensions'!V76</f>
        <v>14603025.2791344</v>
      </c>
      <c r="I76" s="81" t="n">
        <f aca="false">'Low pensions'!M76</f>
        <v>82090.9083642922</v>
      </c>
      <c r="J76" s="81" t="n">
        <f aca="false">'Low pensions'!W76</f>
        <v>451639.957086632</v>
      </c>
      <c r="K76" s="9"/>
      <c r="L76" s="81" t="n">
        <f aca="false">'Low pensions'!N76</f>
        <v>3765787.27533169</v>
      </c>
      <c r="M76" s="67"/>
      <c r="N76" s="81" t="n">
        <f aca="false">'Low pensions'!L76</f>
        <v>1130060.61548078</v>
      </c>
      <c r="O76" s="9"/>
      <c r="P76" s="81" t="n">
        <f aca="false">'Low pensions'!X76</f>
        <v>25757948.1580855</v>
      </c>
      <c r="Q76" s="67"/>
      <c r="R76" s="81" t="n">
        <f aca="false">'Low SIPA income'!G71</f>
        <v>23966547.1918681</v>
      </c>
      <c r="S76" s="67"/>
      <c r="T76" s="81" t="n">
        <f aca="false">'Low SIPA income'!J71</f>
        <v>91638170.4094959</v>
      </c>
      <c r="U76" s="9"/>
      <c r="V76" s="81" t="n">
        <f aca="false">'Low SIPA income'!F71</f>
        <v>128901.136043173</v>
      </c>
      <c r="W76" s="67"/>
      <c r="X76" s="81" t="n">
        <f aca="false">'Low SIPA income'!M71</f>
        <v>323762.49051172</v>
      </c>
      <c r="Y76" s="9"/>
      <c r="Z76" s="9" t="n">
        <f aca="false">R76+V76-N76-L76-F76</f>
        <v>-5985698.36786952</v>
      </c>
      <c r="AA76" s="9"/>
      <c r="AB76" s="9" t="n">
        <f aca="false">T76-P76-D76</f>
        <v>-72681860.909039</v>
      </c>
      <c r="AC76" s="50"/>
      <c r="AD76" s="9"/>
      <c r="AE76" s="9"/>
      <c r="AF76" s="9"/>
      <c r="AG76" s="9" t="n">
        <f aca="false">BF76/100*$AG$53</f>
        <v>5932588026.04325</v>
      </c>
      <c r="AH76" s="40" t="n">
        <f aca="false">(AG76-AG75)/AG75</f>
        <v>-0.00226260815441126</v>
      </c>
      <c r="AI76" s="40"/>
      <c r="AJ76" s="40" t="n">
        <f aca="false">AB76/AG76</f>
        <v>-0.0122512907671956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12489861</v>
      </c>
      <c r="AX76" s="7"/>
      <c r="AY76" s="40" t="n">
        <f aca="false">(AW76-AW75)/AW75</f>
        <v>0.00391708854695491</v>
      </c>
      <c r="AZ76" s="39" t="n">
        <f aca="false">workers_and_wage_low!B64</f>
        <v>7045.83053779978</v>
      </c>
      <c r="BA76" s="40" t="n">
        <f aca="false">(AZ76-AZ75)/AZ75</f>
        <v>-0.00615558473091693</v>
      </c>
      <c r="BB76" s="40"/>
      <c r="BC76" s="40"/>
      <c r="BD76" s="40"/>
      <c r="BE76" s="40"/>
      <c r="BF76" s="7" t="n">
        <f aca="false">BF75*(1+AY76)*(1+BA76)*(1-BE76)</f>
        <v>113.789167264437</v>
      </c>
      <c r="BG76" s="7"/>
      <c r="BH76" s="7"/>
      <c r="BI76" s="40" t="n">
        <f aca="false">T83/AG83</f>
        <v>0.0178042732918682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140934759.242535</v>
      </c>
      <c r="E77" s="9"/>
      <c r="F77" s="67" t="n">
        <f aca="false">'Low pensions'!I77</f>
        <v>25616560.7687881</v>
      </c>
      <c r="G77" s="81" t="n">
        <f aca="false">'Low pensions'!K77</f>
        <v>2762133.16825853</v>
      </c>
      <c r="H77" s="81" t="n">
        <f aca="false">'Low pensions'!V77</f>
        <v>15196441.73072</v>
      </c>
      <c r="I77" s="81" t="n">
        <f aca="false">'Low pensions'!M77</f>
        <v>85426.7990183062</v>
      </c>
      <c r="J77" s="81" t="n">
        <f aca="false">'Low pensions'!W77</f>
        <v>469993.043218152</v>
      </c>
      <c r="K77" s="9"/>
      <c r="L77" s="81" t="n">
        <f aca="false">'Low pensions'!N77</f>
        <v>3807868.1602299</v>
      </c>
      <c r="M77" s="67"/>
      <c r="N77" s="81" t="n">
        <f aca="false">'Low pensions'!L77</f>
        <v>1150727.69941517</v>
      </c>
      <c r="O77" s="9"/>
      <c r="P77" s="81" t="n">
        <f aca="false">'Low pensions'!X77</f>
        <v>26090010.2678978</v>
      </c>
      <c r="Q77" s="67"/>
      <c r="R77" s="81" t="n">
        <f aca="false">'Low SIPA income'!G72</f>
        <v>27529393.2104223</v>
      </c>
      <c r="S77" s="67"/>
      <c r="T77" s="81" t="n">
        <f aca="false">'Low SIPA income'!J72</f>
        <v>105261020.959359</v>
      </c>
      <c r="U77" s="9"/>
      <c r="V77" s="81" t="n">
        <f aca="false">'Low SIPA income'!F72</f>
        <v>128815.02637784</v>
      </c>
      <c r="W77" s="67"/>
      <c r="X77" s="81" t="n">
        <f aca="false">'Low SIPA income'!M72</f>
        <v>323546.20785851</v>
      </c>
      <c r="Y77" s="9"/>
      <c r="Z77" s="9" t="n">
        <f aca="false">R77+V77-N77-L77-F77</f>
        <v>-2916948.39163304</v>
      </c>
      <c r="AA77" s="9"/>
      <c r="AB77" s="9" t="n">
        <f aca="false">T77-P77-D77</f>
        <v>-61763748.5510741</v>
      </c>
      <c r="AC77" s="50"/>
      <c r="AD77" s="9"/>
      <c r="AE77" s="9"/>
      <c r="AF77" s="9"/>
      <c r="AG77" s="9" t="n">
        <f aca="false">BF77/100*$AG$53</f>
        <v>5952036727.33406</v>
      </c>
      <c r="AH77" s="40" t="n">
        <f aca="false">(AG77-AG76)/AG76</f>
        <v>0.00327828280093405</v>
      </c>
      <c r="AI77" s="40" t="n">
        <f aca="false">(AG77-AG73)/AG73</f>
        <v>0.0109299776314814</v>
      </c>
      <c r="AJ77" s="40" t="n">
        <f aca="false">AB77/AG77</f>
        <v>-0.0103769098512835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12530875</v>
      </c>
      <c r="AX77" s="7"/>
      <c r="AY77" s="40" t="n">
        <f aca="false">(AW77-AW76)/AW76</f>
        <v>0.003283783542507</v>
      </c>
      <c r="AZ77" s="39" t="n">
        <f aca="false">workers_and_wage_low!B65</f>
        <v>7045.79190736083</v>
      </c>
      <c r="BA77" s="40" t="n">
        <f aca="false">(AZ77-AZ76)/AZ76</f>
        <v>-5.48273744997982E-006</v>
      </c>
      <c r="BB77" s="40"/>
      <c r="BC77" s="40"/>
      <c r="BD77" s="40"/>
      <c r="BE77" s="40"/>
      <c r="BF77" s="7" t="n">
        <f aca="false">BF76*(1+AY77)*(1+BA77)*(1-BE77)</f>
        <v>114.162200334412</v>
      </c>
      <c r="BG77" s="7"/>
      <c r="BH77" s="7"/>
      <c r="BI77" s="40" t="n">
        <f aca="false">T84/AG84</f>
        <v>0.0155900929666001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138847331.692197</v>
      </c>
      <c r="E78" s="6"/>
      <c r="F78" s="8" t="n">
        <f aca="false">'Low pensions'!I78</f>
        <v>25237146.1021645</v>
      </c>
      <c r="G78" s="80" t="n">
        <f aca="false">'Low pensions'!K78</f>
        <v>2793216.64451384</v>
      </c>
      <c r="H78" s="80" t="n">
        <f aca="false">'Low pensions'!V78</f>
        <v>15367453.8459686</v>
      </c>
      <c r="I78" s="80" t="n">
        <f aca="false">'Low pensions'!M78</f>
        <v>86388.1436447576</v>
      </c>
      <c r="J78" s="80" t="n">
        <f aca="false">'Low pensions'!W78</f>
        <v>475282.077710367</v>
      </c>
      <c r="K78" s="6"/>
      <c r="L78" s="80" t="n">
        <f aca="false">'Low pensions'!N78</f>
        <v>4507912.17246624</v>
      </c>
      <c r="M78" s="8"/>
      <c r="N78" s="80" t="n">
        <f aca="false">'Low pensions'!L78</f>
        <v>1134569.96738291</v>
      </c>
      <c r="O78" s="6"/>
      <c r="P78" s="80" t="n">
        <f aca="false">'Low pensions'!X78</f>
        <v>29633646.9009216</v>
      </c>
      <c r="Q78" s="8"/>
      <c r="R78" s="80" t="n">
        <f aca="false">'Low SIPA income'!G73</f>
        <v>24365958.3814274</v>
      </c>
      <c r="S78" s="8"/>
      <c r="T78" s="80" t="n">
        <f aca="false">'Low SIPA income'!J73</f>
        <v>93165353.7104227</v>
      </c>
      <c r="U78" s="6"/>
      <c r="V78" s="80" t="n">
        <f aca="false">'Low SIPA income'!F73</f>
        <v>128325.263747977</v>
      </c>
      <c r="W78" s="8"/>
      <c r="X78" s="80" t="n">
        <f aca="false">'Low SIPA income'!M73</f>
        <v>322316.065334778</v>
      </c>
      <c r="Y78" s="6"/>
      <c r="Z78" s="6" t="n">
        <f aca="false">R78+V78-N78-L78-F78</f>
        <v>-6385344.59683829</v>
      </c>
      <c r="AA78" s="6"/>
      <c r="AB78" s="6" t="n">
        <f aca="false">T78-P78-D78</f>
        <v>-75315624.8826961</v>
      </c>
      <c r="AC78" s="50"/>
      <c r="AD78" s="6"/>
      <c r="AE78" s="6"/>
      <c r="AF78" s="6"/>
      <c r="AG78" s="6" t="n">
        <f aca="false">BF78/100*$AG$53</f>
        <v>6005599932.99158</v>
      </c>
      <c r="AH78" s="61" t="n">
        <f aca="false">(AG78-AG77)/AG77</f>
        <v>0.00899913896894106</v>
      </c>
      <c r="AI78" s="61"/>
      <c r="AJ78" s="61" t="n">
        <f aca="false">AB78/AG78</f>
        <v>-0.0125408994476892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0.00290663464007385</v>
      </c>
      <c r="AV78" s="5"/>
      <c r="AW78" s="65" t="n">
        <f aca="false">workers_and_wage_low!C66</f>
        <v>12585511</v>
      </c>
      <c r="AX78" s="5"/>
      <c r="AY78" s="61" t="n">
        <f aca="false">(AW78-AW77)/AW77</f>
        <v>0.00436011052699831</v>
      </c>
      <c r="AZ78" s="66" t="n">
        <f aca="false">workers_and_wage_low!B66</f>
        <v>7078.33564213451</v>
      </c>
      <c r="BA78" s="61" t="n">
        <f aca="false">(AZ78-AZ77)/AZ77</f>
        <v>0.00461888957289269</v>
      </c>
      <c r="BB78" s="61"/>
      <c r="BC78" s="61"/>
      <c r="BD78" s="61"/>
      <c r="BE78" s="61"/>
      <c r="BF78" s="5" t="n">
        <f aca="false">BF77*(1+AY78)*(1+BA78)*(1-BE78)</f>
        <v>115.189561840222</v>
      </c>
      <c r="BG78" s="5"/>
      <c r="BH78" s="5"/>
      <c r="BI78" s="61" t="n">
        <f aca="false">T85/AG85</f>
        <v>0.0178140654291778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141202167.799218</v>
      </c>
      <c r="E79" s="9"/>
      <c r="F79" s="67" t="n">
        <f aca="false">'Low pensions'!I79</f>
        <v>25665165.4393405</v>
      </c>
      <c r="G79" s="81" t="n">
        <f aca="false">'Low pensions'!K79</f>
        <v>2899719.70892273</v>
      </c>
      <c r="H79" s="81" t="n">
        <f aca="false">'Low pensions'!V79</f>
        <v>15953402.2828621</v>
      </c>
      <c r="I79" s="81" t="n">
        <f aca="false">'Low pensions'!M79</f>
        <v>89682.0528532807</v>
      </c>
      <c r="J79" s="81" t="n">
        <f aca="false">'Low pensions'!W79</f>
        <v>493404.194315325</v>
      </c>
      <c r="K79" s="9"/>
      <c r="L79" s="81" t="n">
        <f aca="false">'Low pensions'!N79</f>
        <v>3854781.28947626</v>
      </c>
      <c r="M79" s="67"/>
      <c r="N79" s="81" t="n">
        <f aca="false">'Low pensions'!L79</f>
        <v>1154493.8003724</v>
      </c>
      <c r="O79" s="9"/>
      <c r="P79" s="81" t="n">
        <f aca="false">'Low pensions'!X79</f>
        <v>26354162.6948601</v>
      </c>
      <c r="Q79" s="67"/>
      <c r="R79" s="81" t="n">
        <f aca="false">'Low SIPA income'!G74</f>
        <v>27964958.4353053</v>
      </c>
      <c r="S79" s="67"/>
      <c r="T79" s="81" t="n">
        <f aca="false">'Low SIPA income'!J74</f>
        <v>106926442.347878</v>
      </c>
      <c r="U79" s="9"/>
      <c r="V79" s="81" t="n">
        <f aca="false">'Low SIPA income'!F74</f>
        <v>125439.188018592</v>
      </c>
      <c r="W79" s="67"/>
      <c r="X79" s="81" t="n">
        <f aca="false">'Low SIPA income'!M74</f>
        <v>315067.075181285</v>
      </c>
      <c r="Y79" s="9"/>
      <c r="Z79" s="9" t="n">
        <f aca="false">R79+V79-N79-L79-F79</f>
        <v>-2584042.90586525</v>
      </c>
      <c r="AA79" s="9"/>
      <c r="AB79" s="9" t="n">
        <f aca="false">T79-P79-D79</f>
        <v>-60629888.1462006</v>
      </c>
      <c r="AC79" s="50"/>
      <c r="AD79" s="9"/>
      <c r="AE79" s="9"/>
      <c r="AF79" s="9"/>
      <c r="AG79" s="9" t="n">
        <f aca="false">BF79/100*$AG$53</f>
        <v>6003777667.12694</v>
      </c>
      <c r="AH79" s="40" t="n">
        <f aca="false">(AG79-AG78)/AG78</f>
        <v>-0.000303427781564677</v>
      </c>
      <c r="AI79" s="40"/>
      <c r="AJ79" s="40" t="n">
        <f aca="false">AB79/AG79</f>
        <v>-0.0100986231515822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12559548</v>
      </c>
      <c r="AX79" s="7"/>
      <c r="AY79" s="40" t="n">
        <f aca="false">(AW79-AW78)/AW78</f>
        <v>-0.0020629277587537</v>
      </c>
      <c r="AZ79" s="39" t="n">
        <f aca="false">workers_and_wage_low!B67</f>
        <v>7090.81571903245</v>
      </c>
      <c r="BA79" s="40" t="n">
        <f aca="false">(AZ79-AZ78)/AZ78</f>
        <v>0.00176313720186546</v>
      </c>
      <c r="BB79" s="40"/>
      <c r="BC79" s="40"/>
      <c r="BD79" s="40"/>
      <c r="BE79" s="40"/>
      <c r="BF79" s="7" t="n">
        <f aca="false">BF78*(1+AY79)*(1+BA79)*(1-BE79)</f>
        <v>115.154610127013</v>
      </c>
      <c r="BG79" s="7"/>
      <c r="BH79" s="7"/>
      <c r="BI79" s="40" t="n">
        <f aca="false">T86/AG86</f>
        <v>0.0155653930492066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139051570.772765</v>
      </c>
      <c r="E80" s="9"/>
      <c r="F80" s="67" t="n">
        <f aca="false">'Low pensions'!I80</f>
        <v>25274268.9726816</v>
      </c>
      <c r="G80" s="81" t="n">
        <f aca="false">'Low pensions'!K80</f>
        <v>2919100.03205731</v>
      </c>
      <c r="H80" s="81" t="n">
        <f aca="false">'Low pensions'!V80</f>
        <v>16060027.1026288</v>
      </c>
      <c r="I80" s="81" t="n">
        <f aca="false">'Low pensions'!M80</f>
        <v>90281.4442904331</v>
      </c>
      <c r="J80" s="81" t="n">
        <f aca="false">'Low pensions'!W80</f>
        <v>496701.869153472</v>
      </c>
      <c r="K80" s="9"/>
      <c r="L80" s="81" t="n">
        <f aca="false">'Low pensions'!N80</f>
        <v>3667522.93398015</v>
      </c>
      <c r="M80" s="67"/>
      <c r="N80" s="81" t="n">
        <f aca="false">'Low pensions'!L80</f>
        <v>1138659.68254983</v>
      </c>
      <c r="O80" s="9"/>
      <c r="P80" s="81" t="n">
        <f aca="false">'Low pensions'!X80</f>
        <v>25295363.5535623</v>
      </c>
      <c r="Q80" s="67"/>
      <c r="R80" s="81" t="n">
        <f aca="false">'Low SIPA income'!G75</f>
        <v>24434872.3132192</v>
      </c>
      <c r="S80" s="67"/>
      <c r="T80" s="81" t="n">
        <f aca="false">'Low SIPA income'!J75</f>
        <v>93428852.1015162</v>
      </c>
      <c r="U80" s="9"/>
      <c r="V80" s="81" t="n">
        <f aca="false">'Low SIPA income'!F75</f>
        <v>126209.913122383</v>
      </c>
      <c r="W80" s="67"/>
      <c r="X80" s="81" t="n">
        <f aca="false">'Low SIPA income'!M75</f>
        <v>317002.914435793</v>
      </c>
      <c r="Y80" s="9"/>
      <c r="Z80" s="9" t="n">
        <f aca="false">R80+V80-N80-L80-F80</f>
        <v>-5519369.36287003</v>
      </c>
      <c r="AA80" s="9"/>
      <c r="AB80" s="9" t="n">
        <f aca="false">T80-P80-D80</f>
        <v>-70918082.2248107</v>
      </c>
      <c r="AC80" s="50"/>
      <c r="AD80" s="9"/>
      <c r="AE80" s="9"/>
      <c r="AF80" s="9"/>
      <c r="AG80" s="9" t="n">
        <f aca="false">BF80/100*$AG$53</f>
        <v>6009834198.13143</v>
      </c>
      <c r="AH80" s="40" t="n">
        <f aca="false">(AG80-AG79)/AG79</f>
        <v>0.00100878669069411</v>
      </c>
      <c r="AI80" s="40"/>
      <c r="AJ80" s="40" t="n">
        <f aca="false">AB80/AG80</f>
        <v>-0.0118003392251421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12556734</v>
      </c>
      <c r="AX80" s="7"/>
      <c r="AY80" s="40" t="n">
        <f aca="false">(AW80-AW79)/AW79</f>
        <v>-0.000224052649028452</v>
      </c>
      <c r="AZ80" s="39" t="n">
        <f aca="false">workers_and_wage_low!B68</f>
        <v>7099.55951467217</v>
      </c>
      <c r="BA80" s="40" t="n">
        <f aca="false">(AZ80-AZ79)/AZ79</f>
        <v>0.00123311562254456</v>
      </c>
      <c r="BB80" s="40"/>
      <c r="BC80" s="40"/>
      <c r="BD80" s="40"/>
      <c r="BE80" s="40"/>
      <c r="BF80" s="7" t="n">
        <f aca="false">BF79*(1+AY80)*(1+BA80)*(1-BE80)</f>
        <v>115.270776565081</v>
      </c>
      <c r="BG80" s="7"/>
      <c r="BH80" s="7"/>
      <c r="BI80" s="40" t="n">
        <f aca="false">T87/AG87</f>
        <v>0.0179110391195322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142530010.418946</v>
      </c>
      <c r="E81" s="9"/>
      <c r="F81" s="67" t="n">
        <f aca="false">'Low pensions'!I81</f>
        <v>25906516.5534478</v>
      </c>
      <c r="G81" s="81" t="n">
        <f aca="false">'Low pensions'!K81</f>
        <v>3037968.52252035</v>
      </c>
      <c r="H81" s="81" t="n">
        <f aca="false">'Low pensions'!V81</f>
        <v>16714006.4652817</v>
      </c>
      <c r="I81" s="81" t="n">
        <f aca="false">'Low pensions'!M81</f>
        <v>93957.7893563001</v>
      </c>
      <c r="J81" s="81" t="n">
        <f aca="false">'Low pensions'!W81</f>
        <v>516928.035008717</v>
      </c>
      <c r="K81" s="9"/>
      <c r="L81" s="81" t="n">
        <f aca="false">'Low pensions'!N81</f>
        <v>3768941.50338305</v>
      </c>
      <c r="M81" s="67"/>
      <c r="N81" s="81" t="n">
        <f aca="false">'Low pensions'!L81</f>
        <v>1167211.54920717</v>
      </c>
      <c r="O81" s="9"/>
      <c r="P81" s="81" t="n">
        <f aca="false">'Low pensions'!X81</f>
        <v>25978708.9385036</v>
      </c>
      <c r="Q81" s="67"/>
      <c r="R81" s="81" t="n">
        <f aca="false">'Low SIPA income'!G76</f>
        <v>27954022.9654094</v>
      </c>
      <c r="S81" s="67"/>
      <c r="T81" s="81" t="n">
        <f aca="false">'Low SIPA income'!J76</f>
        <v>106884629.630935</v>
      </c>
      <c r="U81" s="9"/>
      <c r="V81" s="81" t="n">
        <f aca="false">'Low SIPA income'!F76</f>
        <v>130729.642696542</v>
      </c>
      <c r="W81" s="67"/>
      <c r="X81" s="81" t="n">
        <f aca="false">'Low SIPA income'!M76</f>
        <v>328355.172051886</v>
      </c>
      <c r="Y81" s="9"/>
      <c r="Z81" s="9" t="n">
        <f aca="false">R81+V81-N81-L81-F81</f>
        <v>-2757916.99793209</v>
      </c>
      <c r="AA81" s="9"/>
      <c r="AB81" s="9" t="n">
        <f aca="false">T81-P81-D81</f>
        <v>-61624089.7265142</v>
      </c>
      <c r="AC81" s="50"/>
      <c r="AD81" s="9"/>
      <c r="AE81" s="9"/>
      <c r="AF81" s="9"/>
      <c r="AG81" s="9" t="n">
        <f aca="false">BF81/100*$AG$53</f>
        <v>6021385343.95366</v>
      </c>
      <c r="AH81" s="40" t="n">
        <f aca="false">(AG81-AG80)/AG80</f>
        <v>0.00192204068222491</v>
      </c>
      <c r="AI81" s="40" t="n">
        <f aca="false">(AG81-AG77)/AG77</f>
        <v>0.0116512413811446</v>
      </c>
      <c r="AJ81" s="40" t="n">
        <f aca="false">AB81/AG81</f>
        <v>-0.010234204623425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12620446</v>
      </c>
      <c r="AX81" s="7"/>
      <c r="AY81" s="40" t="n">
        <f aca="false">(AW81-AW80)/AW80</f>
        <v>0.00507393084857894</v>
      </c>
      <c r="AZ81" s="39" t="n">
        <f aca="false">workers_and_wage_low!B69</f>
        <v>7077.29544918114</v>
      </c>
      <c r="BA81" s="40" t="n">
        <f aca="false">(AZ81-AZ80)/AZ80</f>
        <v>-0.0031359784286644</v>
      </c>
      <c r="BB81" s="40"/>
      <c r="BC81" s="40"/>
      <c r="BD81" s="40"/>
      <c r="BE81" s="40"/>
      <c r="BF81" s="7" t="n">
        <f aca="false">BF80*(1+AY81)*(1+BA81)*(1-BE81)</f>
        <v>115.492331687111</v>
      </c>
      <c r="BG81" s="7"/>
      <c r="BH81" s="7"/>
      <c r="BI81" s="40" t="n">
        <f aca="false">T88/AG88</f>
        <v>0.0156332545336045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140344444.855928</v>
      </c>
      <c r="E82" s="6"/>
      <c r="F82" s="8" t="n">
        <f aca="false">'Low pensions'!I82</f>
        <v>25509264.1413379</v>
      </c>
      <c r="G82" s="80" t="n">
        <f aca="false">'Low pensions'!K82</f>
        <v>3083990.44780769</v>
      </c>
      <c r="H82" s="80" t="n">
        <f aca="false">'Low pensions'!V82</f>
        <v>16967205.5195495</v>
      </c>
      <c r="I82" s="80" t="n">
        <f aca="false">'Low pensions'!M82</f>
        <v>95381.1478703408</v>
      </c>
      <c r="J82" s="80" t="n">
        <f aca="false">'Low pensions'!W82</f>
        <v>524758.933594313</v>
      </c>
      <c r="K82" s="6"/>
      <c r="L82" s="80" t="n">
        <f aca="false">'Low pensions'!N82</f>
        <v>4453976.70846069</v>
      </c>
      <c r="M82" s="8"/>
      <c r="N82" s="80" t="n">
        <f aca="false">'Low pensions'!L82</f>
        <v>1150828.80775856</v>
      </c>
      <c r="O82" s="6"/>
      <c r="P82" s="80" t="n">
        <f aca="false">'Low pensions'!X82</f>
        <v>29443226.8644118</v>
      </c>
      <c r="Q82" s="8"/>
      <c r="R82" s="80" t="n">
        <f aca="false">'Low SIPA income'!G77</f>
        <v>24671074.4630381</v>
      </c>
      <c r="S82" s="8"/>
      <c r="T82" s="80" t="n">
        <f aca="false">'Low SIPA income'!J77</f>
        <v>94331991.4933906</v>
      </c>
      <c r="U82" s="6"/>
      <c r="V82" s="80" t="n">
        <f aca="false">'Low SIPA income'!F77</f>
        <v>128101.595751627</v>
      </c>
      <c r="W82" s="8"/>
      <c r="X82" s="80" t="n">
        <f aca="false">'Low SIPA income'!M77</f>
        <v>321754.27581322</v>
      </c>
      <c r="Y82" s="6"/>
      <c r="Z82" s="6" t="n">
        <f aca="false">R82+V82-N82-L82-F82</f>
        <v>-6314893.59876749</v>
      </c>
      <c r="AA82" s="6"/>
      <c r="AB82" s="6" t="n">
        <f aca="false">T82-P82-D82</f>
        <v>-75455680.2269489</v>
      </c>
      <c r="AC82" s="50"/>
      <c r="AD82" s="6"/>
      <c r="AE82" s="6"/>
      <c r="AF82" s="6"/>
      <c r="AG82" s="6" t="n">
        <f aca="false">BF82/100*$AG$53</f>
        <v>6061985873.24329</v>
      </c>
      <c r="AH82" s="61" t="n">
        <f aca="false">(AG82-AG81)/AG81</f>
        <v>0.00674272230897807</v>
      </c>
      <c r="AI82" s="61"/>
      <c r="AJ82" s="61" t="n">
        <f aca="false">AB82/AG82</f>
        <v>-0.0124473533598947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0.00522811300328251</v>
      </c>
      <c r="AV82" s="5"/>
      <c r="AW82" s="65" t="n">
        <f aca="false">workers_and_wage_low!C70</f>
        <v>12636138</v>
      </c>
      <c r="AX82" s="5"/>
      <c r="AY82" s="61" t="n">
        <f aca="false">(AW82-AW81)/AW81</f>
        <v>0.00124337919594918</v>
      </c>
      <c r="AZ82" s="66" t="n">
        <f aca="false">workers_and_wage_low!B70</f>
        <v>7116.16759235434</v>
      </c>
      <c r="BA82" s="61" t="n">
        <f aca="false">(AZ82-AZ81)/AZ81</f>
        <v>0.00549251383559245</v>
      </c>
      <c r="BB82" s="61"/>
      <c r="BC82" s="61"/>
      <c r="BD82" s="61"/>
      <c r="BE82" s="61"/>
      <c r="BF82" s="5" t="n">
        <f aca="false">BF81*(1+AY82)*(1+BA82)*(1-BE82)</f>
        <v>116.271064408494</v>
      </c>
      <c r="BG82" s="5"/>
      <c r="BH82" s="5"/>
      <c r="BI82" s="61" t="n">
        <f aca="false">T89/AG89</f>
        <v>0.0179243612529919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143790107.393033</v>
      </c>
      <c r="E83" s="9"/>
      <c r="F83" s="67" t="n">
        <f aca="false">'Low pensions'!I83</f>
        <v>26135554.0945396</v>
      </c>
      <c r="G83" s="81" t="n">
        <f aca="false">'Low pensions'!K83</f>
        <v>3211962.45854719</v>
      </c>
      <c r="H83" s="81" t="n">
        <f aca="false">'Low pensions'!V83</f>
        <v>17671269.7647907</v>
      </c>
      <c r="I83" s="81" t="n">
        <f aca="false">'Low pensions'!M83</f>
        <v>99339.0451097065</v>
      </c>
      <c r="J83" s="81" t="n">
        <f aca="false">'Low pensions'!W83</f>
        <v>546534.116436825</v>
      </c>
      <c r="K83" s="9"/>
      <c r="L83" s="81" t="n">
        <f aca="false">'Low pensions'!N83</f>
        <v>3809298.02649891</v>
      </c>
      <c r="M83" s="67"/>
      <c r="N83" s="81" t="n">
        <f aca="false">'Low pensions'!L83</f>
        <v>1181141.51062907</v>
      </c>
      <c r="O83" s="9"/>
      <c r="P83" s="81" t="n">
        <f aca="false">'Low pensions'!X83</f>
        <v>26264757.6665389</v>
      </c>
      <c r="Q83" s="67"/>
      <c r="R83" s="81" t="n">
        <f aca="false">'Low SIPA income'!G78</f>
        <v>28342030.779685</v>
      </c>
      <c r="S83" s="67"/>
      <c r="T83" s="81" t="n">
        <f aca="false">'Low SIPA income'!J78</f>
        <v>108368211.138115</v>
      </c>
      <c r="U83" s="9"/>
      <c r="V83" s="81" t="n">
        <f aca="false">'Low SIPA income'!F78</f>
        <v>128593.293824219</v>
      </c>
      <c r="W83" s="67"/>
      <c r="X83" s="81" t="n">
        <f aca="false">'Low SIPA income'!M78</f>
        <v>322989.279611083</v>
      </c>
      <c r="Y83" s="9"/>
      <c r="Z83" s="9" t="n">
        <f aca="false">R83+V83-N83-L83-F83</f>
        <v>-2655369.55815831</v>
      </c>
      <c r="AA83" s="9"/>
      <c r="AB83" s="9" t="n">
        <f aca="false">T83-P83-D83</f>
        <v>-61686653.921457</v>
      </c>
      <c r="AC83" s="50"/>
      <c r="AD83" s="9"/>
      <c r="AE83" s="9"/>
      <c r="AF83" s="9"/>
      <c r="AG83" s="9" t="n">
        <f aca="false">BF83/100*$AG$53</f>
        <v>6086640513.85968</v>
      </c>
      <c r="AH83" s="40" t="n">
        <f aca="false">(AG83-AG82)/AG82</f>
        <v>0.00406708975110156</v>
      </c>
      <c r="AI83" s="40"/>
      <c r="AJ83" s="40" t="n">
        <f aca="false">AB83/AG83</f>
        <v>-0.0101347621534396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12691911</v>
      </c>
      <c r="AX83" s="7"/>
      <c r="AY83" s="40" t="n">
        <f aca="false">(AW83-AW82)/AW82</f>
        <v>0.00441376946025756</v>
      </c>
      <c r="AZ83" s="39" t="n">
        <f aca="false">workers_and_wage_low!B71</f>
        <v>7113.71140249889</v>
      </c>
      <c r="BA83" s="40" t="n">
        <f aca="false">(AZ83-AZ82)/AZ82</f>
        <v>-0.000345156268957199</v>
      </c>
      <c r="BB83" s="40"/>
      <c r="BC83" s="40"/>
      <c r="BD83" s="40"/>
      <c r="BE83" s="40"/>
      <c r="BF83" s="7" t="n">
        <f aca="false">BF82*(1+AY83)*(1+BA83)*(1-BE83)</f>
        <v>116.743949262899</v>
      </c>
      <c r="BG83" s="7"/>
      <c r="BH83" s="7"/>
      <c r="BI83" s="40" t="n">
        <f aca="false">T90/AG90</f>
        <v>0.0155866601999008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142124204.238719</v>
      </c>
      <c r="E84" s="9"/>
      <c r="F84" s="67" t="n">
        <f aca="false">'Low pensions'!I84</f>
        <v>25832756.4765724</v>
      </c>
      <c r="G84" s="81" t="n">
        <f aca="false">'Low pensions'!K84</f>
        <v>3310835.66027364</v>
      </c>
      <c r="H84" s="81" t="n">
        <f aca="false">'Low pensions'!V84</f>
        <v>18215240.9483789</v>
      </c>
      <c r="I84" s="81" t="n">
        <f aca="false">'Low pensions'!M84</f>
        <v>102396.979183721</v>
      </c>
      <c r="J84" s="81" t="n">
        <f aca="false">'Low pensions'!W84</f>
        <v>563357.96747564</v>
      </c>
      <c r="K84" s="9"/>
      <c r="L84" s="81" t="n">
        <f aca="false">'Low pensions'!N84</f>
        <v>3707756.88723012</v>
      </c>
      <c r="M84" s="67"/>
      <c r="N84" s="81" t="n">
        <f aca="false">'Low pensions'!L84</f>
        <v>1170641.84835376</v>
      </c>
      <c r="O84" s="9"/>
      <c r="P84" s="81" t="n">
        <f aca="false">'Low pensions'!X84</f>
        <v>25680094.1682293</v>
      </c>
      <c r="Q84" s="67"/>
      <c r="R84" s="81" t="n">
        <f aca="false">'Low SIPA income'!G79</f>
        <v>24960536.7283909</v>
      </c>
      <c r="S84" s="67"/>
      <c r="T84" s="81" t="n">
        <f aca="false">'Low SIPA income'!J79</f>
        <v>95438775.5531539</v>
      </c>
      <c r="U84" s="9"/>
      <c r="V84" s="81" t="n">
        <f aca="false">'Low SIPA income'!F79</f>
        <v>129270.432877426</v>
      </c>
      <c r="W84" s="67"/>
      <c r="X84" s="81" t="n">
        <f aca="false">'Low SIPA income'!M79</f>
        <v>324690.057688132</v>
      </c>
      <c r="Y84" s="9"/>
      <c r="Z84" s="9" t="n">
        <f aca="false">R84+V84-N84-L84-F84</f>
        <v>-5621348.05088798</v>
      </c>
      <c r="AA84" s="9"/>
      <c r="AB84" s="9" t="n">
        <f aca="false">T84-P84-D84</f>
        <v>-72365522.853794</v>
      </c>
      <c r="AC84" s="50"/>
      <c r="AD84" s="9"/>
      <c r="AE84" s="9"/>
      <c r="AF84" s="9"/>
      <c r="AG84" s="9" t="n">
        <f aca="false">BF84/100*$AG$53</f>
        <v>6121757949.59143</v>
      </c>
      <c r="AH84" s="40" t="n">
        <f aca="false">(AG84-AG83)/AG83</f>
        <v>0.00576959254481712</v>
      </c>
      <c r="AI84" s="40"/>
      <c r="AJ84" s="40" t="n">
        <f aca="false">AB84/AG84</f>
        <v>-0.0118210362856022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12709399</v>
      </c>
      <c r="AX84" s="7"/>
      <c r="AY84" s="40" t="n">
        <f aca="false">(AW84-AW83)/AW83</f>
        <v>0.00137788548942708</v>
      </c>
      <c r="AZ84" s="39" t="n">
        <f aca="false">workers_and_wage_low!B72</f>
        <v>7144.90975130314</v>
      </c>
      <c r="BA84" s="40" t="n">
        <f aca="false">(AZ84-AZ83)/AZ83</f>
        <v>0.00438566411244825</v>
      </c>
      <c r="BB84" s="40"/>
      <c r="BC84" s="40"/>
      <c r="BD84" s="40"/>
      <c r="BE84" s="40"/>
      <c r="BF84" s="7" t="n">
        <f aca="false">BF83*(1+AY84)*(1+BA84)*(1-BE84)</f>
        <v>117.417514282219</v>
      </c>
      <c r="BG84" s="7"/>
      <c r="BH84" s="7"/>
      <c r="BI84" s="40" t="n">
        <f aca="false">T91/AG91</f>
        <v>0.0178809922375231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145123360.619886</v>
      </c>
      <c r="E85" s="9"/>
      <c r="F85" s="67" t="n">
        <f aca="false">'Low pensions'!I85</f>
        <v>26377888.6505386</v>
      </c>
      <c r="G85" s="81" t="n">
        <f aca="false">'Low pensions'!K85</f>
        <v>3475524.92749715</v>
      </c>
      <c r="H85" s="81" t="n">
        <f aca="false">'Low pensions'!V85</f>
        <v>19121312.7054532</v>
      </c>
      <c r="I85" s="81" t="n">
        <f aca="false">'Low pensions'!M85</f>
        <v>107490.461675169</v>
      </c>
      <c r="J85" s="81" t="n">
        <f aca="false">'Low pensions'!W85</f>
        <v>591380.805323293</v>
      </c>
      <c r="K85" s="9"/>
      <c r="L85" s="81" t="n">
        <f aca="false">'Low pensions'!N85</f>
        <v>3842344.74346609</v>
      </c>
      <c r="M85" s="67"/>
      <c r="N85" s="81" t="n">
        <f aca="false">'Low pensions'!L85</f>
        <v>1196561.11050121</v>
      </c>
      <c r="O85" s="9"/>
      <c r="P85" s="81" t="n">
        <f aca="false">'Low pensions'!X85</f>
        <v>26521071.3269581</v>
      </c>
      <c r="Q85" s="67"/>
      <c r="R85" s="81" t="n">
        <f aca="false">'Low SIPA income'!G80</f>
        <v>28644814.3058968</v>
      </c>
      <c r="S85" s="67"/>
      <c r="T85" s="81" t="n">
        <f aca="false">'Low SIPA income'!J80</f>
        <v>109525930.193349</v>
      </c>
      <c r="U85" s="9"/>
      <c r="V85" s="81" t="n">
        <f aca="false">'Low SIPA income'!F80</f>
        <v>129105.005443334</v>
      </c>
      <c r="W85" s="67"/>
      <c r="X85" s="81" t="n">
        <f aca="false">'Low SIPA income'!M80</f>
        <v>324274.551667745</v>
      </c>
      <c r="Y85" s="9"/>
      <c r="Z85" s="9" t="n">
        <f aca="false">R85+V85-N85-L85-F85</f>
        <v>-2642875.19316573</v>
      </c>
      <c r="AA85" s="9"/>
      <c r="AB85" s="9" t="n">
        <f aca="false">T85-P85-D85</f>
        <v>-62118501.7534956</v>
      </c>
      <c r="AC85" s="50"/>
      <c r="AD85" s="9"/>
      <c r="AE85" s="9"/>
      <c r="AF85" s="9"/>
      <c r="AG85" s="9" t="n">
        <f aca="false">BF85/100*$AG$53</f>
        <v>6148283817.00874</v>
      </c>
      <c r="AH85" s="40" t="n">
        <f aca="false">(AG85-AG84)/AG84</f>
        <v>0.00433304740823331</v>
      </c>
      <c r="AI85" s="40" t="n">
        <f aca="false">(AG85-AG81)/AG81</f>
        <v>0.0210746308044377</v>
      </c>
      <c r="AJ85" s="40" t="n">
        <f aca="false">AB85/AG85</f>
        <v>-0.01010338878333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12713622</v>
      </c>
      <c r="AX85" s="7"/>
      <c r="AY85" s="40" t="n">
        <f aca="false">(AW85-AW84)/AW84</f>
        <v>0.000332273776281632</v>
      </c>
      <c r="AZ85" s="39" t="n">
        <f aca="false">workers_and_wage_low!B73</f>
        <v>7173.48542289252</v>
      </c>
      <c r="BA85" s="40" t="n">
        <f aca="false">(AZ85-AZ84)/AZ84</f>
        <v>0.00399944472135099</v>
      </c>
      <c r="BB85" s="40"/>
      <c r="BC85" s="40"/>
      <c r="BD85" s="40"/>
      <c r="BE85" s="40"/>
      <c r="BF85" s="7" t="n">
        <f aca="false">BF84*(1+AY85)*(1+BA85)*(1-BE85)</f>
        <v>117.926289938161</v>
      </c>
      <c r="BG85" s="7"/>
      <c r="BH85" s="7"/>
      <c r="BI85" s="40" t="n">
        <f aca="false">T92/AG92</f>
        <v>0.0156344970122351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142263448.312219</v>
      </c>
      <c r="E86" s="6"/>
      <c r="F86" s="8" t="n">
        <f aca="false">'Low pensions'!I86</f>
        <v>25858065.7351946</v>
      </c>
      <c r="G86" s="80" t="n">
        <f aca="false">'Low pensions'!K86</f>
        <v>3499380.05803239</v>
      </c>
      <c r="H86" s="80" t="n">
        <f aca="false">'Low pensions'!V86</f>
        <v>19252556.5952567</v>
      </c>
      <c r="I86" s="80" t="n">
        <f aca="false">'Low pensions'!M86</f>
        <v>108228.249217497</v>
      </c>
      <c r="J86" s="80" t="n">
        <f aca="false">'Low pensions'!W86</f>
        <v>595439.89469866</v>
      </c>
      <c r="K86" s="6"/>
      <c r="L86" s="80" t="n">
        <f aca="false">'Low pensions'!N86</f>
        <v>4500925.24217188</v>
      </c>
      <c r="M86" s="8"/>
      <c r="N86" s="80" t="n">
        <f aca="false">'Low pensions'!L86</f>
        <v>1174481.19897684</v>
      </c>
      <c r="O86" s="6"/>
      <c r="P86" s="80" t="n">
        <f aca="false">'Low pensions'!X86</f>
        <v>29816971.5069225</v>
      </c>
      <c r="Q86" s="8"/>
      <c r="R86" s="80" t="n">
        <f aca="false">'Low SIPA income'!G81</f>
        <v>25196061.3124096</v>
      </c>
      <c r="S86" s="8"/>
      <c r="T86" s="80" t="n">
        <f aca="false">'Low SIPA income'!J81</f>
        <v>96339324.2134655</v>
      </c>
      <c r="U86" s="6"/>
      <c r="V86" s="80" t="n">
        <f aca="false">'Low SIPA income'!F81</f>
        <v>130655.330031186</v>
      </c>
      <c r="W86" s="8"/>
      <c r="X86" s="80" t="n">
        <f aca="false">'Low SIPA income'!M81</f>
        <v>328168.520061449</v>
      </c>
      <c r="Y86" s="6"/>
      <c r="Z86" s="6" t="n">
        <f aca="false">R86+V86-N86-L86-F86</f>
        <v>-6206755.53390246</v>
      </c>
      <c r="AA86" s="6"/>
      <c r="AB86" s="6" t="n">
        <f aca="false">T86-P86-D86</f>
        <v>-75741095.6056758</v>
      </c>
      <c r="AC86" s="50"/>
      <c r="AD86" s="6"/>
      <c r="AE86" s="6"/>
      <c r="AF86" s="6"/>
      <c r="AG86" s="6" t="n">
        <f aca="false">BF86/100*$AG$53</f>
        <v>6189328076.00229</v>
      </c>
      <c r="AH86" s="61" t="n">
        <f aca="false">(AG86-AG85)/AG85</f>
        <v>0.00667572614003399</v>
      </c>
      <c r="AI86" s="61"/>
      <c r="AJ86" s="61" t="n">
        <f aca="false">AB86/AG86</f>
        <v>-0.0122373696588075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0.00130476391189918</v>
      </c>
      <c r="AV86" s="5"/>
      <c r="AW86" s="65" t="n">
        <f aca="false">workers_and_wage_low!C74</f>
        <v>12750759</v>
      </c>
      <c r="AX86" s="5"/>
      <c r="AY86" s="61" t="n">
        <f aca="false">(AW86-AW85)/AW85</f>
        <v>0.00292104012530811</v>
      </c>
      <c r="AZ86" s="66" t="n">
        <f aca="false">workers_and_wage_low!B74</f>
        <v>7200.34116159635</v>
      </c>
      <c r="BA86" s="61" t="n">
        <f aca="false">(AZ86-AZ85)/AZ85</f>
        <v>0.00374375036967685</v>
      </c>
      <c r="BB86" s="61"/>
      <c r="BC86" s="61"/>
      <c r="BD86" s="61"/>
      <c r="BE86" s="61"/>
      <c r="BF86" s="5" t="n">
        <f aca="false">BF85*(1+AY86)*(1+BA86)*(1-BE86)</f>
        <v>118.713533554498</v>
      </c>
      <c r="BG86" s="5"/>
      <c r="BH86" s="5"/>
      <c r="BI86" s="61" t="n">
        <f aca="false">T93/AG93</f>
        <v>0.0179000979838787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145004453.372953</v>
      </c>
      <c r="E87" s="9"/>
      <c r="F87" s="67" t="n">
        <f aca="false">'Low pensions'!I87</f>
        <v>26356275.8508767</v>
      </c>
      <c r="G87" s="81" t="n">
        <f aca="false">'Low pensions'!K87</f>
        <v>3605727.57663881</v>
      </c>
      <c r="H87" s="81" t="n">
        <f aca="false">'Low pensions'!V87</f>
        <v>19837649.2650384</v>
      </c>
      <c r="I87" s="81" t="n">
        <f aca="false">'Low pensions'!M87</f>
        <v>111517.347731097</v>
      </c>
      <c r="J87" s="81" t="n">
        <f aca="false">'Low pensions'!W87</f>
        <v>613535.544279538</v>
      </c>
      <c r="K87" s="9"/>
      <c r="L87" s="81" t="n">
        <f aca="false">'Low pensions'!N87</f>
        <v>3840332.69146584</v>
      </c>
      <c r="M87" s="67"/>
      <c r="N87" s="81" t="n">
        <f aca="false">'Low pensions'!L87</f>
        <v>1197321.14491778</v>
      </c>
      <c r="O87" s="9"/>
      <c r="P87" s="81" t="n">
        <f aca="false">'Low pensions'!X87</f>
        <v>26514812.2646774</v>
      </c>
      <c r="Q87" s="67"/>
      <c r="R87" s="81" t="n">
        <f aca="false">'Low SIPA income'!G82</f>
        <v>28996900.3449217</v>
      </c>
      <c r="S87" s="67"/>
      <c r="T87" s="81" t="n">
        <f aca="false">'Low SIPA income'!J82</f>
        <v>110872161.679456</v>
      </c>
      <c r="U87" s="9"/>
      <c r="V87" s="81" t="n">
        <f aca="false">'Low SIPA income'!F82</f>
        <v>128216.858327717</v>
      </c>
      <c r="W87" s="67"/>
      <c r="X87" s="81" t="n">
        <f aca="false">'Low SIPA income'!M82</f>
        <v>322043.782173234</v>
      </c>
      <c r="Y87" s="9"/>
      <c r="Z87" s="9" t="n">
        <f aca="false">R87+V87-N87-L87-F87</f>
        <v>-2268812.48401091</v>
      </c>
      <c r="AA87" s="9"/>
      <c r="AB87" s="9" t="n">
        <f aca="false">T87-P87-D87</f>
        <v>-60647103.958175</v>
      </c>
      <c r="AC87" s="50"/>
      <c r="AD87" s="9"/>
      <c r="AE87" s="9"/>
      <c r="AF87" s="9"/>
      <c r="AG87" s="9" t="n">
        <f aca="false">BF87/100*$AG$53</f>
        <v>6190157976.85063</v>
      </c>
      <c r="AH87" s="40" t="n">
        <f aca="false">(AG87-AG86)/AG86</f>
        <v>0.000134085774440512</v>
      </c>
      <c r="AI87" s="40"/>
      <c r="AJ87" s="40" t="n">
        <f aca="false">AB87/AG87</f>
        <v>-0.00979734349025943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12757731</v>
      </c>
      <c r="AX87" s="7"/>
      <c r="AY87" s="40" t="n">
        <f aca="false">(AW87-AW86)/AW86</f>
        <v>0.000546790979266411</v>
      </c>
      <c r="AZ87" s="39" t="n">
        <f aca="false">workers_and_wage_low!B75</f>
        <v>7197.37116728853</v>
      </c>
      <c r="BA87" s="40" t="n">
        <f aca="false">(AZ87-AZ86)/AZ86</f>
        <v>-0.000412479664666342</v>
      </c>
      <c r="BB87" s="40"/>
      <c r="BC87" s="40"/>
      <c r="BD87" s="40"/>
      <c r="BE87" s="40"/>
      <c r="BF87" s="7" t="n">
        <f aca="false">BF86*(1+AY87)*(1+BA87)*(1-BE87)</f>
        <v>118.729451350581</v>
      </c>
      <c r="BG87" s="7"/>
      <c r="BH87" s="7"/>
      <c r="BI87" s="40" t="n">
        <f aca="false">T94/AG94</f>
        <v>0.0156458387865213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142117266.934028</v>
      </c>
      <c r="E88" s="9"/>
      <c r="F88" s="67" t="n">
        <f aca="false">'Low pensions'!I88</f>
        <v>25831495.5393265</v>
      </c>
      <c r="G88" s="81" t="n">
        <f aca="false">'Low pensions'!K88</f>
        <v>3608165.61582395</v>
      </c>
      <c r="H88" s="81" t="n">
        <f aca="false">'Low pensions'!V88</f>
        <v>19851062.6372972</v>
      </c>
      <c r="I88" s="81" t="n">
        <f aca="false">'Low pensions'!M88</f>
        <v>111592.751004865</v>
      </c>
      <c r="J88" s="81" t="n">
        <f aca="false">'Low pensions'!W88</f>
        <v>613950.390844249</v>
      </c>
      <c r="K88" s="9"/>
      <c r="L88" s="81" t="n">
        <f aca="false">'Low pensions'!N88</f>
        <v>3713796.32618371</v>
      </c>
      <c r="M88" s="67"/>
      <c r="N88" s="81" t="n">
        <f aca="false">'Low pensions'!L88</f>
        <v>1173923.62501323</v>
      </c>
      <c r="O88" s="9"/>
      <c r="P88" s="81" t="n">
        <f aca="false">'Low pensions'!X88</f>
        <v>25729488.2125695</v>
      </c>
      <c r="Q88" s="67"/>
      <c r="R88" s="81" t="n">
        <f aca="false">'Low SIPA income'!G83</f>
        <v>25271463.593291</v>
      </c>
      <c r="S88" s="67"/>
      <c r="T88" s="81" t="n">
        <f aca="false">'Low SIPA income'!J83</f>
        <v>96627631.3696594</v>
      </c>
      <c r="U88" s="9"/>
      <c r="V88" s="81" t="n">
        <f aca="false">'Low SIPA income'!F83</f>
        <v>129883.243766898</v>
      </c>
      <c r="W88" s="67"/>
      <c r="X88" s="81" t="n">
        <f aca="false">'Low SIPA income'!M83</f>
        <v>326229.261964205</v>
      </c>
      <c r="Y88" s="9"/>
      <c r="Z88" s="9" t="n">
        <f aca="false">R88+V88-N88-L88-F88</f>
        <v>-5317868.65346551</v>
      </c>
      <c r="AA88" s="9"/>
      <c r="AB88" s="9" t="n">
        <f aca="false">T88-P88-D88</f>
        <v>-71219123.7769381</v>
      </c>
      <c r="AC88" s="50"/>
      <c r="AD88" s="9"/>
      <c r="AE88" s="9"/>
      <c r="AF88" s="9"/>
      <c r="AG88" s="9" t="n">
        <f aca="false">BF88/100*$AG$53</f>
        <v>6180903097.42948</v>
      </c>
      <c r="AH88" s="40" t="n">
        <f aca="false">(AG88-AG87)/AG87</f>
        <v>-0.00149509583693383</v>
      </c>
      <c r="AI88" s="40"/>
      <c r="AJ88" s="40" t="n">
        <f aca="false">AB88/AG88</f>
        <v>-0.0115224462597637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12770300</v>
      </c>
      <c r="AX88" s="7"/>
      <c r="AY88" s="40" t="n">
        <f aca="false">(AW88-AW87)/AW87</f>
        <v>0.000985206538686229</v>
      </c>
      <c r="AZ88" s="39" t="n">
        <f aca="false">workers_and_wage_low!B76</f>
        <v>7179.53708074276</v>
      </c>
      <c r="BA88" s="40" t="n">
        <f aca="false">(AZ88-AZ87)/AZ87</f>
        <v>-0.00247786117059281</v>
      </c>
      <c r="BB88" s="40"/>
      <c r="BC88" s="40"/>
      <c r="BD88" s="40"/>
      <c r="BE88" s="40"/>
      <c r="BF88" s="7" t="n">
        <f aca="false">BF87*(1+AY88)*(1+BA88)*(1-BE88)</f>
        <v>118.551939442146</v>
      </c>
      <c r="BG88" s="7"/>
      <c r="BH88" s="7"/>
      <c r="BI88" s="40" t="n">
        <f aca="false">T95/AG95</f>
        <v>0.0179315573929112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144900075.643281</v>
      </c>
      <c r="E89" s="9"/>
      <c r="F89" s="67" t="n">
        <f aca="false">'Low pensions'!I89</f>
        <v>26337303.9629661</v>
      </c>
      <c r="G89" s="81" t="n">
        <f aca="false">'Low pensions'!K89</f>
        <v>3761152.90832518</v>
      </c>
      <c r="H89" s="81" t="n">
        <f aca="false">'Low pensions'!V89</f>
        <v>20692753.5820902</v>
      </c>
      <c r="I89" s="81" t="n">
        <f aca="false">'Low pensions'!M89</f>
        <v>116324.316752325</v>
      </c>
      <c r="J89" s="81" t="n">
        <f aca="false">'Low pensions'!W89</f>
        <v>639982.069549182</v>
      </c>
      <c r="K89" s="9"/>
      <c r="L89" s="81" t="n">
        <f aca="false">'Low pensions'!N89</f>
        <v>3805372.77028258</v>
      </c>
      <c r="M89" s="67"/>
      <c r="N89" s="81" t="n">
        <f aca="false">'Low pensions'!L89</f>
        <v>1199558.86250342</v>
      </c>
      <c r="O89" s="9"/>
      <c r="P89" s="81" t="n">
        <f aca="false">'Low pensions'!X89</f>
        <v>26345716.3293878</v>
      </c>
      <c r="Q89" s="67"/>
      <c r="R89" s="81" t="n">
        <f aca="false">'Low SIPA income'!G84</f>
        <v>28972310.921962</v>
      </c>
      <c r="S89" s="67"/>
      <c r="T89" s="81" t="n">
        <f aca="false">'Low SIPA income'!J84</f>
        <v>110778141.889562</v>
      </c>
      <c r="U89" s="9"/>
      <c r="V89" s="81" t="n">
        <f aca="false">'Low SIPA income'!F84</f>
        <v>126599.691216973</v>
      </c>
      <c r="W89" s="67"/>
      <c r="X89" s="81" t="n">
        <f aca="false">'Low SIPA income'!M84</f>
        <v>317981.924633262</v>
      </c>
      <c r="Y89" s="9"/>
      <c r="Z89" s="9" t="n">
        <f aca="false">R89+V89-N89-L89-F89</f>
        <v>-2243324.98257307</v>
      </c>
      <c r="AA89" s="9"/>
      <c r="AB89" s="9" t="n">
        <f aca="false">T89-P89-D89</f>
        <v>-60467650.0831063</v>
      </c>
      <c r="AC89" s="50"/>
      <c r="AD89" s="9"/>
      <c r="AE89" s="9"/>
      <c r="AF89" s="9"/>
      <c r="AG89" s="9" t="n">
        <f aca="false">BF89/100*$AG$53</f>
        <v>6180311829.58173</v>
      </c>
      <c r="AH89" s="40" t="n">
        <f aca="false">(AG89-AG88)/AG88</f>
        <v>-9.56604299439637E-005</v>
      </c>
      <c r="AI89" s="40" t="n">
        <f aca="false">(AG89-AG85)/AG85</f>
        <v>0.0052092605881975</v>
      </c>
      <c r="AJ89" s="40" t="n">
        <f aca="false">AB89/AG89</f>
        <v>-0.00978391572310009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12757690</v>
      </c>
      <c r="AX89" s="7"/>
      <c r="AY89" s="40" t="n">
        <f aca="false">(AW89-AW88)/AW88</f>
        <v>-0.000987447436630306</v>
      </c>
      <c r="AZ89" s="39" t="n">
        <f aca="false">workers_and_wage_low!B77</f>
        <v>7185.94602712306</v>
      </c>
      <c r="BA89" s="40" t="n">
        <f aca="false">(AZ89-AZ88)/AZ88</f>
        <v>0.000892668469878676</v>
      </c>
      <c r="BB89" s="40"/>
      <c r="BC89" s="40"/>
      <c r="BD89" s="40"/>
      <c r="BE89" s="40"/>
      <c r="BF89" s="7" t="n">
        <f aca="false">BF88*(1+AY89)*(1+BA89)*(1-BE89)</f>
        <v>118.540598712648</v>
      </c>
      <c r="BG89" s="7"/>
      <c r="BH89" s="7"/>
      <c r="BI89" s="40" t="n">
        <f aca="false">T96/AG96</f>
        <v>0.0156745964057265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142350022.508661</v>
      </c>
      <c r="E90" s="6"/>
      <c r="F90" s="8" t="n">
        <f aca="false">'Low pensions'!I90</f>
        <v>25873801.6201961</v>
      </c>
      <c r="G90" s="80" t="n">
        <f aca="false">'Low pensions'!K90</f>
        <v>3788282.43446446</v>
      </c>
      <c r="H90" s="80" t="n">
        <f aca="false">'Low pensions'!V90</f>
        <v>20842012.2304042</v>
      </c>
      <c r="I90" s="80" t="n">
        <f aca="false">'Low pensions'!M90</f>
        <v>117163.374261787</v>
      </c>
      <c r="J90" s="80" t="n">
        <f aca="false">'Low pensions'!W90</f>
        <v>644598.316404253</v>
      </c>
      <c r="K90" s="6"/>
      <c r="L90" s="80" t="n">
        <f aca="false">'Low pensions'!N90</f>
        <v>4468811.35653648</v>
      </c>
      <c r="M90" s="8"/>
      <c r="N90" s="80" t="n">
        <f aca="false">'Low pensions'!L90</f>
        <v>1180311.36892959</v>
      </c>
      <c r="O90" s="6"/>
      <c r="P90" s="80" t="n">
        <f aca="false">'Low pensions'!X90</f>
        <v>29682408.2765992</v>
      </c>
      <c r="Q90" s="8"/>
      <c r="R90" s="80" t="n">
        <f aca="false">'Low SIPA income'!G85</f>
        <v>25393635.3385701</v>
      </c>
      <c r="S90" s="8"/>
      <c r="T90" s="80" t="n">
        <f aca="false">'Low SIPA income'!J85</f>
        <v>97094765.6265668</v>
      </c>
      <c r="U90" s="6"/>
      <c r="V90" s="80" t="n">
        <f aca="false">'Low SIPA income'!F85</f>
        <v>132048.977086442</v>
      </c>
      <c r="W90" s="8"/>
      <c r="X90" s="80" t="n">
        <f aca="false">'Low SIPA income'!M85</f>
        <v>331668.959664657</v>
      </c>
      <c r="Y90" s="6"/>
      <c r="Z90" s="6" t="n">
        <f aca="false">R90+V90-N90-L90-F90</f>
        <v>-5997240.03000566</v>
      </c>
      <c r="AA90" s="6"/>
      <c r="AB90" s="6" t="n">
        <f aca="false">T90-P90-D90</f>
        <v>-74937665.1586932</v>
      </c>
      <c r="AC90" s="50"/>
      <c r="AD90" s="6"/>
      <c r="AE90" s="6"/>
      <c r="AF90" s="6"/>
      <c r="AG90" s="6" t="n">
        <f aca="false">BF90/100*$AG$53</f>
        <v>6229350250.87573</v>
      </c>
      <c r="AH90" s="61" t="n">
        <f aca="false">(AG90-AG89)/AG89</f>
        <v>0.00793461926294381</v>
      </c>
      <c r="AI90" s="61"/>
      <c r="AJ90" s="61" t="n">
        <f aca="false">AB90/AG90</f>
        <v>-0.0120297723102274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0.00572251739467998</v>
      </c>
      <c r="AV90" s="5"/>
      <c r="AW90" s="65" t="n">
        <f aca="false">workers_and_wage_low!C78</f>
        <v>12806498</v>
      </c>
      <c r="AX90" s="5"/>
      <c r="AY90" s="61" t="n">
        <f aca="false">(AW90-AW89)/AW89</f>
        <v>0.00382577096637401</v>
      </c>
      <c r="AZ90" s="66" t="n">
        <f aca="false">workers_and_wage_low!B78</f>
        <v>7215.35946015773</v>
      </c>
      <c r="BA90" s="61" t="n">
        <f aca="false">(AZ90-AZ89)/AZ89</f>
        <v>0.00409318869410397</v>
      </c>
      <c r="BB90" s="61"/>
      <c r="BC90" s="61"/>
      <c r="BD90" s="61"/>
      <c r="BE90" s="61"/>
      <c r="BF90" s="5" t="n">
        <f aca="false">BF89*(1+AY90)*(1+BA90)*(1-BE90)</f>
        <v>119.481173230634</v>
      </c>
      <c r="BG90" s="5"/>
      <c r="BH90" s="5"/>
      <c r="BI90" s="61" t="n">
        <f aca="false">T97/AG97</f>
        <v>0.0179147114658078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145134049.973317</v>
      </c>
      <c r="E91" s="9"/>
      <c r="F91" s="67" t="n">
        <f aca="false">'Low pensions'!I91</f>
        <v>26379831.5670569</v>
      </c>
      <c r="G91" s="81" t="n">
        <f aca="false">'Low pensions'!K91</f>
        <v>3940569.42866094</v>
      </c>
      <c r="H91" s="81" t="n">
        <f aca="false">'Low pensions'!V91</f>
        <v>21679850.3405459</v>
      </c>
      <c r="I91" s="81" t="n">
        <f aca="false">'Low pensions'!M91</f>
        <v>121873.281298792</v>
      </c>
      <c r="J91" s="81" t="n">
        <f aca="false">'Low pensions'!W91</f>
        <v>670510.835274612</v>
      </c>
      <c r="K91" s="9"/>
      <c r="L91" s="81" t="n">
        <f aca="false">'Low pensions'!N91</f>
        <v>3761695.67405904</v>
      </c>
      <c r="M91" s="67"/>
      <c r="N91" s="81" t="n">
        <f aca="false">'Low pensions'!L91</f>
        <v>1203584.30903358</v>
      </c>
      <c r="O91" s="9"/>
      <c r="P91" s="81" t="n">
        <f aca="false">'Low pensions'!X91</f>
        <v>26141222.4885619</v>
      </c>
      <c r="Q91" s="67"/>
      <c r="R91" s="81" t="n">
        <f aca="false">'Low SIPA income'!G86</f>
        <v>29261030.3595265</v>
      </c>
      <c r="S91" s="67"/>
      <c r="T91" s="81" t="n">
        <f aca="false">'Low SIPA income'!J86</f>
        <v>111882085.682895</v>
      </c>
      <c r="U91" s="9"/>
      <c r="V91" s="81" t="n">
        <f aca="false">'Low SIPA income'!F86</f>
        <v>130916.019830323</v>
      </c>
      <c r="W91" s="67"/>
      <c r="X91" s="81" t="n">
        <f aca="false">'Low SIPA income'!M86</f>
        <v>328823.297677925</v>
      </c>
      <c r="Y91" s="9"/>
      <c r="Z91" s="9" t="n">
        <f aca="false">R91+V91-N91-L91-F91</f>
        <v>-1953165.17079273</v>
      </c>
      <c r="AA91" s="9"/>
      <c r="AB91" s="9" t="n">
        <f aca="false">T91-P91-D91</f>
        <v>-59393186.7789843</v>
      </c>
      <c r="AC91" s="50"/>
      <c r="AD91" s="9"/>
      <c r="AE91" s="9"/>
      <c r="AF91" s="9"/>
      <c r="AG91" s="9" t="n">
        <f aca="false">BF91/100*$AG$53</f>
        <v>6257040112.57893</v>
      </c>
      <c r="AH91" s="40" t="n">
        <f aca="false">(AG91-AG90)/AG90</f>
        <v>0.00444506418615742</v>
      </c>
      <c r="AI91" s="40"/>
      <c r="AJ91" s="40" t="n">
        <f aca="false">AB91/AG91</f>
        <v>-0.00949221767966331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12831683</v>
      </c>
      <c r="AX91" s="7"/>
      <c r="AY91" s="40" t="n">
        <f aca="false">(AW91-AW90)/AW90</f>
        <v>0.00196657977848433</v>
      </c>
      <c r="AZ91" s="39" t="n">
        <f aca="false">workers_and_wage_low!B79</f>
        <v>7233.2075164489</v>
      </c>
      <c r="BA91" s="40" t="n">
        <f aca="false">(AZ91-AZ90)/AZ90</f>
        <v>0.00247361983692214</v>
      </c>
      <c r="BB91" s="40"/>
      <c r="BC91" s="40"/>
      <c r="BD91" s="40"/>
      <c r="BE91" s="40"/>
      <c r="BF91" s="7" t="n">
        <f aca="false">BF90*(1+AY91)*(1+BA91)*(1-BE91)</f>
        <v>120.012274714682</v>
      </c>
      <c r="BG91" s="7"/>
      <c r="BH91" s="7"/>
      <c r="BI91" s="40" t="n">
        <f aca="false">T98/AG98</f>
        <v>0.0156867799717124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142467787.051595</v>
      </c>
      <c r="E92" s="9"/>
      <c r="F92" s="67" t="n">
        <f aca="false">'Low pensions'!I92</f>
        <v>25895206.7198798</v>
      </c>
      <c r="G92" s="81" t="n">
        <f aca="false">'Low pensions'!K92</f>
        <v>3936252.39285327</v>
      </c>
      <c r="H92" s="81" t="n">
        <f aca="false">'Low pensions'!V92</f>
        <v>21656099.2832636</v>
      </c>
      <c r="I92" s="81" t="n">
        <f aca="false">'Low pensions'!M92</f>
        <v>121739.76472742</v>
      </c>
      <c r="J92" s="81" t="n">
        <f aca="false">'Low pensions'!W92</f>
        <v>669776.266492682</v>
      </c>
      <c r="K92" s="9"/>
      <c r="L92" s="81" t="n">
        <f aca="false">'Low pensions'!N92</f>
        <v>3664776.02518016</v>
      </c>
      <c r="M92" s="67"/>
      <c r="N92" s="81" t="n">
        <f aca="false">'Low pensions'!L92</f>
        <v>1180966.85679181</v>
      </c>
      <c r="O92" s="9"/>
      <c r="P92" s="81" t="n">
        <f aca="false">'Low pensions'!X92</f>
        <v>25513871.4207858</v>
      </c>
      <c r="Q92" s="67"/>
      <c r="R92" s="81" t="n">
        <f aca="false">'Low SIPA income'!G87</f>
        <v>25665601.6330072</v>
      </c>
      <c r="S92" s="67"/>
      <c r="T92" s="81" t="n">
        <f aca="false">'Low SIPA income'!J87</f>
        <v>98134652.3251281</v>
      </c>
      <c r="U92" s="9"/>
      <c r="V92" s="81" t="n">
        <f aca="false">'Low SIPA income'!F87</f>
        <v>132253.733121353</v>
      </c>
      <c r="W92" s="67"/>
      <c r="X92" s="81" t="n">
        <f aca="false">'Low SIPA income'!M87</f>
        <v>332183.24779155</v>
      </c>
      <c r="Y92" s="9"/>
      <c r="Z92" s="9" t="n">
        <f aca="false">R92+V92-N92-L92-F92</f>
        <v>-4943094.23572318</v>
      </c>
      <c r="AA92" s="9"/>
      <c r="AB92" s="9" t="n">
        <f aca="false">T92-P92-D92</f>
        <v>-69847006.1472525</v>
      </c>
      <c r="AC92" s="50"/>
      <c r="AD92" s="9"/>
      <c r="AE92" s="9"/>
      <c r="AF92" s="9"/>
      <c r="AG92" s="9" t="n">
        <f aca="false">BF92/100*$AG$53</f>
        <v>6276802653.02623</v>
      </c>
      <c r="AH92" s="40" t="n">
        <f aca="false">(AG92-AG91)/AG91</f>
        <v>0.00315844873801752</v>
      </c>
      <c r="AI92" s="40"/>
      <c r="AJ92" s="40" t="n">
        <f aca="false">AB92/AG92</f>
        <v>-0.0111278002525023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12811118</v>
      </c>
      <c r="AX92" s="7"/>
      <c r="AY92" s="40" t="n">
        <f aca="false">(AW92-AW91)/AW91</f>
        <v>-0.00160267363213384</v>
      </c>
      <c r="AZ92" s="39" t="n">
        <f aca="false">workers_and_wage_low!B80</f>
        <v>7267.70098433487</v>
      </c>
      <c r="BA92" s="40" t="n">
        <f aca="false">(AZ92-AZ91)/AZ91</f>
        <v>0.00476876514430612</v>
      </c>
      <c r="BB92" s="40"/>
      <c r="BC92" s="40"/>
      <c r="BD92" s="40"/>
      <c r="BE92" s="40"/>
      <c r="BF92" s="7" t="n">
        <f aca="false">BF91*(1+AY92)*(1+BA92)*(1-BE92)</f>
        <v>120.391327332301</v>
      </c>
      <c r="BG92" s="7"/>
      <c r="BH92" s="7"/>
      <c r="BI92" s="40" t="n">
        <f aca="false">T99/AG99</f>
        <v>0.0179366082028531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145007068.621602</v>
      </c>
      <c r="E93" s="9"/>
      <c r="F93" s="67" t="n">
        <f aca="false">'Low pensions'!I93</f>
        <v>26356751.2032759</v>
      </c>
      <c r="G93" s="81" t="n">
        <f aca="false">'Low pensions'!K93</f>
        <v>4052782.9175175</v>
      </c>
      <c r="H93" s="81" t="n">
        <f aca="false">'Low pensions'!V93</f>
        <v>22297215.8479029</v>
      </c>
      <c r="I93" s="81" t="n">
        <f aca="false">'Low pensions'!M93</f>
        <v>125343.801572706</v>
      </c>
      <c r="J93" s="81" t="n">
        <f aca="false">'Low pensions'!W93</f>
        <v>689604.613852666</v>
      </c>
      <c r="K93" s="9"/>
      <c r="L93" s="81" t="n">
        <f aca="false">'Low pensions'!N93</f>
        <v>3777909.00076459</v>
      </c>
      <c r="M93" s="67"/>
      <c r="N93" s="81" t="n">
        <f aca="false">'Low pensions'!L93</f>
        <v>1201598.11048882</v>
      </c>
      <c r="O93" s="9"/>
      <c r="P93" s="81" t="n">
        <f aca="false">'Low pensions'!X93</f>
        <v>26214426.039542</v>
      </c>
      <c r="Q93" s="67"/>
      <c r="R93" s="81" t="n">
        <f aca="false">'Low SIPA income'!G88</f>
        <v>29600849.1425604</v>
      </c>
      <c r="S93" s="67"/>
      <c r="T93" s="81" t="n">
        <f aca="false">'Low SIPA income'!J88</f>
        <v>113181412.252496</v>
      </c>
      <c r="U93" s="9"/>
      <c r="V93" s="81" t="n">
        <f aca="false">'Low SIPA income'!F88</f>
        <v>130514.244142239</v>
      </c>
      <c r="W93" s="67"/>
      <c r="X93" s="81" t="n">
        <f aca="false">'Low SIPA income'!M88</f>
        <v>327814.152984603</v>
      </c>
      <c r="Y93" s="9"/>
      <c r="Z93" s="9" t="n">
        <f aca="false">R93+V93-N93-L93-F93</f>
        <v>-1604894.92782661</v>
      </c>
      <c r="AA93" s="9"/>
      <c r="AB93" s="9" t="n">
        <f aca="false">T93-P93-D93</f>
        <v>-58040082.4086473</v>
      </c>
      <c r="AC93" s="50"/>
      <c r="AD93" s="9"/>
      <c r="AE93" s="9"/>
      <c r="AF93" s="9"/>
      <c r="AG93" s="9" t="n">
        <f aca="false">BF93/100*$AG$53</f>
        <v>6322949313.15072</v>
      </c>
      <c r="AH93" s="40" t="n">
        <f aca="false">(AG93-AG92)/AG92</f>
        <v>0.00735193739160118</v>
      </c>
      <c r="AI93" s="40" t="n">
        <f aca="false">(AG93-AG89)/AG89</f>
        <v>0.023079334425531</v>
      </c>
      <c r="AJ93" s="40" t="n">
        <f aca="false">AB93/AG93</f>
        <v>-0.00917927371138865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12922293</v>
      </c>
      <c r="AX93" s="7"/>
      <c r="AY93" s="40" t="n">
        <f aca="false">(AW93-AW92)/AW92</f>
        <v>0.00867800921043737</v>
      </c>
      <c r="AZ93" s="39" t="n">
        <f aca="false">workers_and_wage_low!B81</f>
        <v>7258.14640559413</v>
      </c>
      <c r="BA93" s="40" t="n">
        <f aca="false">(AZ93-AZ92)/AZ92</f>
        <v>-0.00131466315982665</v>
      </c>
      <c r="BB93" s="40"/>
      <c r="BC93" s="40"/>
      <c r="BD93" s="40"/>
      <c r="BE93" s="40"/>
      <c r="BF93" s="7" t="n">
        <f aca="false">BF92*(1+AY93)*(1+BA93)*(1-BE93)</f>
        <v>121.27643683334</v>
      </c>
      <c r="BG93" s="7"/>
      <c r="BH93" s="7"/>
      <c r="BI93" s="40" t="n">
        <f aca="false">T100/AG100</f>
        <v>0.0156913735766068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142817100.627608</v>
      </c>
      <c r="E94" s="6"/>
      <c r="F94" s="8" t="n">
        <f aca="false">'Low pensions'!I94</f>
        <v>25958698.5972236</v>
      </c>
      <c r="G94" s="80" t="n">
        <f aca="false">'Low pensions'!K94</f>
        <v>4056928.58205782</v>
      </c>
      <c r="H94" s="80" t="n">
        <f aca="false">'Low pensions'!V94</f>
        <v>22320024.0710349</v>
      </c>
      <c r="I94" s="80" t="n">
        <f aca="false">'Low pensions'!M94</f>
        <v>125472.018001788</v>
      </c>
      <c r="J94" s="80" t="n">
        <f aca="false">'Low pensions'!W94</f>
        <v>690310.022815513</v>
      </c>
      <c r="K94" s="6"/>
      <c r="L94" s="80" t="n">
        <f aca="false">'Low pensions'!N94</f>
        <v>4389748.53200958</v>
      </c>
      <c r="M94" s="8"/>
      <c r="N94" s="80" t="n">
        <f aca="false">'Low pensions'!L94</f>
        <v>1183961.89169762</v>
      </c>
      <c r="O94" s="6"/>
      <c r="P94" s="80" t="n">
        <f aca="false">'Low pensions'!X94</f>
        <v>29292235.0034715</v>
      </c>
      <c r="Q94" s="8"/>
      <c r="R94" s="80" t="n">
        <f aca="false">'Low SIPA income'!G89</f>
        <v>25896001.5761722</v>
      </c>
      <c r="S94" s="8"/>
      <c r="T94" s="80" t="n">
        <f aca="false">'Low SIPA income'!J89</f>
        <v>99015606.476974</v>
      </c>
      <c r="U94" s="6"/>
      <c r="V94" s="80" t="n">
        <f aca="false">'Low SIPA income'!F89</f>
        <v>135676.293642299</v>
      </c>
      <c r="W94" s="8"/>
      <c r="X94" s="80" t="n">
        <f aca="false">'Low SIPA income'!M89</f>
        <v>340779.733068588</v>
      </c>
      <c r="Y94" s="6"/>
      <c r="Z94" s="6" t="n">
        <f aca="false">R94+V94-N94-L94-F94</f>
        <v>-5500731.15111639</v>
      </c>
      <c r="AA94" s="6"/>
      <c r="AB94" s="6" t="n">
        <f aca="false">T94-P94-D94</f>
        <v>-73093729.1541059</v>
      </c>
      <c r="AC94" s="50"/>
      <c r="AD94" s="6"/>
      <c r="AE94" s="6"/>
      <c r="AF94" s="6"/>
      <c r="AG94" s="6" t="n">
        <f aca="false">BF94/100*$AG$53</f>
        <v>6328558527.79683</v>
      </c>
      <c r="AH94" s="61" t="n">
        <f aca="false">(AG94-AG93)/AG93</f>
        <v>0.000887119976503685</v>
      </c>
      <c r="AI94" s="61"/>
      <c r="AJ94" s="61" t="n">
        <f aca="false">AB94/AG94</f>
        <v>-0.0115498227334167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0.00180267415910253</v>
      </c>
      <c r="AV94" s="5"/>
      <c r="AW94" s="65" t="n">
        <f aca="false">workers_and_wage_low!C82</f>
        <v>12905245</v>
      </c>
      <c r="AX94" s="5"/>
      <c r="AY94" s="61" t="n">
        <f aca="false">(AW94-AW93)/AW93</f>
        <v>-0.00131927050408159</v>
      </c>
      <c r="AZ94" s="66" t="n">
        <f aca="false">workers_and_wage_low!B82</f>
        <v>7274.18186583985</v>
      </c>
      <c r="BA94" s="61" t="n">
        <f aca="false">(AZ94-AZ93)/AZ93</f>
        <v>0.00220930515170638</v>
      </c>
      <c r="BB94" s="61"/>
      <c r="BC94" s="61"/>
      <c r="BD94" s="61"/>
      <c r="BE94" s="61"/>
      <c r="BF94" s="5" t="n">
        <f aca="false">BF93*(1+AY94)*(1+BA94)*(1-BE94)</f>
        <v>121.384023583134</v>
      </c>
      <c r="BG94" s="5"/>
      <c r="BH94" s="5"/>
      <c r="BI94" s="61" t="n">
        <f aca="false">T101/AG101</f>
        <v>0.0179804707012854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145662611.158571</v>
      </c>
      <c r="E95" s="9"/>
      <c r="F95" s="67" t="n">
        <f aca="false">'Low pensions'!I95</f>
        <v>26475903.8191745</v>
      </c>
      <c r="G95" s="81" t="n">
        <f aca="false">'Low pensions'!K95</f>
        <v>4161150.44977162</v>
      </c>
      <c r="H95" s="81" t="n">
        <f aca="false">'Low pensions'!V95</f>
        <v>22893422.0367739</v>
      </c>
      <c r="I95" s="81" t="n">
        <f aca="false">'Low pensions'!M95</f>
        <v>128695.374735205</v>
      </c>
      <c r="J95" s="81" t="n">
        <f aca="false">'Low pensions'!W95</f>
        <v>708043.980518779</v>
      </c>
      <c r="K95" s="9"/>
      <c r="L95" s="81" t="n">
        <f aca="false">'Low pensions'!N95</f>
        <v>3720451.22444279</v>
      </c>
      <c r="M95" s="67"/>
      <c r="N95" s="81" t="n">
        <f aca="false">'Low pensions'!L95</f>
        <v>1208005.29337681</v>
      </c>
      <c r="O95" s="9"/>
      <c r="P95" s="81" t="n">
        <f aca="false">'Low pensions'!X95</f>
        <v>25951527.7948905</v>
      </c>
      <c r="Q95" s="67"/>
      <c r="R95" s="81" t="n">
        <f aca="false">'Low SIPA income'!G90</f>
        <v>29733650.3400695</v>
      </c>
      <c r="S95" s="67"/>
      <c r="T95" s="81" t="n">
        <f aca="false">'Low SIPA income'!J90</f>
        <v>113689189.141278</v>
      </c>
      <c r="U95" s="9"/>
      <c r="V95" s="81" t="n">
        <f aca="false">'Low SIPA income'!F90</f>
        <v>133461.270564342</v>
      </c>
      <c r="W95" s="67"/>
      <c r="X95" s="81" t="n">
        <f aca="false">'Low SIPA income'!M90</f>
        <v>335216.233705634</v>
      </c>
      <c r="Y95" s="9"/>
      <c r="Z95" s="9" t="n">
        <f aca="false">R95+V95-N95-L95-F95</f>
        <v>-1537248.72636028</v>
      </c>
      <c r="AA95" s="9"/>
      <c r="AB95" s="9" t="n">
        <f aca="false">T95-P95-D95</f>
        <v>-57924949.8121835</v>
      </c>
      <c r="AC95" s="50"/>
      <c r="AD95" s="9"/>
      <c r="AE95" s="9"/>
      <c r="AF95" s="9"/>
      <c r="AG95" s="9" t="n">
        <f aca="false">BF95/100*$AG$53</f>
        <v>6340173731.15747</v>
      </c>
      <c r="AH95" s="40" t="n">
        <f aca="false">(AG95-AG94)/AG94</f>
        <v>0.00183536318888709</v>
      </c>
      <c r="AI95" s="40"/>
      <c r="AJ95" s="40" t="n">
        <f aca="false">AB95/AG95</f>
        <v>-0.00913617706207692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12937473</v>
      </c>
      <c r="AX95" s="7"/>
      <c r="AY95" s="40" t="n">
        <f aca="false">(AW95-AW94)/AW94</f>
        <v>0.00249727920702009</v>
      </c>
      <c r="AZ95" s="39" t="n">
        <f aca="false">workers_and_wage_low!B83</f>
        <v>7269.37896253459</v>
      </c>
      <c r="BA95" s="40" t="n">
        <f aca="false">(AZ95-AZ94)/AZ94</f>
        <v>-0.00066026714671667</v>
      </c>
      <c r="BB95" s="40"/>
      <c r="BC95" s="40"/>
      <c r="BD95" s="40"/>
      <c r="BE95" s="40"/>
      <c r="BF95" s="7" t="n">
        <f aca="false">BF94*(1+AY95)*(1+BA95)*(1-BE95)</f>
        <v>121.606807351737</v>
      </c>
      <c r="BG95" s="7"/>
      <c r="BH95" s="7"/>
      <c r="BI95" s="40" t="n">
        <f aca="false">T102/AG102</f>
        <v>0.0157730183226246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143138407.132729</v>
      </c>
      <c r="E96" s="9"/>
      <c r="F96" s="67" t="n">
        <f aca="false">'Low pensions'!I96</f>
        <v>26017099.8579068</v>
      </c>
      <c r="G96" s="81" t="n">
        <f aca="false">'Low pensions'!K96</f>
        <v>4115419.12528129</v>
      </c>
      <c r="H96" s="81" t="n">
        <f aca="false">'Low pensions'!V96</f>
        <v>22641821.7823502</v>
      </c>
      <c r="I96" s="81" t="n">
        <f aca="false">'Low pensions'!M96</f>
        <v>127281.003874679</v>
      </c>
      <c r="J96" s="81" t="n">
        <f aca="false">'Low pensions'!W96</f>
        <v>700262.529351035</v>
      </c>
      <c r="K96" s="9"/>
      <c r="L96" s="81" t="n">
        <f aca="false">'Low pensions'!N96</f>
        <v>3619403.62859205</v>
      </c>
      <c r="M96" s="67"/>
      <c r="N96" s="81" t="n">
        <f aca="false">'Low pensions'!L96</f>
        <v>1187154.73564104</v>
      </c>
      <c r="O96" s="9"/>
      <c r="P96" s="81" t="n">
        <f aca="false">'Low pensions'!X96</f>
        <v>25312477.7229079</v>
      </c>
      <c r="Q96" s="67"/>
      <c r="R96" s="81" t="n">
        <f aca="false">'Low SIPA income'!G91</f>
        <v>26095889.2799304</v>
      </c>
      <c r="S96" s="67"/>
      <c r="T96" s="81" t="n">
        <f aca="false">'Low SIPA income'!J91</f>
        <v>99779894.436901</v>
      </c>
      <c r="U96" s="9"/>
      <c r="V96" s="81" t="n">
        <f aca="false">'Low SIPA income'!F91</f>
        <v>134739.397187899</v>
      </c>
      <c r="W96" s="67"/>
      <c r="X96" s="81" t="n">
        <f aca="false">'Low SIPA income'!M91</f>
        <v>338426.519289878</v>
      </c>
      <c r="Y96" s="9"/>
      <c r="Z96" s="9" t="n">
        <f aca="false">R96+V96-N96-L96-F96</f>
        <v>-4593029.54502155</v>
      </c>
      <c r="AA96" s="9"/>
      <c r="AB96" s="9" t="n">
        <f aca="false">T96-P96-D96</f>
        <v>-68670990.4187364</v>
      </c>
      <c r="AC96" s="50"/>
      <c r="AD96" s="9"/>
      <c r="AE96" s="9"/>
      <c r="AF96" s="9"/>
      <c r="AG96" s="9" t="n">
        <f aca="false">BF96/100*$AG$53</f>
        <v>6365707406.69582</v>
      </c>
      <c r="AH96" s="40" t="n">
        <f aca="false">(AG96-AG95)/AG95</f>
        <v>0.0040272832608465</v>
      </c>
      <c r="AI96" s="40"/>
      <c r="AJ96" s="40" t="n">
        <f aca="false">AB96/AG96</f>
        <v>-0.0107876448022893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12935681</v>
      </c>
      <c r="AX96" s="7"/>
      <c r="AY96" s="40" t="n">
        <f aca="false">(AW96-AW95)/AW95</f>
        <v>-0.000138512366363972</v>
      </c>
      <c r="AZ96" s="39" t="n">
        <f aca="false">workers_and_wage_low!B84</f>
        <v>7299.66590474529</v>
      </c>
      <c r="BA96" s="40" t="n">
        <f aca="false">(AZ96-AZ95)/AZ95</f>
        <v>0.00416637272135537</v>
      </c>
      <c r="BB96" s="40"/>
      <c r="BC96" s="40"/>
      <c r="BD96" s="40"/>
      <c r="BE96" s="40"/>
      <c r="BF96" s="7" t="n">
        <f aca="false">BF95*(1+AY96)*(1+BA96)*(1-BE96)</f>
        <v>122.09655241139</v>
      </c>
      <c r="BG96" s="7"/>
      <c r="BH96" s="7"/>
      <c r="BI96" s="40" t="n">
        <f aca="false">T103/AG103</f>
        <v>0.0179831676145095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145627540.346961</v>
      </c>
      <c r="E97" s="9"/>
      <c r="F97" s="67" t="n">
        <f aca="false">'Low pensions'!I97</f>
        <v>26469529.2840233</v>
      </c>
      <c r="G97" s="81" t="n">
        <f aca="false">'Low pensions'!K97</f>
        <v>4257079.59448768</v>
      </c>
      <c r="H97" s="81" t="n">
        <f aca="false">'Low pensions'!V97</f>
        <v>23421195.8873282</v>
      </c>
      <c r="I97" s="81" t="n">
        <f aca="false">'Low pensions'!M97</f>
        <v>131662.25549962</v>
      </c>
      <c r="J97" s="81" t="n">
        <f aca="false">'Low pensions'!W97</f>
        <v>724366.883113247</v>
      </c>
      <c r="K97" s="9"/>
      <c r="L97" s="81" t="n">
        <f aca="false">'Low pensions'!N97</f>
        <v>3702082.00099317</v>
      </c>
      <c r="M97" s="67"/>
      <c r="N97" s="81" t="n">
        <f aca="false">'Low pensions'!L97</f>
        <v>1207446.65904587</v>
      </c>
      <c r="O97" s="9"/>
      <c r="P97" s="81" t="n">
        <f aca="false">'Low pensions'!X97</f>
        <v>25853136.3658217</v>
      </c>
      <c r="Q97" s="67"/>
      <c r="R97" s="81" t="n">
        <f aca="false">'Low SIPA income'!G92</f>
        <v>29839097.5953089</v>
      </c>
      <c r="S97" s="67"/>
      <c r="T97" s="81" t="n">
        <f aca="false">'Low SIPA income'!J92</f>
        <v>114092375.860979</v>
      </c>
      <c r="U97" s="9"/>
      <c r="V97" s="81" t="n">
        <f aca="false">'Low SIPA income'!F92</f>
        <v>133946.854457</v>
      </c>
      <c r="W97" s="67"/>
      <c r="X97" s="81" t="n">
        <f aca="false">'Low SIPA income'!M92</f>
        <v>336435.880446268</v>
      </c>
      <c r="Y97" s="9"/>
      <c r="Z97" s="9" t="n">
        <f aca="false">R97+V97-N97-L97-F97</f>
        <v>-1406013.49429645</v>
      </c>
      <c r="AA97" s="9"/>
      <c r="AB97" s="9" t="n">
        <f aca="false">T97-P97-D97</f>
        <v>-57388300.8518039</v>
      </c>
      <c r="AC97" s="50"/>
      <c r="AD97" s="9"/>
      <c r="AE97" s="9"/>
      <c r="AF97" s="9"/>
      <c r="AG97" s="9" t="n">
        <f aca="false">BF97/100*$AG$53</f>
        <v>6368641553.54869</v>
      </c>
      <c r="AH97" s="40" t="n">
        <f aca="false">(AG97-AG96)/AG96</f>
        <v>0.000460930210172843</v>
      </c>
      <c r="AI97" s="40" t="n">
        <f aca="false">(AG97-AG93)/AG93</f>
        <v>0.00722641257030731</v>
      </c>
      <c r="AJ97" s="40" t="n">
        <f aca="false">AB97/AG97</f>
        <v>-0.0090110740837387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12935034</v>
      </c>
      <c r="AX97" s="7"/>
      <c r="AY97" s="40" t="n">
        <f aca="false">(AW97-AW96)/AW96</f>
        <v>-5.00166941346188E-005</v>
      </c>
      <c r="AZ97" s="39" t="n">
        <f aca="false">workers_and_wage_low!B85</f>
        <v>7303.39583300048</v>
      </c>
      <c r="BA97" s="40" t="n">
        <f aca="false">(AZ97-AZ96)/AZ96</f>
        <v>0.000510972461460707</v>
      </c>
      <c r="BB97" s="40"/>
      <c r="BC97" s="40"/>
      <c r="BD97" s="40"/>
      <c r="BE97" s="40"/>
      <c r="BF97" s="7" t="n">
        <f aca="false">BF96*(1+AY97)*(1+BA97)*(1-BE97)</f>
        <v>122.152830400954</v>
      </c>
      <c r="BG97" s="7"/>
      <c r="BH97" s="7"/>
      <c r="BI97" s="40" t="n">
        <f aca="false">T104/AG104</f>
        <v>0.0157093189580786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143198972.526644</v>
      </c>
      <c r="E98" s="6"/>
      <c r="F98" s="8" t="n">
        <f aca="false">'Low pensions'!I98</f>
        <v>26028108.335177</v>
      </c>
      <c r="G98" s="80" t="n">
        <f aca="false">'Low pensions'!K98</f>
        <v>4282250.72247973</v>
      </c>
      <c r="H98" s="80" t="n">
        <f aca="false">'Low pensions'!V98</f>
        <v>23559680.006857</v>
      </c>
      <c r="I98" s="80" t="n">
        <f aca="false">'Low pensions'!M98</f>
        <v>132440.743994218</v>
      </c>
      <c r="J98" s="80" t="n">
        <f aca="false">'Low pensions'!W98</f>
        <v>728649.897119287</v>
      </c>
      <c r="K98" s="6"/>
      <c r="L98" s="80" t="n">
        <f aca="false">'Low pensions'!N98</f>
        <v>4375358.77221071</v>
      </c>
      <c r="M98" s="8"/>
      <c r="N98" s="80" t="n">
        <f aca="false">'Low pensions'!L98</f>
        <v>1188222.65976049</v>
      </c>
      <c r="O98" s="6"/>
      <c r="P98" s="80" t="n">
        <f aca="false">'Low pensions'!X98</f>
        <v>29241007.9602212</v>
      </c>
      <c r="Q98" s="8"/>
      <c r="R98" s="80" t="n">
        <f aca="false">'Low SIPA income'!G93</f>
        <v>26167545.8913884</v>
      </c>
      <c r="S98" s="8"/>
      <c r="T98" s="80" t="n">
        <f aca="false">'Low SIPA income'!J93</f>
        <v>100053879.701411</v>
      </c>
      <c r="U98" s="6"/>
      <c r="V98" s="80" t="n">
        <f aca="false">'Low SIPA income'!F93</f>
        <v>129672.738506603</v>
      </c>
      <c r="W98" s="8"/>
      <c r="X98" s="80" t="n">
        <f aca="false">'Low SIPA income'!M93</f>
        <v>325700.533440693</v>
      </c>
      <c r="Y98" s="6"/>
      <c r="Z98" s="6" t="n">
        <f aca="false">R98+V98-N98-L98-F98</f>
        <v>-5294471.1372532</v>
      </c>
      <c r="AA98" s="6"/>
      <c r="AB98" s="6" t="n">
        <f aca="false">T98-P98-D98</f>
        <v>-72386100.7854547</v>
      </c>
      <c r="AC98" s="50"/>
      <c r="AD98" s="6"/>
      <c r="AE98" s="6"/>
      <c r="AF98" s="6"/>
      <c r="AG98" s="6" t="n">
        <f aca="false">BF98/100*$AG$53</f>
        <v>6378229304.02771</v>
      </c>
      <c r="AH98" s="61" t="n">
        <f aca="false">(AG98-AG97)/AG97</f>
        <v>0.00150546241273079</v>
      </c>
      <c r="AI98" s="61"/>
      <c r="AJ98" s="61" t="n">
        <f aca="false">AB98/AG98</f>
        <v>-0.0113489335887853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0.00321016609973041</v>
      </c>
      <c r="AV98" s="5"/>
      <c r="AW98" s="65" t="n">
        <f aca="false">workers_and_wage_low!C86</f>
        <v>12910913</v>
      </c>
      <c r="AX98" s="5"/>
      <c r="AY98" s="61" t="n">
        <f aca="false">(AW98-AW97)/AW97</f>
        <v>-0.00186478056416396</v>
      </c>
      <c r="AZ98" s="66" t="n">
        <f aca="false">workers_and_wage_low!B86</f>
        <v>7328.05603738397</v>
      </c>
      <c r="BA98" s="61" t="n">
        <f aca="false">(AZ98-AZ97)/AZ97</f>
        <v>0.00337653948209518</v>
      </c>
      <c r="BB98" s="61"/>
      <c r="BC98" s="61"/>
      <c r="BD98" s="61"/>
      <c r="BE98" s="61"/>
      <c r="BF98" s="5" t="n">
        <f aca="false">BF97*(1+AY98)*(1+BA98)*(1-BE98)</f>
        <v>122.336726895732</v>
      </c>
      <c r="BG98" s="5"/>
      <c r="BH98" s="5"/>
      <c r="BI98" s="61" t="n">
        <f aca="false">T105/AG105</f>
        <v>0.0180470186894034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145367152.337909</v>
      </c>
      <c r="E99" s="9"/>
      <c r="F99" s="67" t="n">
        <f aca="false">'Low pensions'!I99</f>
        <v>26422200.6811066</v>
      </c>
      <c r="G99" s="81" t="n">
        <f aca="false">'Low pensions'!K99</f>
        <v>4436068.1783243</v>
      </c>
      <c r="H99" s="81" t="n">
        <f aca="false">'Low pensions'!V99</f>
        <v>24405938.2654272</v>
      </c>
      <c r="I99" s="81" t="n">
        <f aca="false">'Low pensions'!M99</f>
        <v>137197.984896627</v>
      </c>
      <c r="J99" s="81" t="n">
        <f aca="false">'Low pensions'!W99</f>
        <v>754822.832951355</v>
      </c>
      <c r="K99" s="9"/>
      <c r="L99" s="81" t="n">
        <f aca="false">'Low pensions'!N99</f>
        <v>3771048.6456309</v>
      </c>
      <c r="M99" s="67"/>
      <c r="N99" s="81" t="n">
        <f aca="false">'Low pensions'!L99</f>
        <v>1205663.43809849</v>
      </c>
      <c r="O99" s="9"/>
      <c r="P99" s="81" t="n">
        <f aca="false">'Low pensions'!X99</f>
        <v>26201193.8571833</v>
      </c>
      <c r="Q99" s="67"/>
      <c r="R99" s="81" t="n">
        <f aca="false">'Low SIPA income'!G94</f>
        <v>30224176.9592957</v>
      </c>
      <c r="S99" s="67"/>
      <c r="T99" s="81" t="n">
        <f aca="false">'Low SIPA income'!J94</f>
        <v>115564760.184665</v>
      </c>
      <c r="U99" s="9"/>
      <c r="V99" s="81" t="n">
        <f aca="false">'Low SIPA income'!F94</f>
        <v>131009.797914355</v>
      </c>
      <c r="W99" s="67"/>
      <c r="X99" s="81" t="n">
        <f aca="false">'Low SIPA income'!M94</f>
        <v>329058.841188043</v>
      </c>
      <c r="Y99" s="9"/>
      <c r="Z99" s="9" t="n">
        <f aca="false">R99+V99-N99-L99-F99</f>
        <v>-1043726.00762595</v>
      </c>
      <c r="AA99" s="9"/>
      <c r="AB99" s="9" t="n">
        <f aca="false">T99-P99-D99</f>
        <v>-56003586.0104268</v>
      </c>
      <c r="AC99" s="50"/>
      <c r="AD99" s="9"/>
      <c r="AE99" s="9"/>
      <c r="AF99" s="9"/>
      <c r="AG99" s="9" t="n">
        <f aca="false">BF99/100*$AG$53</f>
        <v>6442955037.96994</v>
      </c>
      <c r="AH99" s="40" t="n">
        <f aca="false">(AG99-AG98)/AG98</f>
        <v>0.010147915801861</v>
      </c>
      <c r="AI99" s="40"/>
      <c r="AJ99" s="40" t="n">
        <f aca="false">AB99/AG99</f>
        <v>-0.00869222052309595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12954472</v>
      </c>
      <c r="AX99" s="7"/>
      <c r="AY99" s="40" t="n">
        <f aca="false">(AW99-AW98)/AW98</f>
        <v>0.00337381252588411</v>
      </c>
      <c r="AZ99" s="39" t="n">
        <f aca="false">workers_and_wage_low!B87</f>
        <v>7377.53012948173</v>
      </c>
      <c r="BA99" s="40" t="n">
        <f aca="false">(AZ99-AZ98)/AZ98</f>
        <v>0.00675132556920499</v>
      </c>
      <c r="BB99" s="40"/>
      <c r="BC99" s="40"/>
      <c r="BD99" s="40"/>
      <c r="BE99" s="40"/>
      <c r="BF99" s="7" t="n">
        <f aca="false">BF98*(1+AY99)*(1+BA99)*(1-BE99)</f>
        <v>123.578189699745</v>
      </c>
      <c r="BG99" s="7"/>
      <c r="BH99" s="7"/>
      <c r="BI99" s="40" t="n">
        <f aca="false">T106/AG106</f>
        <v>0.0156878651779594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143114554.961183</v>
      </c>
      <c r="E100" s="9"/>
      <c r="F100" s="67" t="n">
        <f aca="false">'Low pensions'!I100</f>
        <v>26012764.4433847</v>
      </c>
      <c r="G100" s="81" t="n">
        <f aca="false">'Low pensions'!K100</f>
        <v>4421644.21881669</v>
      </c>
      <c r="H100" s="81" t="n">
        <f aca="false">'Low pensions'!V100</f>
        <v>24326581.8959724</v>
      </c>
      <c r="I100" s="81" t="n">
        <f aca="false">'Low pensions'!M100</f>
        <v>136751.883056187</v>
      </c>
      <c r="J100" s="81" t="n">
        <f aca="false">'Low pensions'!W100</f>
        <v>752368.512246575</v>
      </c>
      <c r="K100" s="9"/>
      <c r="L100" s="81" t="n">
        <f aca="false">'Low pensions'!N100</f>
        <v>3623873.22794866</v>
      </c>
      <c r="M100" s="67"/>
      <c r="N100" s="81" t="n">
        <f aca="false">'Low pensions'!L100</f>
        <v>1187169.11987751</v>
      </c>
      <c r="O100" s="9"/>
      <c r="P100" s="81" t="n">
        <f aca="false">'Low pensions'!X100</f>
        <v>25335749.6330419</v>
      </c>
      <c r="Q100" s="67"/>
      <c r="R100" s="81" t="n">
        <f aca="false">'Low SIPA income'!G95</f>
        <v>26452554.3778087</v>
      </c>
      <c r="S100" s="67"/>
      <c r="T100" s="81" t="n">
        <f aca="false">'Low SIPA income'!J95</f>
        <v>101143634.351409</v>
      </c>
      <c r="U100" s="9"/>
      <c r="V100" s="81" t="n">
        <f aca="false">'Low SIPA income'!F95</f>
        <v>128463.30921599</v>
      </c>
      <c r="W100" s="67"/>
      <c r="X100" s="81" t="n">
        <f aca="false">'Low SIPA income'!M95</f>
        <v>322662.795750813</v>
      </c>
      <c r="Y100" s="9"/>
      <c r="Z100" s="9" t="n">
        <f aca="false">R100+V100-N100-L100-F100</f>
        <v>-4242789.10418614</v>
      </c>
      <c r="AA100" s="9"/>
      <c r="AB100" s="9" t="n">
        <f aca="false">T100-P100-D100</f>
        <v>-67306670.2428159</v>
      </c>
      <c r="AC100" s="50"/>
      <c r="AD100" s="9"/>
      <c r="AE100" s="9"/>
      <c r="AF100" s="9"/>
      <c r="AG100" s="9" t="n">
        <f aca="false">BF100/100*$AG$53</f>
        <v>6445811378.94755</v>
      </c>
      <c r="AH100" s="40" t="n">
        <f aca="false">(AG100-AG99)/AG99</f>
        <v>0.000443327783721883</v>
      </c>
      <c r="AI100" s="40"/>
      <c r="AJ100" s="40" t="n">
        <f aca="false">AB100/AG100</f>
        <v>-0.010441923644034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12982000</v>
      </c>
      <c r="AX100" s="7"/>
      <c r="AY100" s="40" t="n">
        <f aca="false">(AW100-AW99)/AW99</f>
        <v>0.0021249804700647</v>
      </c>
      <c r="AZ100" s="39" t="n">
        <f aca="false">workers_and_wage_low!B88</f>
        <v>7365.14999366774</v>
      </c>
      <c r="BA100" s="40" t="n">
        <f aca="false">(AZ100-AZ99)/AZ99</f>
        <v>-0.0016780867846981</v>
      </c>
      <c r="BB100" s="40"/>
      <c r="BC100" s="40"/>
      <c r="BD100" s="40"/>
      <c r="BE100" s="40"/>
      <c r="BF100" s="7" t="n">
        <f aca="false">BF99*(1+AY100)*(1+BA100)*(1-BE100)</f>
        <v>123.632975344701</v>
      </c>
      <c r="BG100" s="7"/>
      <c r="BH100" s="7"/>
      <c r="BI100" s="40" t="n">
        <f aca="false">T107/AG107</f>
        <v>0.0180013471673269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145866664.267833</v>
      </c>
      <c r="E101" s="9"/>
      <c r="F101" s="67" t="n">
        <f aca="false">'Low pensions'!I101</f>
        <v>26512992.8872054</v>
      </c>
      <c r="G101" s="81" t="n">
        <f aca="false">'Low pensions'!K101</f>
        <v>4585671.23009607</v>
      </c>
      <c r="H101" s="81" t="n">
        <f aca="false">'Low pensions'!V101</f>
        <v>25229010.1162392</v>
      </c>
      <c r="I101" s="81" t="n">
        <f aca="false">'Low pensions'!M101</f>
        <v>141824.883405034</v>
      </c>
      <c r="J101" s="81" t="n">
        <f aca="false">'Low pensions'!W101</f>
        <v>780278.663388848</v>
      </c>
      <c r="K101" s="9"/>
      <c r="L101" s="81" t="n">
        <f aca="false">'Low pensions'!N101</f>
        <v>3629616.84135383</v>
      </c>
      <c r="M101" s="67"/>
      <c r="N101" s="81" t="n">
        <f aca="false">'Low pensions'!L101</f>
        <v>1209304.47631937</v>
      </c>
      <c r="O101" s="9"/>
      <c r="P101" s="81" t="n">
        <f aca="false">'Low pensions'!X101</f>
        <v>25487335.4704624</v>
      </c>
      <c r="Q101" s="67"/>
      <c r="R101" s="81" t="n">
        <f aca="false">'Low SIPA income'!G96</f>
        <v>30334070.1891144</v>
      </c>
      <c r="S101" s="67"/>
      <c r="T101" s="81" t="n">
        <f aca="false">'Low SIPA income'!J96</f>
        <v>115984946.47351</v>
      </c>
      <c r="U101" s="9"/>
      <c r="V101" s="81" t="n">
        <f aca="false">'Low SIPA income'!F96</f>
        <v>131462.336989806</v>
      </c>
      <c r="W101" s="67"/>
      <c r="X101" s="81" t="n">
        <f aca="false">'Low SIPA income'!M96</f>
        <v>330195.488874939</v>
      </c>
      <c r="Y101" s="9"/>
      <c r="Z101" s="9" t="n">
        <f aca="false">R101+V101-N101-L101-F101</f>
        <v>-886381.678774405</v>
      </c>
      <c r="AA101" s="9"/>
      <c r="AB101" s="9" t="n">
        <f aca="false">T101-P101-D101</f>
        <v>-55369053.264785</v>
      </c>
      <c r="AC101" s="50"/>
      <c r="AD101" s="9"/>
      <c r="AE101" s="9"/>
      <c r="AF101" s="9"/>
      <c r="AG101" s="9" t="n">
        <f aca="false">BF101/100*$AG$53</f>
        <v>6450606794.47165</v>
      </c>
      <c r="AH101" s="40" t="n">
        <f aca="false">(AG101-AG100)/AG100</f>
        <v>0.00074395840060793</v>
      </c>
      <c r="AI101" s="40" t="n">
        <f aca="false">(AG101-AG97)/AG97</f>
        <v>0.0128701294041729</v>
      </c>
      <c r="AJ101" s="40" t="n">
        <f aca="false">AB101/AG101</f>
        <v>-0.00858354183241146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13042680</v>
      </c>
      <c r="AX101" s="7"/>
      <c r="AY101" s="40" t="n">
        <f aca="false">(AW101-AW100)/AW100</f>
        <v>0.00467416422739177</v>
      </c>
      <c r="AZ101" s="39" t="n">
        <f aca="false">workers_and_wage_low!B89</f>
        <v>7336.33810972474</v>
      </c>
      <c r="BA101" s="40" t="n">
        <f aca="false">(AZ101-AZ100)/AZ100</f>
        <v>-0.00391192086621063</v>
      </c>
      <c r="BB101" s="40"/>
      <c r="BC101" s="40"/>
      <c r="BD101" s="40"/>
      <c r="BE101" s="40"/>
      <c r="BF101" s="7" t="n">
        <f aca="false">BF100*(1+AY101)*(1+BA101)*(1-BE101)</f>
        <v>123.724953135301</v>
      </c>
      <c r="BG101" s="7"/>
      <c r="BH101" s="7"/>
      <c r="BI101" s="40" t="n">
        <f aca="false">T108/AG108</f>
        <v>0.0157498182134935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143328363.279403</v>
      </c>
      <c r="E102" s="6"/>
      <c r="F102" s="8" t="n">
        <f aca="false">'Low pensions'!I102</f>
        <v>26051626.6361184</v>
      </c>
      <c r="G102" s="80" t="n">
        <f aca="false">'Low pensions'!K102</f>
        <v>4598124.42370493</v>
      </c>
      <c r="H102" s="80" t="n">
        <f aca="false">'Low pensions'!V102</f>
        <v>25297523.913189</v>
      </c>
      <c r="I102" s="80" t="n">
        <f aca="false">'Low pensions'!M102</f>
        <v>142210.033722834</v>
      </c>
      <c r="J102" s="80" t="n">
        <f aca="false">'Low pensions'!W102</f>
        <v>782397.646799664</v>
      </c>
      <c r="K102" s="6"/>
      <c r="L102" s="80" t="n">
        <f aca="false">'Low pensions'!N102</f>
        <v>4359733.29365052</v>
      </c>
      <c r="M102" s="8"/>
      <c r="N102" s="80" t="n">
        <f aca="false">'Low pensions'!L102</f>
        <v>1188727.5764452</v>
      </c>
      <c r="O102" s="6"/>
      <c r="P102" s="80" t="n">
        <f aca="false">'Low pensions'!X102</f>
        <v>29162705.1803168</v>
      </c>
      <c r="Q102" s="8"/>
      <c r="R102" s="80" t="n">
        <f aca="false">'Low SIPA income'!G97</f>
        <v>26735205.8766508</v>
      </c>
      <c r="S102" s="8"/>
      <c r="T102" s="80" t="n">
        <f aca="false">'Low SIPA income'!J97</f>
        <v>102224376.855118</v>
      </c>
      <c r="U102" s="6"/>
      <c r="V102" s="80" t="n">
        <f aca="false">'Low SIPA income'!F97</f>
        <v>131181.932065599</v>
      </c>
      <c r="W102" s="8"/>
      <c r="X102" s="80" t="n">
        <f aca="false">'Low SIPA income'!M97</f>
        <v>329491.192548314</v>
      </c>
      <c r="Y102" s="6"/>
      <c r="Z102" s="6" t="n">
        <f aca="false">R102+V102-N102-L102-F102</f>
        <v>-4733699.6974977</v>
      </c>
      <c r="AA102" s="6"/>
      <c r="AB102" s="6" t="n">
        <f aca="false">T102-P102-D102</f>
        <v>-70266691.6046025</v>
      </c>
      <c r="AC102" s="50"/>
      <c r="AD102" s="6"/>
      <c r="AE102" s="6"/>
      <c r="AF102" s="6"/>
      <c r="AG102" s="6" t="n">
        <f aca="false">BF102/100*$AG$53</f>
        <v>6480964820.06162</v>
      </c>
      <c r="AH102" s="61" t="n">
        <f aca="false">(AG102-AG101)/AG101</f>
        <v>0.00470622788789283</v>
      </c>
      <c r="AI102" s="61"/>
      <c r="AJ102" s="61" t="n">
        <f aca="false">AB102/AG102</f>
        <v>-0.0108420109590927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0.00138784875917172</v>
      </c>
      <c r="AV102" s="5"/>
      <c r="AW102" s="65" t="n">
        <f aca="false">workers_and_wage_low!C90</f>
        <v>13071434</v>
      </c>
      <c r="AX102" s="5"/>
      <c r="AY102" s="61" t="n">
        <f aca="false">(AW102-AW101)/AW101</f>
        <v>0.00220460825535856</v>
      </c>
      <c r="AZ102" s="66" t="n">
        <f aca="false">workers_and_wage_low!B90</f>
        <v>7354.6504656</v>
      </c>
      <c r="BA102" s="61" t="n">
        <f aca="false">(AZ102-AZ101)/AZ101</f>
        <v>0.00249611667311033</v>
      </c>
      <c r="BB102" s="61"/>
      <c r="BC102" s="61"/>
      <c r="BD102" s="61"/>
      <c r="BE102" s="61"/>
      <c r="BF102" s="5" t="n">
        <f aca="false">BF101*(1+AY102)*(1+BA102)*(1-BE102)</f>
        <v>124.307230960174</v>
      </c>
      <c r="BG102" s="5"/>
      <c r="BH102" s="5"/>
      <c r="BI102" s="61" t="n">
        <f aca="false">T109/AG109</f>
        <v>0.017986796618861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146560007.641806</v>
      </c>
      <c r="E103" s="9"/>
      <c r="F103" s="67" t="n">
        <f aca="false">'Low pensions'!I103</f>
        <v>26639016.2526866</v>
      </c>
      <c r="G103" s="81" t="n">
        <f aca="false">'Low pensions'!K103</f>
        <v>4799244.87277561</v>
      </c>
      <c r="H103" s="81" t="n">
        <f aca="false">'Low pensions'!V103</f>
        <v>26404029.2838499</v>
      </c>
      <c r="I103" s="81" t="n">
        <f aca="false">'Low pensions'!M103</f>
        <v>148430.253797185</v>
      </c>
      <c r="J103" s="81" t="n">
        <f aca="false">'Low pensions'!W103</f>
        <v>816619.462387117</v>
      </c>
      <c r="K103" s="9"/>
      <c r="L103" s="81" t="n">
        <f aca="false">'Low pensions'!N103</f>
        <v>3658362.99642046</v>
      </c>
      <c r="M103" s="67"/>
      <c r="N103" s="81" t="n">
        <f aca="false">'Low pensions'!L103</f>
        <v>1217351.14569123</v>
      </c>
      <c r="O103" s="9"/>
      <c r="P103" s="81" t="n">
        <f aca="false">'Low pensions'!X103</f>
        <v>25680769.8064893</v>
      </c>
      <c r="Q103" s="67"/>
      <c r="R103" s="81" t="n">
        <f aca="false">'Low SIPA income'!G98</f>
        <v>30429596.4635643</v>
      </c>
      <c r="S103" s="67"/>
      <c r="T103" s="81" t="n">
        <f aca="false">'Low SIPA income'!J98</f>
        <v>116350199.463294</v>
      </c>
      <c r="U103" s="9"/>
      <c r="V103" s="81" t="n">
        <f aca="false">'Low SIPA income'!F98</f>
        <v>137415.771496055</v>
      </c>
      <c r="W103" s="67"/>
      <c r="X103" s="81" t="n">
        <f aca="false">'Low SIPA income'!M98</f>
        <v>345148.799931841</v>
      </c>
      <c r="Y103" s="9"/>
      <c r="Z103" s="9" t="n">
        <f aca="false">R103+V103-N103-L103-F103</f>
        <v>-947718.159737963</v>
      </c>
      <c r="AA103" s="9"/>
      <c r="AB103" s="9" t="n">
        <f aca="false">T103-P103-D103</f>
        <v>-55890577.9850015</v>
      </c>
      <c r="AC103" s="50"/>
      <c r="AD103" s="9"/>
      <c r="AE103" s="9"/>
      <c r="AF103" s="9"/>
      <c r="AG103" s="9" t="n">
        <f aca="false">BF103/100*$AG$53</f>
        <v>6469950231.09376</v>
      </c>
      <c r="AH103" s="40" t="n">
        <f aca="false">(AG103-AG102)/AG102</f>
        <v>-0.00169952920185016</v>
      </c>
      <c r="AI103" s="40"/>
      <c r="AJ103" s="40" t="n">
        <f aca="false">AB103/AG103</f>
        <v>-0.0086384865398807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13041746</v>
      </c>
      <c r="AX103" s="7"/>
      <c r="AY103" s="40" t="n">
        <f aca="false">(AW103-AW102)/AW102</f>
        <v>-0.00227121217151844</v>
      </c>
      <c r="AZ103" s="39" t="n">
        <f aca="false">workers_and_wage_low!B91</f>
        <v>7358.86456513319</v>
      </c>
      <c r="BA103" s="40" t="n">
        <f aca="false">(AZ103-AZ102)/AZ102</f>
        <v>0.00057298433867226</v>
      </c>
      <c r="BB103" s="40"/>
      <c r="BC103" s="40"/>
      <c r="BD103" s="40"/>
      <c r="BE103" s="40"/>
      <c r="BF103" s="7" t="n">
        <f aca="false">BF102*(1+AY103)*(1+BA103)*(1-BE103)</f>
        <v>124.095967191156</v>
      </c>
      <c r="BG103" s="7"/>
      <c r="BH103" s="7"/>
      <c r="BI103" s="40" t="n">
        <f aca="false">T110/AG110</f>
        <v>0.0157816164385899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144032125.529692</v>
      </c>
      <c r="E104" s="9"/>
      <c r="F104" s="67" t="n">
        <f aca="false">'Low pensions'!I104</f>
        <v>26179543.7557005</v>
      </c>
      <c r="G104" s="81" t="n">
        <f aca="false">'Low pensions'!K104</f>
        <v>4856071.6018411</v>
      </c>
      <c r="H104" s="81" t="n">
        <f aca="false">'Low pensions'!V104</f>
        <v>26716673.1805726</v>
      </c>
      <c r="I104" s="81" t="n">
        <f aca="false">'Low pensions'!M104</f>
        <v>150187.781500241</v>
      </c>
      <c r="J104" s="81" t="n">
        <f aca="false">'Low pensions'!W104</f>
        <v>826288.861254825</v>
      </c>
      <c r="K104" s="9"/>
      <c r="L104" s="81" t="n">
        <f aca="false">'Low pensions'!N104</f>
        <v>3561869.86612722</v>
      </c>
      <c r="M104" s="67"/>
      <c r="N104" s="81" t="n">
        <f aca="false">'Low pensions'!L104</f>
        <v>1197212.20526002</v>
      </c>
      <c r="O104" s="9"/>
      <c r="P104" s="81" t="n">
        <f aca="false">'Low pensions'!X104</f>
        <v>25069267.9863842</v>
      </c>
      <c r="Q104" s="67"/>
      <c r="R104" s="81" t="n">
        <f aca="false">'Low SIPA income'!G99</f>
        <v>26588805.6570993</v>
      </c>
      <c r="S104" s="67"/>
      <c r="T104" s="81" t="n">
        <f aca="false">'Low SIPA income'!J99</f>
        <v>101664602.926907</v>
      </c>
      <c r="U104" s="9"/>
      <c r="V104" s="81" t="n">
        <f aca="false">'Low SIPA income'!F99</f>
        <v>138086.62763582</v>
      </c>
      <c r="W104" s="67"/>
      <c r="X104" s="81" t="n">
        <f aca="false">'Low SIPA income'!M99</f>
        <v>346833.797141739</v>
      </c>
      <c r="Y104" s="9"/>
      <c r="Z104" s="9" t="n">
        <f aca="false">R104+V104-N104-L104-F104</f>
        <v>-4211733.54235254</v>
      </c>
      <c r="AA104" s="9"/>
      <c r="AB104" s="9" t="n">
        <f aca="false">T104-P104-D104</f>
        <v>-67436790.5891694</v>
      </c>
      <c r="AC104" s="50"/>
      <c r="AD104" s="9"/>
      <c r="AE104" s="9"/>
      <c r="AF104" s="9"/>
      <c r="AG104" s="9" t="n">
        <f aca="false">BF104/100*$AG$53</f>
        <v>6471611099.00472</v>
      </c>
      <c r="AH104" s="40" t="n">
        <f aca="false">(AG104-AG103)/AG103</f>
        <v>0.000256704897507952</v>
      </c>
      <c r="AI104" s="40"/>
      <c r="AJ104" s="40" t="n">
        <f aca="false">AB104/AG104</f>
        <v>-0.0104204022085846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13043054</v>
      </c>
      <c r="AX104" s="7"/>
      <c r="AY104" s="40" t="n">
        <f aca="false">(AW104-AW103)/AW103</f>
        <v>0.000100293319621468</v>
      </c>
      <c r="AZ104" s="39" t="n">
        <f aca="false">workers_and_wage_low!B92</f>
        <v>7360.01546132408</v>
      </c>
      <c r="BA104" s="40" t="n">
        <f aca="false">(AZ104-AZ103)/AZ103</f>
        <v>0.000156395892423116</v>
      </c>
      <c r="BB104" s="40"/>
      <c r="BC104" s="40"/>
      <c r="BD104" s="40"/>
      <c r="BE104" s="40"/>
      <c r="BF104" s="7" t="n">
        <f aca="false">BF103*(1+AY104)*(1+BA104)*(1-BE104)</f>
        <v>124.127823233695</v>
      </c>
      <c r="BG104" s="7"/>
      <c r="BH104" s="7"/>
      <c r="BI104" s="40" t="n">
        <f aca="false">T111/AG111</f>
        <v>0.0180178002952363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146908994.098786</v>
      </c>
      <c r="E105" s="9"/>
      <c r="F105" s="67" t="n">
        <f aca="false">'Low pensions'!I105</f>
        <v>26702448.6722739</v>
      </c>
      <c r="G105" s="81" t="n">
        <f aca="false">'Low pensions'!K105</f>
        <v>5048863.23469978</v>
      </c>
      <c r="H105" s="81" t="n">
        <f aca="false">'Low pensions'!V105</f>
        <v>27777355.8618332</v>
      </c>
      <c r="I105" s="81" t="n">
        <f aca="false">'Low pensions'!M105</f>
        <v>156150.409320612</v>
      </c>
      <c r="J105" s="81" t="n">
        <f aca="false">'Low pensions'!W105</f>
        <v>859093.480262886</v>
      </c>
      <c r="K105" s="9"/>
      <c r="L105" s="81" t="n">
        <f aca="false">'Low pensions'!N105</f>
        <v>3697152.09611054</v>
      </c>
      <c r="M105" s="67"/>
      <c r="N105" s="81" t="n">
        <f aca="false">'Low pensions'!L105</f>
        <v>1220613.88206384</v>
      </c>
      <c r="O105" s="9"/>
      <c r="P105" s="81" t="n">
        <f aca="false">'Low pensions'!X105</f>
        <v>25899997.242036</v>
      </c>
      <c r="Q105" s="67"/>
      <c r="R105" s="81" t="n">
        <f aca="false">'Low SIPA income'!G100</f>
        <v>30615366.8130226</v>
      </c>
      <c r="S105" s="67"/>
      <c r="T105" s="81" t="n">
        <f aca="false">'Low SIPA income'!J100</f>
        <v>117060508.49548</v>
      </c>
      <c r="U105" s="9"/>
      <c r="V105" s="81" t="n">
        <f aca="false">'Low SIPA income'!F100</f>
        <v>133143.658701301</v>
      </c>
      <c r="W105" s="67"/>
      <c r="X105" s="81" t="n">
        <f aca="false">'Low SIPA income'!M100</f>
        <v>334418.484275714</v>
      </c>
      <c r="Y105" s="9"/>
      <c r="Z105" s="9" t="n">
        <f aca="false">R105+V105-N105-L105-F105</f>
        <v>-871704.178724431</v>
      </c>
      <c r="AA105" s="9"/>
      <c r="AB105" s="9" t="n">
        <f aca="false">T105-P105-D105</f>
        <v>-55748482.8453424</v>
      </c>
      <c r="AC105" s="50"/>
      <c r="AD105" s="9"/>
      <c r="AE105" s="9"/>
      <c r="AF105" s="9"/>
      <c r="AG105" s="9" t="n">
        <f aca="false">BF105/100*$AG$53</f>
        <v>6486418089.88726</v>
      </c>
      <c r="AH105" s="40" t="n">
        <f aca="false">(AG105-AG104)/AG104</f>
        <v>0.00228799145313625</v>
      </c>
      <c r="AI105" s="40" t="n">
        <f aca="false">(AG105-AG101)/AG101</f>
        <v>0.00555161654657131</v>
      </c>
      <c r="AJ105" s="40" t="n">
        <f aca="false">AB105/AG105</f>
        <v>-0.00859464839805158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13033145</v>
      </c>
      <c r="AX105" s="7"/>
      <c r="AY105" s="40" t="n">
        <f aca="false">(AW105-AW104)/AW104</f>
        <v>-0.000759714710987166</v>
      </c>
      <c r="AZ105" s="39" t="n">
        <f aca="false">workers_and_wage_low!B93</f>
        <v>7382.4636800556</v>
      </c>
      <c r="BA105" s="40" t="n">
        <f aca="false">(AZ105-AZ104)/AZ104</f>
        <v>0.00305002331170208</v>
      </c>
      <c r="BB105" s="40"/>
      <c r="BC105" s="40"/>
      <c r="BD105" s="40"/>
      <c r="BE105" s="40"/>
      <c r="BF105" s="7" t="n">
        <f aca="false">BF104*(1+AY105)*(1+BA105)*(1-BE105)</f>
        <v>124.41182663235</v>
      </c>
      <c r="BG105" s="7"/>
      <c r="BH105" s="7"/>
      <c r="BI105" s="40" t="n">
        <f aca="false">T112/AG112</f>
        <v>0.0157183631254754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144614113.687217</v>
      </c>
      <c r="E106" s="6"/>
      <c r="F106" s="8" t="n">
        <f aca="false">'Low pensions'!I106</f>
        <v>26285326.9924554</v>
      </c>
      <c r="G106" s="80" t="n">
        <f aca="false">'Low pensions'!K106</f>
        <v>5039749.05030309</v>
      </c>
      <c r="H106" s="80" t="n">
        <f aca="false">'Low pensions'!V106</f>
        <v>27727212.3084018</v>
      </c>
      <c r="I106" s="80" t="n">
        <f aca="false">'Low pensions'!M106</f>
        <v>155868.527328962</v>
      </c>
      <c r="J106" s="80" t="n">
        <f aca="false">'Low pensions'!W106</f>
        <v>857542.648713461</v>
      </c>
      <c r="K106" s="6"/>
      <c r="L106" s="80" t="n">
        <f aca="false">'Low pensions'!N106</f>
        <v>4347721.69551254</v>
      </c>
      <c r="M106" s="8"/>
      <c r="N106" s="80" t="n">
        <f aca="false">'Low pensions'!L106</f>
        <v>1202278.34942099</v>
      </c>
      <c r="O106" s="6"/>
      <c r="P106" s="80" t="n">
        <f aca="false">'Low pensions'!X106</f>
        <v>29174929.2952665</v>
      </c>
      <c r="Q106" s="8"/>
      <c r="R106" s="80" t="n">
        <f aca="false">'Low SIPA income'!G101</f>
        <v>26740771.2506227</v>
      </c>
      <c r="S106" s="8"/>
      <c r="T106" s="80" t="n">
        <f aca="false">'Low SIPA income'!J101</f>
        <v>102245656.54486</v>
      </c>
      <c r="U106" s="6"/>
      <c r="V106" s="80" t="n">
        <f aca="false">'Low SIPA income'!F101</f>
        <v>140544.200501427</v>
      </c>
      <c r="W106" s="8"/>
      <c r="X106" s="80" t="n">
        <f aca="false">'Low SIPA income'!M101</f>
        <v>353006.511642225</v>
      </c>
      <c r="Y106" s="6"/>
      <c r="Z106" s="6" t="n">
        <f aca="false">R106+V106-N106-L106-F106</f>
        <v>-4954011.58626481</v>
      </c>
      <c r="AA106" s="6"/>
      <c r="AB106" s="6" t="n">
        <f aca="false">T106-P106-D106</f>
        <v>-71543386.4376238</v>
      </c>
      <c r="AC106" s="50"/>
      <c r="AD106" s="6"/>
      <c r="AE106" s="6"/>
      <c r="AF106" s="6"/>
      <c r="AG106" s="6" t="n">
        <f aca="false">BF106/100*$AG$53</f>
        <v>6517499697.05943</v>
      </c>
      <c r="AH106" s="61" t="n">
        <f aca="false">(AG106-AG105)/AG105</f>
        <v>0.00479179829937622</v>
      </c>
      <c r="AI106" s="61"/>
      <c r="AJ106" s="61" t="n">
        <f aca="false">AB106/AG106</f>
        <v>-0.0109771215593463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0.00431309599747372</v>
      </c>
      <c r="AV106" s="5"/>
      <c r="AW106" s="65" t="n">
        <f aca="false">workers_and_wage_low!C94</f>
        <v>13115001</v>
      </c>
      <c r="AX106" s="5"/>
      <c r="AY106" s="61" t="n">
        <f aca="false">(AW106-AW105)/AW105</f>
        <v>0.00628060226445727</v>
      </c>
      <c r="AZ106" s="66" t="n">
        <f aca="false">workers_and_wage_low!B94</f>
        <v>7371.54123836866</v>
      </c>
      <c r="BA106" s="61" t="n">
        <f aca="false">(AZ106-AZ105)/AZ105</f>
        <v>-0.00147951174029464</v>
      </c>
      <c r="BB106" s="61"/>
      <c r="BC106" s="61"/>
      <c r="BD106" s="61"/>
      <c r="BE106" s="61"/>
      <c r="BF106" s="5" t="n">
        <f aca="false">BF105*(1+AY106)*(1+BA106)*(1-BE106)</f>
        <v>125.007983011629</v>
      </c>
      <c r="BG106" s="5"/>
      <c r="BH106" s="5"/>
      <c r="BI106" s="61" t="n">
        <f aca="false">T113/AG113</f>
        <v>0.0180096043592135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147606670.771623</v>
      </c>
      <c r="E107" s="9"/>
      <c r="F107" s="67" t="n">
        <f aca="false">'Low pensions'!I107</f>
        <v>26829259.6661178</v>
      </c>
      <c r="G107" s="81" t="n">
        <f aca="false">'Low pensions'!K107</f>
        <v>5130965.31666736</v>
      </c>
      <c r="H107" s="81" t="n">
        <f aca="false">'Low pensions'!V107</f>
        <v>28229057.2927884</v>
      </c>
      <c r="I107" s="81" t="n">
        <f aca="false">'Low pensions'!M107</f>
        <v>158689.648969094</v>
      </c>
      <c r="J107" s="81" t="n">
        <f aca="false">'Low pensions'!W107</f>
        <v>873063.627612015</v>
      </c>
      <c r="K107" s="9"/>
      <c r="L107" s="81" t="n">
        <f aca="false">'Low pensions'!N107</f>
        <v>3632146.16736405</v>
      </c>
      <c r="M107" s="67"/>
      <c r="N107" s="81" t="n">
        <f aca="false">'Low pensions'!L107</f>
        <v>1227622.34383816</v>
      </c>
      <c r="O107" s="9"/>
      <c r="P107" s="81" t="n">
        <f aca="false">'Low pensions'!X107</f>
        <v>25601239.6575971</v>
      </c>
      <c r="Q107" s="67"/>
      <c r="R107" s="81" t="n">
        <f aca="false">'Low SIPA income'!G102</f>
        <v>30942459.13212</v>
      </c>
      <c r="S107" s="67"/>
      <c r="T107" s="81" t="n">
        <f aca="false">'Low SIPA income'!J102</f>
        <v>118311174.327196</v>
      </c>
      <c r="U107" s="9"/>
      <c r="V107" s="81" t="n">
        <f aca="false">'Low SIPA income'!F102</f>
        <v>140150.29558963</v>
      </c>
      <c r="W107" s="67"/>
      <c r="X107" s="81" t="n">
        <f aca="false">'Low SIPA income'!M102</f>
        <v>352017.13606973</v>
      </c>
      <c r="Y107" s="9"/>
      <c r="Z107" s="9" t="n">
        <f aca="false">R107+V107-N107-L107-F107</f>
        <v>-606418.749610361</v>
      </c>
      <c r="AA107" s="9"/>
      <c r="AB107" s="9" t="n">
        <f aca="false">T107-P107-D107</f>
        <v>-54896736.102024</v>
      </c>
      <c r="AC107" s="50"/>
      <c r="AD107" s="9"/>
      <c r="AE107" s="9"/>
      <c r="AF107" s="9"/>
      <c r="AG107" s="9" t="n">
        <f aca="false">BF107/100*$AG$53</f>
        <v>6572351126.1388</v>
      </c>
      <c r="AH107" s="40" t="n">
        <f aca="false">(AG107-AG106)/AG106</f>
        <v>0.00841602326489016</v>
      </c>
      <c r="AI107" s="40"/>
      <c r="AJ107" s="40" t="n">
        <f aca="false">AB107/AG107</f>
        <v>-0.00835267852377744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13178583</v>
      </c>
      <c r="AX107" s="7"/>
      <c r="AY107" s="40" t="n">
        <f aca="false">(AW107-AW106)/AW106</f>
        <v>0.00484803622965793</v>
      </c>
      <c r="AZ107" s="39" t="n">
        <f aca="false">workers_and_wage_low!B95</f>
        <v>7397.7159061989</v>
      </c>
      <c r="BA107" s="40" t="n">
        <f aca="false">(AZ107-AZ106)/AZ106</f>
        <v>0.00355077276024739</v>
      </c>
      <c r="BB107" s="40"/>
      <c r="BC107" s="40"/>
      <c r="BD107" s="40"/>
      <c r="BE107" s="40"/>
      <c r="BF107" s="7" t="n">
        <f aca="false">BF106*(1+AY107)*(1+BA107)*(1-BE107)</f>
        <v>126.060053104952</v>
      </c>
      <c r="BG107" s="7"/>
      <c r="BH107" s="7"/>
      <c r="BI107" s="40" t="n">
        <f aca="false">T114/AG114</f>
        <v>0.0157616015417245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144496308.207987</v>
      </c>
      <c r="E108" s="9"/>
      <c r="F108" s="67" t="n">
        <f aca="false">'Low pensions'!I108</f>
        <v>26263914.4521154</v>
      </c>
      <c r="G108" s="81" t="n">
        <f aca="false">'Low pensions'!K108</f>
        <v>5201272.88032556</v>
      </c>
      <c r="H108" s="81" t="n">
        <f aca="false">'Low pensions'!V108</f>
        <v>28615868.7639508</v>
      </c>
      <c r="I108" s="81" t="n">
        <f aca="false">'Low pensions'!M108</f>
        <v>160864.109700791</v>
      </c>
      <c r="J108" s="81" t="n">
        <f aca="false">'Low pensions'!W108</f>
        <v>885026.86898817</v>
      </c>
      <c r="K108" s="9"/>
      <c r="L108" s="81" t="n">
        <f aca="false">'Low pensions'!N108</f>
        <v>3532420.75312767</v>
      </c>
      <c r="M108" s="67"/>
      <c r="N108" s="81" t="n">
        <f aca="false">'Low pensions'!L108</f>
        <v>1202950.67238912</v>
      </c>
      <c r="O108" s="9"/>
      <c r="P108" s="81" t="n">
        <f aca="false">'Low pensions'!X108</f>
        <v>24948027.7520571</v>
      </c>
      <c r="Q108" s="67"/>
      <c r="R108" s="81" t="n">
        <f aca="false">'Low SIPA income'!G103</f>
        <v>27010547.8591818</v>
      </c>
      <c r="S108" s="67"/>
      <c r="T108" s="81" t="n">
        <f aca="false">'Low SIPA income'!J103</f>
        <v>103277170.789682</v>
      </c>
      <c r="U108" s="9"/>
      <c r="V108" s="81" t="n">
        <f aca="false">'Low SIPA income'!F103</f>
        <v>139142.339605709</v>
      </c>
      <c r="W108" s="67"/>
      <c r="X108" s="81" t="n">
        <f aca="false">'Low SIPA income'!M103</f>
        <v>349485.441239894</v>
      </c>
      <c r="Y108" s="9"/>
      <c r="Z108" s="9" t="n">
        <f aca="false">R108+V108-N108-L108-F108</f>
        <v>-3849595.6788447</v>
      </c>
      <c r="AA108" s="9"/>
      <c r="AB108" s="9" t="n">
        <f aca="false">T108-P108-D108</f>
        <v>-66167165.1703615</v>
      </c>
      <c r="AC108" s="50"/>
      <c r="AD108" s="9"/>
      <c r="AE108" s="9"/>
      <c r="AF108" s="9"/>
      <c r="AG108" s="9" t="n">
        <f aca="false">BF108/100*$AG$53</f>
        <v>6557356370.06914</v>
      </c>
      <c r="AH108" s="40" t="n">
        <f aca="false">(AG108-AG107)/AG107</f>
        <v>-0.00228149041064149</v>
      </c>
      <c r="AI108" s="40"/>
      <c r="AJ108" s="40" t="n">
        <f aca="false">AB108/AG108</f>
        <v>-0.0100905245095996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13127924</v>
      </c>
      <c r="AX108" s="7"/>
      <c r="AY108" s="40" t="n">
        <f aca="false">(AW108-AW107)/AW107</f>
        <v>-0.00384403998517898</v>
      </c>
      <c r="AZ108" s="39" t="n">
        <f aca="false">workers_and_wage_low!B96</f>
        <v>7409.31980991054</v>
      </c>
      <c r="BA108" s="40" t="n">
        <f aca="false">(AZ108-AZ107)/AZ107</f>
        <v>0.00156857925591722</v>
      </c>
      <c r="BB108" s="40"/>
      <c r="BC108" s="40"/>
      <c r="BD108" s="40"/>
      <c r="BE108" s="40"/>
      <c r="BF108" s="7" t="n">
        <f aca="false">BF107*(1+AY108)*(1+BA108)*(1-BE108)</f>
        <v>125.772448302628</v>
      </c>
      <c r="BG108" s="7"/>
      <c r="BH108" s="7"/>
      <c r="BI108" s="40" t="n">
        <f aca="false">T115/AG115</f>
        <v>0.0180856612963895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147271573.119244</v>
      </c>
      <c r="E109" s="9"/>
      <c r="F109" s="67" t="n">
        <f aca="false">'Low pensions'!I109</f>
        <v>26768351.7011715</v>
      </c>
      <c r="G109" s="81" t="n">
        <f aca="false">'Low pensions'!K109</f>
        <v>5332494.87884356</v>
      </c>
      <c r="H109" s="81" t="n">
        <f aca="false">'Low pensions'!V109</f>
        <v>29337813.483048</v>
      </c>
      <c r="I109" s="81" t="n">
        <f aca="false">'Low pensions'!M109</f>
        <v>164922.52202609</v>
      </c>
      <c r="J109" s="81" t="n">
        <f aca="false">'Low pensions'!W109</f>
        <v>907355.056176745</v>
      </c>
      <c r="K109" s="9"/>
      <c r="L109" s="81" t="n">
        <f aca="false">'Low pensions'!N109</f>
        <v>3588526.22892325</v>
      </c>
      <c r="M109" s="67"/>
      <c r="N109" s="81" t="n">
        <f aca="false">'Low pensions'!L109</f>
        <v>1226836.55688527</v>
      </c>
      <c r="O109" s="9"/>
      <c r="P109" s="81" t="n">
        <f aca="false">'Low pensions'!X109</f>
        <v>25370572.4216971</v>
      </c>
      <c r="Q109" s="67"/>
      <c r="R109" s="81" t="n">
        <f aca="false">'Low SIPA income'!G104</f>
        <v>31042049.5632505</v>
      </c>
      <c r="S109" s="67"/>
      <c r="T109" s="81" t="n">
        <f aca="false">'Low SIPA income'!J104</f>
        <v>118691966.972295</v>
      </c>
      <c r="U109" s="9"/>
      <c r="V109" s="81" t="n">
        <f aca="false">'Low SIPA income'!F104</f>
        <v>136082.955788452</v>
      </c>
      <c r="W109" s="67"/>
      <c r="X109" s="81" t="n">
        <f aca="false">'Low SIPA income'!M104</f>
        <v>341801.151135774</v>
      </c>
      <c r="Y109" s="9"/>
      <c r="Z109" s="9" t="n">
        <f aca="false">R109+V109-N109-L109-F109</f>
        <v>-405581.967941139</v>
      </c>
      <c r="AA109" s="9"/>
      <c r="AB109" s="9" t="n">
        <f aca="false">T109-P109-D109</f>
        <v>-53950178.5686454</v>
      </c>
      <c r="AC109" s="50"/>
      <c r="AD109" s="9"/>
      <c r="AE109" s="9"/>
      <c r="AF109" s="9"/>
      <c r="AG109" s="9" t="n">
        <f aca="false">BF109/100*$AG$53</f>
        <v>6598838552.93245</v>
      </c>
      <c r="AH109" s="40" t="n">
        <f aca="false">(AG109-AG108)/AG108</f>
        <v>0.00632605283626998</v>
      </c>
      <c r="AI109" s="40" t="n">
        <f aca="false">(AG109-AG105)/AG105</f>
        <v>0.0173316708061814</v>
      </c>
      <c r="AJ109" s="40" t="n">
        <f aca="false">AB109/AG109</f>
        <v>-0.00817570821529957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13232629</v>
      </c>
      <c r="AX109" s="7"/>
      <c r="AY109" s="40" t="n">
        <f aca="false">(AW109-AW108)/AW108</f>
        <v>0.00797574696501899</v>
      </c>
      <c r="AZ109" s="39" t="n">
        <f aca="false">workers_and_wage_low!B97</f>
        <v>7397.19341557492</v>
      </c>
      <c r="BA109" s="40" t="n">
        <f aca="false">(AZ109-AZ108)/AZ108</f>
        <v>-0.00163664069667966</v>
      </c>
      <c r="BB109" s="40"/>
      <c r="BC109" s="40"/>
      <c r="BD109" s="40"/>
      <c r="BE109" s="40"/>
      <c r="BF109" s="7" t="n">
        <f aca="false">BF108*(1+AY109)*(1+BA109)*(1-BE109)</f>
        <v>126.568091455938</v>
      </c>
      <c r="BG109" s="7"/>
      <c r="BH109" s="7"/>
      <c r="BI109" s="40" t="n">
        <f aca="false">T116/AG116</f>
        <v>0.0157976644247138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145174583.93185</v>
      </c>
      <c r="E110" s="6"/>
      <c r="F110" s="8" t="n">
        <f aca="false">'Low pensions'!I110</f>
        <v>26387199.0938299</v>
      </c>
      <c r="G110" s="80" t="n">
        <f aca="false">'Low pensions'!K110</f>
        <v>5341365.3811002</v>
      </c>
      <c r="H110" s="80" t="n">
        <f aca="false">'Low pensions'!V110</f>
        <v>29386616.3692428</v>
      </c>
      <c r="I110" s="80" t="n">
        <f aca="false">'Low pensions'!M110</f>
        <v>165196.867456707</v>
      </c>
      <c r="J110" s="80" t="n">
        <f aca="false">'Low pensions'!W110</f>
        <v>908864.423791013</v>
      </c>
      <c r="K110" s="6"/>
      <c r="L110" s="80" t="n">
        <f aca="false">'Low pensions'!N110</f>
        <v>4212457.46287696</v>
      </c>
      <c r="M110" s="8"/>
      <c r="N110" s="80" t="n">
        <f aca="false">'Low pensions'!L110</f>
        <v>1209560.29424565</v>
      </c>
      <c r="O110" s="6"/>
      <c r="P110" s="80" t="n">
        <f aca="false">'Low pensions'!X110</f>
        <v>28513105.6610056</v>
      </c>
      <c r="Q110" s="8"/>
      <c r="R110" s="80" t="n">
        <f aca="false">'Low SIPA income'!G105</f>
        <v>27375231.6059759</v>
      </c>
      <c r="S110" s="8"/>
      <c r="T110" s="80" t="n">
        <f aca="false">'Low SIPA income'!J105</f>
        <v>104671570.70331</v>
      </c>
      <c r="U110" s="6"/>
      <c r="V110" s="80" t="n">
        <f aca="false">'Low SIPA income'!F105</f>
        <v>135929.981745012</v>
      </c>
      <c r="W110" s="8"/>
      <c r="X110" s="80" t="n">
        <f aca="false">'Low SIPA income'!M105</f>
        <v>341416.924442292</v>
      </c>
      <c r="Y110" s="6"/>
      <c r="Z110" s="6" t="n">
        <f aca="false">R110+V110-N110-L110-F110</f>
        <v>-4298055.26323154</v>
      </c>
      <c r="AA110" s="6"/>
      <c r="AB110" s="6" t="n">
        <f aca="false">T110-P110-D110</f>
        <v>-69016118.8895453</v>
      </c>
      <c r="AC110" s="50"/>
      <c r="AD110" s="6"/>
      <c r="AE110" s="6"/>
      <c r="AF110" s="6"/>
      <c r="AG110" s="6" t="n">
        <f aca="false">BF110/100*$AG$53</f>
        <v>6632499979.36605</v>
      </c>
      <c r="AH110" s="61" t="n">
        <f aca="false">(AG110-AG109)/AG109</f>
        <v>0.00510111380413102</v>
      </c>
      <c r="AI110" s="61"/>
      <c r="AJ110" s="61" t="n">
        <f aca="false">AB110/AG110</f>
        <v>-0.0104057473206569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0.00104546337976001</v>
      </c>
      <c r="AV110" s="5"/>
      <c r="AW110" s="65" t="n">
        <f aca="false">workers_and_wage_low!C98</f>
        <v>13239475</v>
      </c>
      <c r="AX110" s="5"/>
      <c r="AY110" s="61" t="n">
        <f aca="false">(AW110-AW109)/AW109</f>
        <v>0.000517357510741063</v>
      </c>
      <c r="AZ110" s="66" t="n">
        <f aca="false">workers_and_wage_low!B98</f>
        <v>7431.08281451191</v>
      </c>
      <c r="BA110" s="61" t="n">
        <f aca="false">(AZ110-AZ109)/AZ109</f>
        <v>0.00458138607889234</v>
      </c>
      <c r="BB110" s="61"/>
      <c r="BC110" s="61"/>
      <c r="BD110" s="61"/>
      <c r="BE110" s="61"/>
      <c r="BF110" s="5" t="n">
        <f aca="false">BF109*(1+AY110)*(1+BA110)*(1-BE110)</f>
        <v>127.213729694426</v>
      </c>
      <c r="BG110" s="5"/>
      <c r="BH110" s="5"/>
      <c r="BI110" s="61" t="n">
        <f aca="false">T117/AG117</f>
        <v>0.018015219991967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148526892.006518</v>
      </c>
      <c r="E111" s="9"/>
      <c r="F111" s="67" t="n">
        <f aca="false">'Low pensions'!I111</f>
        <v>26996520.7684258</v>
      </c>
      <c r="G111" s="81" t="n">
        <f aca="false">'Low pensions'!K111</f>
        <v>5561902.74386263</v>
      </c>
      <c r="H111" s="81" t="n">
        <f aca="false">'Low pensions'!V111</f>
        <v>30599947.87012</v>
      </c>
      <c r="I111" s="81" t="n">
        <f aca="false">'Low pensions'!M111</f>
        <v>172017.610634926</v>
      </c>
      <c r="J111" s="81" t="n">
        <f aca="false">'Low pensions'!W111</f>
        <v>946390.140312984</v>
      </c>
      <c r="K111" s="9"/>
      <c r="L111" s="81" t="n">
        <f aca="false">'Low pensions'!N111</f>
        <v>3520540.82286579</v>
      </c>
      <c r="M111" s="67"/>
      <c r="N111" s="81" t="n">
        <f aca="false">'Low pensions'!L111</f>
        <v>1237643.74854299</v>
      </c>
      <c r="O111" s="9"/>
      <c r="P111" s="81" t="n">
        <f aca="false">'Low pensions'!X111</f>
        <v>25077253.8063397</v>
      </c>
      <c r="Q111" s="67"/>
      <c r="R111" s="81" t="n">
        <f aca="false">'Low SIPA income'!G106</f>
        <v>31270130.4599291</v>
      </c>
      <c r="S111" s="67"/>
      <c r="T111" s="81" t="n">
        <f aca="false">'Low SIPA income'!J106</f>
        <v>119564054.048905</v>
      </c>
      <c r="U111" s="9"/>
      <c r="V111" s="81" t="n">
        <f aca="false">'Low SIPA income'!F106</f>
        <v>137335.704173463</v>
      </c>
      <c r="W111" s="67"/>
      <c r="X111" s="81" t="n">
        <f aca="false">'Low SIPA income'!M106</f>
        <v>344947.69390154</v>
      </c>
      <c r="Y111" s="9"/>
      <c r="Z111" s="9" t="n">
        <f aca="false">R111+V111-N111-L111-F111</f>
        <v>-347239.175732005</v>
      </c>
      <c r="AA111" s="9"/>
      <c r="AB111" s="9" t="n">
        <f aca="false">T111-P111-D111</f>
        <v>-54040091.7639525</v>
      </c>
      <c r="AC111" s="50"/>
      <c r="AD111" s="9"/>
      <c r="AE111" s="9"/>
      <c r="AF111" s="9"/>
      <c r="AG111" s="9" t="n">
        <f aca="false">BF111/100*$AG$53</f>
        <v>6635885185.19192</v>
      </c>
      <c r="AH111" s="40" t="n">
        <f aca="false">(AG111-AG110)/AG110</f>
        <v>0.000510396658334841</v>
      </c>
      <c r="AI111" s="40"/>
      <c r="AJ111" s="40" t="n">
        <f aca="false">AB111/AG111</f>
        <v>-0.00814361464308391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13205226</v>
      </c>
      <c r="AX111" s="7"/>
      <c r="AY111" s="40" t="n">
        <f aca="false">(AW111-AW110)/AW110</f>
        <v>-0.00258688505397684</v>
      </c>
      <c r="AZ111" s="39" t="n">
        <f aca="false">workers_and_wage_low!B99</f>
        <v>7454.15866599127</v>
      </c>
      <c r="BA111" s="40" t="n">
        <f aca="false">(AZ111-AZ110)/AZ110</f>
        <v>0.00310531480476796</v>
      </c>
      <c r="BB111" s="40"/>
      <c r="BC111" s="40"/>
      <c r="BD111" s="40"/>
      <c r="BE111" s="40"/>
      <c r="BF111" s="7" t="n">
        <f aca="false">BF110*(1+AY111)*(1+BA111)*(1-BE111)</f>
        <v>127.278659156957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145914536.632499</v>
      </c>
      <c r="E112" s="9"/>
      <c r="F112" s="67" t="n">
        <f aca="false">'Low pensions'!I112</f>
        <v>26521694.2561595</v>
      </c>
      <c r="G112" s="81" t="n">
        <f aca="false">'Low pensions'!K112</f>
        <v>5519179.90644877</v>
      </c>
      <c r="H112" s="81" t="n">
        <f aca="false">'Low pensions'!V112</f>
        <v>30364899.4239439</v>
      </c>
      <c r="I112" s="81" t="n">
        <f aca="false">'Low pensions'!M112</f>
        <v>170696.285766457</v>
      </c>
      <c r="J112" s="81" t="n">
        <f aca="false">'Low pensions'!W112</f>
        <v>939120.600740534</v>
      </c>
      <c r="K112" s="9"/>
      <c r="L112" s="81" t="n">
        <f aca="false">'Low pensions'!N112</f>
        <v>3513920.178895</v>
      </c>
      <c r="M112" s="67"/>
      <c r="N112" s="81" t="n">
        <f aca="false">'Low pensions'!L112</f>
        <v>1217280.78367544</v>
      </c>
      <c r="O112" s="9"/>
      <c r="P112" s="81" t="n">
        <f aca="false">'Low pensions'!X112</f>
        <v>24930868.2286467</v>
      </c>
      <c r="Q112" s="67"/>
      <c r="R112" s="81" t="n">
        <f aca="false">'Low SIPA income'!G107</f>
        <v>27225000.6394573</v>
      </c>
      <c r="S112" s="67"/>
      <c r="T112" s="81" t="n">
        <f aca="false">'Low SIPA income'!J107</f>
        <v>104097149.582053</v>
      </c>
      <c r="U112" s="9"/>
      <c r="V112" s="81" t="n">
        <f aca="false">'Low SIPA income'!F107</f>
        <v>140379.121994675</v>
      </c>
      <c r="W112" s="67"/>
      <c r="X112" s="81" t="n">
        <f aca="false">'Low SIPA income'!M107</f>
        <v>352591.882026719</v>
      </c>
      <c r="Y112" s="9"/>
      <c r="Z112" s="9" t="n">
        <f aca="false">R112+V112-N112-L112-F112</f>
        <v>-3887515.457278</v>
      </c>
      <c r="AA112" s="9"/>
      <c r="AB112" s="9" t="n">
        <f aca="false">T112-P112-D112</f>
        <v>-66748255.2790932</v>
      </c>
      <c r="AC112" s="50"/>
      <c r="AD112" s="9"/>
      <c r="AE112" s="9"/>
      <c r="AF112" s="9"/>
      <c r="AG112" s="9" t="n">
        <f aca="false">BF112/100*$AG$53</f>
        <v>6622645675.70259</v>
      </c>
      <c r="AH112" s="40" t="n">
        <f aca="false">(AG112-AG111)/AG111</f>
        <v>-0.00199513842085026</v>
      </c>
      <c r="AI112" s="40"/>
      <c r="AJ112" s="40" t="n">
        <f aca="false">AB112/AG112</f>
        <v>-0.0100787900406603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13247590</v>
      </c>
      <c r="AX112" s="7"/>
      <c r="AY112" s="40" t="n">
        <f aca="false">(AW112-AW111)/AW111</f>
        <v>0.00320812381401121</v>
      </c>
      <c r="AZ112" s="39" t="n">
        <f aca="false">workers_and_wage_low!B100</f>
        <v>7415.49675590629</v>
      </c>
      <c r="BA112" s="40" t="n">
        <f aca="false">(AZ112-AZ111)/AZ111</f>
        <v>-0.00518662290640108</v>
      </c>
      <c r="BB112" s="40"/>
      <c r="BC112" s="40"/>
      <c r="BD112" s="40"/>
      <c r="BE112" s="40"/>
      <c r="BF112" s="7" t="n">
        <f aca="false">BF111*(1+AY112)*(1+BA112)*(1-BE112)</f>
        <v>127.024720613918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148349078.273509</v>
      </c>
      <c r="E113" s="9"/>
      <c r="F113" s="67" t="n">
        <f aca="false">'Low pensions'!I113</f>
        <v>26964201.0176303</v>
      </c>
      <c r="G113" s="81" t="n">
        <f aca="false">'Low pensions'!K113</f>
        <v>5710894.23676134</v>
      </c>
      <c r="H113" s="81" t="n">
        <f aca="false">'Low pensions'!V113</f>
        <v>31419655.1044514</v>
      </c>
      <c r="I113" s="81" t="n">
        <f aca="false">'Low pensions'!M113</f>
        <v>176625.594951382</v>
      </c>
      <c r="J113" s="81" t="n">
        <f aca="false">'Low pensions'!W113</f>
        <v>971741.910446952</v>
      </c>
      <c r="K113" s="9"/>
      <c r="L113" s="81" t="n">
        <f aca="false">'Low pensions'!N113</f>
        <v>3545549.59258628</v>
      </c>
      <c r="M113" s="67"/>
      <c r="N113" s="81" t="n">
        <f aca="false">'Low pensions'!L113</f>
        <v>1237988.00519629</v>
      </c>
      <c r="O113" s="9"/>
      <c r="P113" s="81" t="n">
        <f aca="false">'Low pensions'!X113</f>
        <v>25208918.4298403</v>
      </c>
      <c r="Q113" s="67"/>
      <c r="R113" s="81" t="n">
        <f aca="false">'Low SIPA income'!G108</f>
        <v>31211185.8178614</v>
      </c>
      <c r="S113" s="67"/>
      <c r="T113" s="81" t="n">
        <f aca="false">'Low SIPA income'!J108</f>
        <v>119338674.101127</v>
      </c>
      <c r="U113" s="9"/>
      <c r="V113" s="81" t="n">
        <f aca="false">'Low SIPA income'!F108</f>
        <v>139367.264686429</v>
      </c>
      <c r="W113" s="67"/>
      <c r="X113" s="81" t="n">
        <f aca="false">'Low SIPA income'!M108</f>
        <v>350050.388194962</v>
      </c>
      <c r="Y113" s="9"/>
      <c r="Z113" s="9" t="n">
        <f aca="false">R113+V113-N113-L113-F113</f>
        <v>-397185.532864962</v>
      </c>
      <c r="AA113" s="9"/>
      <c r="AB113" s="9" t="n">
        <f aca="false">T113-P113-D113</f>
        <v>-54219322.6022223</v>
      </c>
      <c r="AC113" s="50"/>
      <c r="AD113" s="9"/>
      <c r="AE113" s="9"/>
      <c r="AF113" s="9"/>
      <c r="AG113" s="9" t="n">
        <f aca="false">BF113/100*$AG$53</f>
        <v>6626390659.16375</v>
      </c>
      <c r="AH113" s="40" t="n">
        <f aca="false">(AG113-AG112)/AG112</f>
        <v>0.000565481477424449</v>
      </c>
      <c r="AI113" s="40" t="n">
        <f aca="false">(AG113-AG109)/AG109</f>
        <v>0.00417529630559815</v>
      </c>
      <c r="AJ113" s="40" t="n">
        <f aca="false">AB113/AG113</f>
        <v>-0.0081823311348602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13239566</v>
      </c>
      <c r="AX113" s="7"/>
      <c r="AY113" s="40" t="n">
        <f aca="false">(AW113-AW112)/AW112</f>
        <v>-0.000605695073594518</v>
      </c>
      <c r="AZ113" s="39" t="n">
        <f aca="false">workers_and_wage_low!B101</f>
        <v>7424.18687538352</v>
      </c>
      <c r="BA113" s="40" t="n">
        <f aca="false">(AZ113-AZ112)/AZ112</f>
        <v>0.0011718863568122</v>
      </c>
      <c r="BB113" s="40"/>
      <c r="BC113" s="40"/>
      <c r="BD113" s="40"/>
      <c r="BE113" s="40"/>
      <c r="BF113" s="7" t="n">
        <f aca="false">BF112*(1+AY113)*(1+BA113)*(1-BE113)</f>
        <v>127.0965507406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146200399.840002</v>
      </c>
      <c r="E114" s="6"/>
      <c r="F114" s="8" t="n">
        <f aca="false">'Low pensions'!I114</f>
        <v>26573653.2779502</v>
      </c>
      <c r="G114" s="80" t="n">
        <f aca="false">'Low pensions'!K114</f>
        <v>5662258.56009795</v>
      </c>
      <c r="H114" s="80" t="n">
        <f aca="false">'Low pensions'!V114</f>
        <v>31152075.961294</v>
      </c>
      <c r="I114" s="80" t="n">
        <f aca="false">'Low pensions'!M114</f>
        <v>175121.398765916</v>
      </c>
      <c r="J114" s="80" t="n">
        <f aca="false">'Low pensions'!W114</f>
        <v>963466.266844143</v>
      </c>
      <c r="K114" s="6"/>
      <c r="L114" s="80" t="n">
        <f aca="false">'Low pensions'!N114</f>
        <v>4175915.26944418</v>
      </c>
      <c r="M114" s="8"/>
      <c r="N114" s="80" t="n">
        <f aca="false">'Low pensions'!L114</f>
        <v>1221599.20505979</v>
      </c>
      <c r="O114" s="6"/>
      <c r="P114" s="80" t="n">
        <f aca="false">'Low pensions'!X114</f>
        <v>28389722.5808151</v>
      </c>
      <c r="Q114" s="8"/>
      <c r="R114" s="80" t="n">
        <f aca="false">'Low SIPA income'!G109</f>
        <v>27424442.5687418</v>
      </c>
      <c r="S114" s="8"/>
      <c r="T114" s="80" t="n">
        <f aca="false">'Low SIPA income'!J109</f>
        <v>104859733.084643</v>
      </c>
      <c r="U114" s="6"/>
      <c r="V114" s="80" t="n">
        <f aca="false">'Low SIPA income'!F109</f>
        <v>139894.613277727</v>
      </c>
      <c r="W114" s="8"/>
      <c r="X114" s="80" t="n">
        <f aca="false">'Low SIPA income'!M109</f>
        <v>351374.935817485</v>
      </c>
      <c r="Y114" s="6"/>
      <c r="Z114" s="6" t="n">
        <f aca="false">R114+V114-N114-L114-F114</f>
        <v>-4406830.57043468</v>
      </c>
      <c r="AA114" s="6"/>
      <c r="AB114" s="6" t="n">
        <f aca="false">T114-P114-D114</f>
        <v>-69730389.3361737</v>
      </c>
      <c r="AC114" s="50"/>
      <c r="AD114" s="6"/>
      <c r="AE114" s="6"/>
      <c r="AF114" s="6"/>
      <c r="AG114" s="6" t="n">
        <f aca="false">BF114/100*$AG$53</f>
        <v>6652860295.13284</v>
      </c>
      <c r="AH114" s="61" t="n">
        <f aca="false">(AG114-AG113)/AG113</f>
        <v>0.00399457824486848</v>
      </c>
      <c r="AI114" s="61"/>
      <c r="AJ114" s="61" t="n">
        <f aca="false">AB114/AG114</f>
        <v>-0.0104812646354813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0.0011696272511853</v>
      </c>
      <c r="AV114" s="5"/>
      <c r="AW114" s="65" t="n">
        <f aca="false">workers_and_wage_low!C102</f>
        <v>13288736</v>
      </c>
      <c r="AX114" s="5"/>
      <c r="AY114" s="61" t="n">
        <f aca="false">(AW114-AW113)/AW113</f>
        <v>0.00371386796213713</v>
      </c>
      <c r="AZ114" s="66" t="n">
        <f aca="false">workers_and_wage_low!B102</f>
        <v>7426.26320974868</v>
      </c>
      <c r="BA114" s="61" t="n">
        <f aca="false">(AZ114-AZ113)/AZ113</f>
        <v>0.000279671619264481</v>
      </c>
      <c r="BB114" s="61"/>
      <c r="BC114" s="61"/>
      <c r="BD114" s="61"/>
      <c r="BE114" s="61"/>
      <c r="BF114" s="5" t="n">
        <f aca="false">BF113*(1+AY114)*(1+BA114)*(1-BE114)</f>
        <v>127.604247857187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148922949.186288</v>
      </c>
      <c r="E115" s="9"/>
      <c r="F115" s="67" t="n">
        <f aca="false">'Low pensions'!I115</f>
        <v>27068508.8490669</v>
      </c>
      <c r="G115" s="81" t="n">
        <f aca="false">'Low pensions'!K115</f>
        <v>5833983.58038891</v>
      </c>
      <c r="H115" s="81" t="n">
        <f aca="false">'Low pensions'!V115</f>
        <v>32096856.3558626</v>
      </c>
      <c r="I115" s="81" t="n">
        <f aca="false">'Low pensions'!M115</f>
        <v>180432.4818677</v>
      </c>
      <c r="J115" s="81" t="n">
        <f aca="false">'Low pensions'!W115</f>
        <v>992686.279047304</v>
      </c>
      <c r="K115" s="9"/>
      <c r="L115" s="81" t="n">
        <f aca="false">'Low pensions'!N115</f>
        <v>3474500.07843395</v>
      </c>
      <c r="M115" s="67"/>
      <c r="N115" s="81" t="n">
        <f aca="false">'Low pensions'!L115</f>
        <v>1245201.80261482</v>
      </c>
      <c r="O115" s="9"/>
      <c r="P115" s="81" t="n">
        <f aca="false">'Low pensions'!X115</f>
        <v>24879930.3481311</v>
      </c>
      <c r="Q115" s="67"/>
      <c r="R115" s="81" t="n">
        <f aca="false">'Low SIPA income'!G110</f>
        <v>31435635.4279884</v>
      </c>
      <c r="S115" s="67"/>
      <c r="T115" s="81" t="n">
        <f aca="false">'Low SIPA income'!J110</f>
        <v>120196876.638877</v>
      </c>
      <c r="U115" s="9"/>
      <c r="V115" s="81" t="n">
        <f aca="false">'Low SIPA income'!F110</f>
        <v>137553.364616643</v>
      </c>
      <c r="W115" s="67"/>
      <c r="X115" s="81" t="n">
        <f aca="false">'Low SIPA income'!M110</f>
        <v>345494.394181562</v>
      </c>
      <c r="Y115" s="9"/>
      <c r="Z115" s="9" t="n">
        <f aca="false">R115+V115-N115-L115-F115</f>
        <v>-215021.937510658</v>
      </c>
      <c r="AA115" s="9"/>
      <c r="AB115" s="9" t="n">
        <f aca="false">T115-P115-D115</f>
        <v>-53606002.8955422</v>
      </c>
      <c r="AC115" s="50"/>
      <c r="AD115" s="9"/>
      <c r="AE115" s="9"/>
      <c r="AF115" s="9"/>
      <c r="AG115" s="9" t="n">
        <f aca="false">BF115/100*$AG$53</f>
        <v>6645976316.21423</v>
      </c>
      <c r="AH115" s="40" t="n">
        <f aca="false">(AG115-AG114)/AG114</f>
        <v>-0.00103473973798138</v>
      </c>
      <c r="AI115" s="40"/>
      <c r="AJ115" s="40" t="n">
        <f aca="false">AB115/AG115</f>
        <v>-0.00806593348290443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13249768</v>
      </c>
      <c r="AX115" s="7"/>
      <c r="AY115" s="40" t="n">
        <f aca="false">(AW115-AW114)/AW114</f>
        <v>-0.00293240831934655</v>
      </c>
      <c r="AZ115" s="39" t="n">
        <f aca="false">workers_and_wage_low!B103</f>
        <v>7440.3972428751</v>
      </c>
      <c r="BA115" s="40" t="n">
        <f aca="false">(AZ115-AZ114)/AZ114</f>
        <v>0.00190324968657985</v>
      </c>
      <c r="BB115" s="40"/>
      <c r="BC115" s="40"/>
      <c r="BD115" s="40"/>
      <c r="BE115" s="40"/>
      <c r="BF115" s="7" t="n">
        <f aca="false">BF114*(1+AY115)*(1+BA115)*(1-BE115)</f>
        <v>127.472210671194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146753128.205022</v>
      </c>
      <c r="E116" s="9"/>
      <c r="F116" s="67" t="n">
        <f aca="false">'Low pensions'!I116</f>
        <v>26674118.2010626</v>
      </c>
      <c r="G116" s="81" t="n">
        <f aca="false">'Low pensions'!K116</f>
        <v>5772370.0896077</v>
      </c>
      <c r="H116" s="81" t="n">
        <f aca="false">'Low pensions'!V116</f>
        <v>31757877.1085031</v>
      </c>
      <c r="I116" s="81" t="n">
        <f aca="false">'Low pensions'!M116</f>
        <v>178526.909987866</v>
      </c>
      <c r="J116" s="81" t="n">
        <f aca="false">'Low pensions'!W116</f>
        <v>982202.384799058</v>
      </c>
      <c r="K116" s="9"/>
      <c r="L116" s="81" t="n">
        <f aca="false">'Low pensions'!N116</f>
        <v>3435717.53698545</v>
      </c>
      <c r="M116" s="67"/>
      <c r="N116" s="81" t="n">
        <f aca="false">'Low pensions'!L116</f>
        <v>1226734.9912899</v>
      </c>
      <c r="O116" s="9"/>
      <c r="P116" s="81" t="n">
        <f aca="false">'Low pensions'!X116</f>
        <v>24577088.6088709</v>
      </c>
      <c r="Q116" s="67"/>
      <c r="R116" s="81" t="n">
        <f aca="false">'Low SIPA income'!G111</f>
        <v>27600320.3493376</v>
      </c>
      <c r="S116" s="67"/>
      <c r="T116" s="81" t="n">
        <f aca="false">'Low SIPA income'!J111</f>
        <v>105532217.022378</v>
      </c>
      <c r="U116" s="9"/>
      <c r="V116" s="81" t="n">
        <f aca="false">'Low SIPA income'!F111</f>
        <v>139844.148736325</v>
      </c>
      <c r="W116" s="67"/>
      <c r="X116" s="81" t="n">
        <f aca="false">'Low SIPA income'!M111</f>
        <v>351248.183438815</v>
      </c>
      <c r="Y116" s="9"/>
      <c r="Z116" s="9" t="n">
        <f aca="false">R116+V116-N116-L116-F116</f>
        <v>-3596406.23126402</v>
      </c>
      <c r="AA116" s="9"/>
      <c r="AB116" s="9" t="n">
        <f aca="false">T116-P116-D116</f>
        <v>-65797999.7915149</v>
      </c>
      <c r="AC116" s="50"/>
      <c r="AD116" s="9"/>
      <c r="AE116" s="9"/>
      <c r="AF116" s="9"/>
      <c r="AG116" s="9" t="n">
        <f aca="false">BF116/100*$AG$53</f>
        <v>6680241723.40837</v>
      </c>
      <c r="AH116" s="40" t="n">
        <f aca="false">(AG116-AG115)/AG115</f>
        <v>0.00515581241397862</v>
      </c>
      <c r="AI116" s="40"/>
      <c r="AJ116" s="40" t="n">
        <f aca="false">AB116/AG116</f>
        <v>-0.00984964354821934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13317150</v>
      </c>
      <c r="AX116" s="7"/>
      <c r="AY116" s="40" t="n">
        <f aca="false">(AW116-AW115)/AW115</f>
        <v>0.0050855230068934</v>
      </c>
      <c r="AZ116" s="39" t="n">
        <f aca="false">workers_and_wage_low!B104</f>
        <v>7440.91757781049</v>
      </c>
      <c r="BA116" s="40" t="n">
        <f aca="false">(AZ116-AZ115)/AZ115</f>
        <v>6.9933757353385E-005</v>
      </c>
      <c r="BB116" s="40"/>
      <c r="BC116" s="40"/>
      <c r="BD116" s="40"/>
      <c r="BE116" s="40"/>
      <c r="BF116" s="7" t="n">
        <f aca="false">BF115*(1+AY116)*(1+BA116)*(1-BE116)</f>
        <v>128.129433477409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150417673.723467</v>
      </c>
      <c r="E117" s="9"/>
      <c r="F117" s="67" t="n">
        <f aca="false">'Low pensions'!I117</f>
        <v>27340192.7270899</v>
      </c>
      <c r="G117" s="81" t="n">
        <f aca="false">'Low pensions'!K117</f>
        <v>6024204.71469225</v>
      </c>
      <c r="H117" s="81" t="n">
        <f aca="false">'Low pensions'!V117</f>
        <v>33143396.9124914</v>
      </c>
      <c r="I117" s="81" t="n">
        <f aca="false">'Low pensions'!M117</f>
        <v>186315.60973275</v>
      </c>
      <c r="J117" s="81" t="n">
        <f aca="false">'Low pensions'!W117</f>
        <v>1025053.51275746</v>
      </c>
      <c r="K117" s="9"/>
      <c r="L117" s="81" t="n">
        <f aca="false">'Low pensions'!N117</f>
        <v>3522271.33064665</v>
      </c>
      <c r="M117" s="67"/>
      <c r="N117" s="81" t="n">
        <f aca="false">'Low pensions'!L117</f>
        <v>1259305.52297378</v>
      </c>
      <c r="O117" s="9"/>
      <c r="P117" s="81" t="n">
        <f aca="false">'Low pensions'!X117</f>
        <v>25205410.1111025</v>
      </c>
      <c r="Q117" s="67"/>
      <c r="R117" s="81" t="n">
        <f aca="false">'Low SIPA income'!G112</f>
        <v>31366459.866076</v>
      </c>
      <c r="S117" s="67"/>
      <c r="T117" s="81" t="n">
        <f aca="false">'Low SIPA income'!J112</f>
        <v>119932377.882341</v>
      </c>
      <c r="U117" s="9"/>
      <c r="V117" s="81" t="n">
        <f aca="false">'Low SIPA income'!F112</f>
        <v>141692.559170083</v>
      </c>
      <c r="W117" s="67"/>
      <c r="X117" s="81" t="n">
        <f aca="false">'Low SIPA income'!M112</f>
        <v>355890.8575369</v>
      </c>
      <c r="Y117" s="9"/>
      <c r="Z117" s="9" t="n">
        <f aca="false">R117+V117-N117-L117-F117</f>
        <v>-613617.155464243</v>
      </c>
      <c r="AA117" s="9"/>
      <c r="AB117" s="9" t="n">
        <f aca="false">T117-P117-D117</f>
        <v>-55690705.9522282</v>
      </c>
      <c r="AC117" s="50"/>
      <c r="AD117" s="9"/>
      <c r="AE117" s="9"/>
      <c r="AF117" s="9"/>
      <c r="AG117" s="9" t="n">
        <f aca="false">BF117/100*$AG$53</f>
        <v>6657280784.571</v>
      </c>
      <c r="AH117" s="40" t="n">
        <f aca="false">(AG117-AG116)/AG116</f>
        <v>-0.00343714191612453</v>
      </c>
      <c r="AI117" s="40" t="n">
        <f aca="false">(AG117-AG113)/AG113</f>
        <v>0.00466168190137396</v>
      </c>
      <c r="AJ117" s="40" t="n">
        <f aca="false">AB117/AG117</f>
        <v>-0.00836538336813097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13275113</v>
      </c>
      <c r="AX117" s="7"/>
      <c r="AY117" s="40" t="n">
        <f aca="false">(AW117-AW116)/AW116</f>
        <v>-0.00315660633093417</v>
      </c>
      <c r="AZ117" s="39" t="n">
        <f aca="false">workers_and_wage_low!B105</f>
        <v>7438.82352554481</v>
      </c>
      <c r="BA117" s="40" t="n">
        <f aca="false">(AZ117-AZ116)/AZ116</f>
        <v>-0.000281423929748724</v>
      </c>
      <c r="BB117" s="40"/>
      <c r="BC117" s="40"/>
      <c r="BD117" s="40"/>
      <c r="BE117" s="40"/>
      <c r="BF117" s="7" t="n">
        <f aca="false">BF116*(1+AY117)*(1+BA117)*(1-BE117)</f>
        <v>127.689034430915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0.0130077703072579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01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-0.036473940550358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-0.0374251146354998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-0.0380690807643159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0.0513660849052759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-0.0389342457977095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-0.0465736882507465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0.0616390018024165</v>
      </c>
      <c r="BL9" s="51" t="n">
        <f aca="false">SUM(P34:P37)/AVERAGE(AG34:AG37)</f>
        <v>0.0185718107412683</v>
      </c>
      <c r="BM9" s="51" t="n">
        <f aca="false">SUM(D34:D37)/AVERAGE(AG34:AG37)</f>
        <v>0.0896408793118947</v>
      </c>
      <c r="BN9" s="51" t="n">
        <f aca="false">(SUM(H34:H37)+SUM(J34:J37))/AVERAGE(AG34:AG37)</f>
        <v>0.00138229930444552</v>
      </c>
      <c r="BO9" s="52" t="n">
        <f aca="false">AL9-BN9</f>
        <v>-0.047955987555192</v>
      </c>
      <c r="BP9" s="32" t="n">
        <f aca="false">BN9+BM9</f>
        <v>0.0910231786163402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-0.0410989123051384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0.0649944888014321</v>
      </c>
      <c r="BL10" s="51" t="n">
        <f aca="false">SUM(P38:P41)/AVERAGE(AG38:AG41)</f>
        <v>0.0183365396749753</v>
      </c>
      <c r="BM10" s="51" t="n">
        <f aca="false">SUM(D38:D41)/AVERAGE(AG38:AG41)</f>
        <v>0.0877568614315952</v>
      </c>
      <c r="BN10" s="51" t="n">
        <f aca="false">(SUM(H38:H41)+SUM(J38:J41))/AVERAGE(AG38:AG41)</f>
        <v>0.0018217693997808</v>
      </c>
      <c r="BO10" s="52" t="n">
        <f aca="false">AL10-BN10</f>
        <v>-0.0429206817049192</v>
      </c>
      <c r="BP10" s="32" t="n">
        <f aca="false">BN10+BM10</f>
        <v>0.089578630831376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-0.0400708655638338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0.0693840037299868</v>
      </c>
      <c r="BL11" s="51" t="n">
        <f aca="false">SUM(P42:P45)/AVERAGE(AG42:AG45)</f>
        <v>0.0187164427880441</v>
      </c>
      <c r="BM11" s="51" t="n">
        <f aca="false">SUM(D42:D45)/AVERAGE(AG42:AG45)</f>
        <v>0.0907384265057765</v>
      </c>
      <c r="BN11" s="51" t="n">
        <f aca="false">(SUM(H42:H45)+SUM(J42:J45))/AVERAGE(AG42:AG45)</f>
        <v>0.0022778063436506</v>
      </c>
      <c r="BO11" s="52" t="n">
        <f aca="false">AL11-BN11</f>
        <v>-0.0423486719074844</v>
      </c>
      <c r="BP11" s="32" t="n">
        <f aca="false">BN11+BM11</f>
        <v>0.0930162328494271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-0.0406727319284218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0.0717425803659391</v>
      </c>
      <c r="BL12" s="51" t="n">
        <f aca="false">SUM(P46:P49)/AVERAGE(AG46:AG49)</f>
        <v>0.019153129079039</v>
      </c>
      <c r="BM12" s="51" t="n">
        <f aca="false">SUM(D46:D49)/AVERAGE(AG46:AG49)</f>
        <v>0.0932621832153219</v>
      </c>
      <c r="BN12" s="51" t="n">
        <f aca="false">(SUM(H46:H49)+SUM(J46:J49))/AVERAGE(AG46:AG49)</f>
        <v>0.00261508077657899</v>
      </c>
      <c r="BO12" s="52" t="n">
        <f aca="false">AL12-BN12</f>
        <v>-0.0432878127050008</v>
      </c>
      <c r="BP12" s="32" t="n">
        <f aca="false">BN12+BM12</f>
        <v>0.0958772639919009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-0.042162641014196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0.0726723678969224</v>
      </c>
      <c r="BL13" s="32" t="n">
        <f aca="false">SUM(P50:P53)/AVERAGE(AG50:AG53)</f>
        <v>0.0193845542701105</v>
      </c>
      <c r="BM13" s="32" t="n">
        <f aca="false">SUM(D50:D53)/AVERAGE(AG50:AG53)</f>
        <v>0.0954504546410079</v>
      </c>
      <c r="BN13" s="32" t="n">
        <f aca="false">(SUM(H50:H53)+SUM(J50:J53))/AVERAGE(AG50:AG53)</f>
        <v>0.00312821286566468</v>
      </c>
      <c r="BO13" s="59" t="n">
        <f aca="false">AL13-BN13</f>
        <v>-0.0452908538798607</v>
      </c>
      <c r="BP13" s="32" t="n">
        <f aca="false">BN13+BM13</f>
        <v>0.0985786675066726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-0.0426289980558185</v>
      </c>
      <c r="AM14" s="6" t="n">
        <f aca="false">'Central scenario'!AM14</f>
        <v>13946867.9480024</v>
      </c>
      <c r="AN14" s="63" t="n">
        <f aca="false">AM14/AVERAGE(AG54:AG57)</f>
        <v>0.00245208137613051</v>
      </c>
      <c r="AO14" s="63" t="n">
        <f aca="false">'GDP evolution by scenario'!M53</f>
        <v>0.0635949474195374</v>
      </c>
      <c r="AP14" s="63"/>
      <c r="AQ14" s="6" t="n">
        <f aca="false">AQ13*(1+AO14)</f>
        <v>469341879.669978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356310318.508487</v>
      </c>
      <c r="AS14" s="64" t="n">
        <f aca="false">AQ14/AG57</f>
        <v>0.0814507679052961</v>
      </c>
      <c r="AT14" s="64" t="n">
        <f aca="false">AR14/AG57</f>
        <v>0.0618349870578433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0.071927345888084</v>
      </c>
      <c r="BL14" s="61" t="n">
        <f aca="false">SUM(P54:P57)/AVERAGE(AG54:AG57)</f>
        <v>0.0194396710624002</v>
      </c>
      <c r="BM14" s="61" t="n">
        <f aca="false">SUM(D54:D57)/AVERAGE(AG54:AG57)</f>
        <v>0.0951166728815022</v>
      </c>
      <c r="BN14" s="61" t="n">
        <f aca="false">(SUM(H54:H57)+SUM(J54:J57))/AVERAGE(AG54:AG57)</f>
        <v>0.00419821527383557</v>
      </c>
      <c r="BO14" s="63" t="n">
        <f aca="false">AL14-BN14</f>
        <v>-0.046827213329654</v>
      </c>
      <c r="BP14" s="32" t="n">
        <f aca="false">BN14+BM14</f>
        <v>0.0993148881553378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-0.0444047308107911</v>
      </c>
      <c r="AM15" s="9" t="n">
        <f aca="false">'Central scenario'!AM15</f>
        <v>13032040.9288315</v>
      </c>
      <c r="AN15" s="69" t="n">
        <f aca="false">AM15/AVERAGE(AG58:AG61)</f>
        <v>0.00220211399175535</v>
      </c>
      <c r="AO15" s="69" t="n">
        <f aca="false">'GDP evolution by scenario'!M57</f>
        <v>0.0404730334262571</v>
      </c>
      <c r="AP15" s="69"/>
      <c r="AQ15" s="9" t="n">
        <f aca="false">AQ14*(1+AO15)</f>
        <v>488337569.254203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357459222.555644</v>
      </c>
      <c r="AS15" s="70" t="n">
        <f aca="false">AQ15/AG61</f>
        <v>0.0812452693700015</v>
      </c>
      <c r="AT15" s="70" t="n">
        <f aca="false">AR15/AG61</f>
        <v>0.0594708919685983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0.0725371957577042</v>
      </c>
      <c r="BL15" s="40" t="n">
        <f aca="false">SUM(P58:P61)/AVERAGE(AG58:AG61)</f>
        <v>0.019579701351705</v>
      </c>
      <c r="BM15" s="40" t="n">
        <f aca="false">SUM(D58:D61)/AVERAGE(AG58:AG61)</f>
        <v>0.0973622252167903</v>
      </c>
      <c r="BN15" s="40" t="n">
        <f aca="false">(SUM(H58:H61)+SUM(J58:J61))/AVERAGE(AG58:AG61)</f>
        <v>0.00572022644819384</v>
      </c>
      <c r="BO15" s="69" t="n">
        <f aca="false">AL15-BN15</f>
        <v>-0.050124957258985</v>
      </c>
      <c r="BP15" s="32" t="n">
        <f aca="false">BN15+BM15</f>
        <v>0.103082451664984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-0.043560470591132</v>
      </c>
      <c r="AM16" s="9" t="n">
        <f aca="false">'Central scenario'!AM16</f>
        <v>12139889.4651339</v>
      </c>
      <c r="AN16" s="69" t="n">
        <f aca="false">AM16/AVERAGE(AG62:AG65)</f>
        <v>0.00197552836688926</v>
      </c>
      <c r="AO16" s="69" t="n">
        <f aca="false">'GDP evolution by scenario'!M61</f>
        <v>0.0383859981983554</v>
      </c>
      <c r="AP16" s="69"/>
      <c r="AQ16" s="9" t="n">
        <f aca="false">AQ15*(1+AO16)</f>
        <v>507082894.307784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358828630.587285</v>
      </c>
      <c r="AS16" s="70" t="n">
        <f aca="false">AQ16/AG65</f>
        <v>0.0813821933340803</v>
      </c>
      <c r="AT16" s="70" t="n">
        <f aca="false">AR16/AG65</f>
        <v>0.0575887321699572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0.0728714872096596</v>
      </c>
      <c r="BL16" s="40" t="n">
        <f aca="false">SUM(P62:P65)/AVERAGE(AG62:AG65)</f>
        <v>0.019557040172162</v>
      </c>
      <c r="BM16" s="40" t="n">
        <f aca="false">SUM(D62:D65)/AVERAGE(AG62:AG65)</f>
        <v>0.0968749176286296</v>
      </c>
      <c r="BN16" s="40" t="n">
        <f aca="false">(SUM(H62:H65)+SUM(J62:J65))/AVERAGE(AG62:AG65)</f>
        <v>0.00687046696868992</v>
      </c>
      <c r="BO16" s="69" t="n">
        <f aca="false">AL16-BN16</f>
        <v>-0.0504309375598219</v>
      </c>
      <c r="BP16" s="32" t="n">
        <f aca="false">BN16+BM16</f>
        <v>0.10374538459732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-0.0414431667129508</v>
      </c>
      <c r="AM17" s="9" t="n">
        <f aca="false">'Central scenario'!AM17</f>
        <v>11273018.6820578</v>
      </c>
      <c r="AN17" s="69" t="n">
        <f aca="false">AM17/AVERAGE(AG66:AG69)</f>
        <v>0.00177390056372475</v>
      </c>
      <c r="AO17" s="69" t="n">
        <f aca="false">'GDP evolution by scenario'!M65</f>
        <v>0.0341403713561053</v>
      </c>
      <c r="AP17" s="69"/>
      <c r="AQ17" s="9" t="n">
        <f aca="false">AQ16*(1+AO17)</f>
        <v>524394892.627781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359630827.307706</v>
      </c>
      <c r="AS17" s="70" t="n">
        <f aca="false">AQ17/AG69</f>
        <v>0.0816776936550301</v>
      </c>
      <c r="AT17" s="70" t="n">
        <f aca="false">AR17/AG69</f>
        <v>0.0560146884622569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0.0732884739278953</v>
      </c>
      <c r="BL17" s="40" t="n">
        <f aca="false">SUM(P66:P69)/AVERAGE(AG66:AG69)</f>
        <v>0.0190785998839303</v>
      </c>
      <c r="BM17" s="40" t="n">
        <f aca="false">SUM(D66:D69)/AVERAGE(AG66:AG69)</f>
        <v>0.0956530407569158</v>
      </c>
      <c r="BN17" s="40" t="n">
        <f aca="false">(SUM(H66:H69)+SUM(J66:J69))/AVERAGE(AG66:AG69)</f>
        <v>0.00787701336324952</v>
      </c>
      <c r="BO17" s="69" t="n">
        <f aca="false">AL17-BN17</f>
        <v>-0.0493201800762003</v>
      </c>
      <c r="BP17" s="32" t="n">
        <f aca="false">BN17+BM17</f>
        <v>0.103530054120165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-0.0381751768115549</v>
      </c>
      <c r="AM18" s="6" t="n">
        <f aca="false">'Central scenario'!AM18</f>
        <v>10452476.7322336</v>
      </c>
      <c r="AN18" s="63" t="n">
        <f aca="false">AM18/AVERAGE(AG70:AG73)</f>
        <v>0.00157891057311172</v>
      </c>
      <c r="AO18" s="63" t="n">
        <f aca="false">'GDP evolution by scenario'!M69</f>
        <v>0.0417193264877069</v>
      </c>
      <c r="AP18" s="63"/>
      <c r="AQ18" s="6" t="n">
        <f aca="false">AQ17*(1+AO18)</f>
        <v>546272294.361805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363983515.845169</v>
      </c>
      <c r="AS18" s="64" t="n">
        <f aca="false">AQ18/AG73</f>
        <v>0.0814035159226502</v>
      </c>
      <c r="AT18" s="64" t="n">
        <f aca="false">AR18/AG73</f>
        <v>0.0542395033273649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0.0742812393304719</v>
      </c>
      <c r="BL18" s="61" t="n">
        <f aca="false">SUM(P70:P73)/AVERAGE(AG70:AG73)</f>
        <v>0.0184541264633996</v>
      </c>
      <c r="BM18" s="61" t="n">
        <f aca="false">SUM(D70:D73)/AVERAGE(AG70:AG73)</f>
        <v>0.0940022896786272</v>
      </c>
      <c r="BN18" s="61" t="n">
        <f aca="false">(SUM(H70:H73)+SUM(J70:J73))/AVERAGE(AG70:AG73)</f>
        <v>0.00870324937914968</v>
      </c>
      <c r="BO18" s="63" t="n">
        <f aca="false">AL18-BN18</f>
        <v>-0.0468784261907046</v>
      </c>
      <c r="BP18" s="32" t="n">
        <f aca="false">BN18+BM18</f>
        <v>0.102705539057777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-0.036656352414798</v>
      </c>
      <c r="AM19" s="9" t="n">
        <f aca="false">'Central scenario'!AM19</f>
        <v>9649081.86791266</v>
      </c>
      <c r="AN19" s="69" t="n">
        <f aca="false">AM19/AVERAGE(AG74:AG77)</f>
        <v>0.00141346030791154</v>
      </c>
      <c r="AO19" s="69" t="n">
        <f aca="false">'GDP evolution by scenario'!M73</f>
        <v>0.031194759709116</v>
      </c>
      <c r="AP19" s="69"/>
      <c r="AQ19" s="9" t="n">
        <f aca="false">AQ18*(1+AO19)</f>
        <v>563313127.320169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365551618.747806</v>
      </c>
      <c r="AS19" s="70" t="n">
        <f aca="false">AQ19/AG77</f>
        <v>0.0813494130126299</v>
      </c>
      <c r="AT19" s="70" t="n">
        <f aca="false">AR19/AG77</f>
        <v>0.052790194598197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0.01383489951091</v>
      </c>
      <c r="BJ19" s="7" t="n">
        <f aca="false">BJ18+1</f>
        <v>2030</v>
      </c>
      <c r="BK19" s="40" t="n">
        <f aca="false">SUM(T74:T77)/AVERAGE(AG74:AG77)</f>
        <v>0.0749314395470771</v>
      </c>
      <c r="BL19" s="40" t="n">
        <f aca="false">SUM(P74:P77)/AVERAGE(AG74:AG77)</f>
        <v>0.0178926094239395</v>
      </c>
      <c r="BM19" s="40" t="n">
        <f aca="false">SUM(D74:D77)/AVERAGE(AG74:AG77)</f>
        <v>0.0936951825379356</v>
      </c>
      <c r="BN19" s="40" t="n">
        <f aca="false">(SUM(H74:H77)+SUM(J74:J77))/AVERAGE(AG74:AG77)</f>
        <v>0.00934789893039296</v>
      </c>
      <c r="BO19" s="69" t="n">
        <f aca="false">AL19-BN19</f>
        <v>-0.046004251345191</v>
      </c>
      <c r="BP19" s="32" t="n">
        <f aca="false">BN19+BM19</f>
        <v>0.103043081468329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-0.0339725203706593</v>
      </c>
      <c r="AM20" s="9" t="n">
        <f aca="false">'Central scenario'!AM20</f>
        <v>8873587.4679367</v>
      </c>
      <c r="AN20" s="69" t="n">
        <f aca="false">AM20/AVERAGE(AG78:AG81)</f>
        <v>0.0012534348676279</v>
      </c>
      <c r="AO20" s="69" t="n">
        <f aca="false">'GDP evolution by scenario'!M77</f>
        <v>0.037038999698163</v>
      </c>
      <c r="AP20" s="69"/>
      <c r="AQ20" s="9" t="n">
        <f aca="false">AQ19*(1+AO20)</f>
        <v>584177682.072952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370068046.896205</v>
      </c>
      <c r="AS20" s="70" t="n">
        <f aca="false">AQ20/AG81</f>
        <v>0.0815167819172889</v>
      </c>
      <c r="AT20" s="70" t="n">
        <f aca="false">AR20/AG81</f>
        <v>0.051639693194626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0.0165564514538295</v>
      </c>
      <c r="BJ20" s="7" t="n">
        <f aca="false">BJ19+1</f>
        <v>2031</v>
      </c>
      <c r="BK20" s="40" t="n">
        <f aca="false">SUM(T78:T81)/AVERAGE(AG78:AG81)</f>
        <v>0.0756013550743372</v>
      </c>
      <c r="BL20" s="40" t="n">
        <f aca="false">SUM(P78:P81)/AVERAGE(AG78:AG81)</f>
        <v>0.0172149184287285</v>
      </c>
      <c r="BM20" s="40" t="n">
        <f aca="false">SUM(D78:D81)/AVERAGE(AG78:AG81)</f>
        <v>0.092358957016268</v>
      </c>
      <c r="BN20" s="40" t="n">
        <f aca="false">(SUM(H78:H81)+SUM(J78:J81))/AVERAGE(AG78:AG81)</f>
        <v>0.0100286668148649</v>
      </c>
      <c r="BO20" s="69" t="n">
        <f aca="false">AL20-BN20</f>
        <v>-0.0440011871855242</v>
      </c>
      <c r="BP20" s="32" t="n">
        <f aca="false">BN20+BM20</f>
        <v>0.102387623831133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-0.0326211071005385</v>
      </c>
      <c r="AM21" s="9" t="n">
        <f aca="false">'Central scenario'!AM21</f>
        <v>8126011.66426731</v>
      </c>
      <c r="AN21" s="69" t="n">
        <f aca="false">AM21/AVERAGE(AG82:AG85)</f>
        <v>0.00112236959297008</v>
      </c>
      <c r="AO21" s="69" t="n">
        <f aca="false">'GDP evolution by scenario'!M81</f>
        <v>0.0226901806014186</v>
      </c>
      <c r="AP21" s="69"/>
      <c r="AQ21" s="9" t="n">
        <f aca="false">AQ20*(1+AO21)</f>
        <v>597432779.182505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370254780.585227</v>
      </c>
      <c r="AS21" s="70" t="n">
        <f aca="false">AQ21/AG85</f>
        <v>0.081550729621839</v>
      </c>
      <c r="AT21" s="70" t="n">
        <f aca="false">AR21/AG85</f>
        <v>0.0505404935163011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0.0136394782777553</v>
      </c>
      <c r="BJ21" s="7" t="n">
        <f aca="false">BJ20+1</f>
        <v>2032</v>
      </c>
      <c r="BK21" s="40" t="n">
        <f aca="false">SUM(T82:T85)/AVERAGE(AG82:AG85)</f>
        <v>0.0757499361761495</v>
      </c>
      <c r="BL21" s="40" t="n">
        <f aca="false">SUM(P82:P85)/AVERAGE(AG82:AG85)</f>
        <v>0.0168110747708805</v>
      </c>
      <c r="BM21" s="40" t="n">
        <f aca="false">SUM(D82:D85)/AVERAGE(AG82:AG85)</f>
        <v>0.0915599685058076</v>
      </c>
      <c r="BN21" s="40" t="n">
        <f aca="false">(SUM(H82:H85)+SUM(J82:J85))/AVERAGE(AG82:AG85)</f>
        <v>0.0114655400577522</v>
      </c>
      <c r="BO21" s="69" t="n">
        <f aca="false">AL21-BN21</f>
        <v>-0.0440866471582906</v>
      </c>
      <c r="BP21" s="32" t="n">
        <f aca="false">BN21+BM21</f>
        <v>0.10302550856356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-0.0309942836833455</v>
      </c>
      <c r="AM22" s="6" t="n">
        <f aca="false">'Central scenario'!AM22</f>
        <v>7406781.38079157</v>
      </c>
      <c r="AN22" s="63" t="n">
        <f aca="false">AM22/AVERAGE(AG86:AG89)</f>
        <v>0.000996416398085053</v>
      </c>
      <c r="AO22" s="63" t="n">
        <f aca="false">'GDP evolution by scenario'!M85</f>
        <v>0.0267083900439689</v>
      </c>
      <c r="AP22" s="63"/>
      <c r="AQ22" s="6" t="n">
        <f aca="false">AQ21*(1+AO22)</f>
        <v>613389246.873964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372646670.825777</v>
      </c>
      <c r="AS22" s="64" t="n">
        <f aca="false">AQ22/AG89</f>
        <v>0.0817822114518501</v>
      </c>
      <c r="AT22" s="64" t="n">
        <f aca="false">AR22/AG89</f>
        <v>0.0496843871744033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0.015024022973889</v>
      </c>
      <c r="BJ22" s="5" t="n">
        <f aca="false">BJ21+1</f>
        <v>2033</v>
      </c>
      <c r="BK22" s="61" t="n">
        <f aca="false">SUM(T86:T89)/AVERAGE(AG86:AG89)</f>
        <v>0.0759865914035665</v>
      </c>
      <c r="BL22" s="61" t="n">
        <f aca="false">SUM(P86:P89)/AVERAGE(AG86:AG89)</f>
        <v>0.0165215657995273</v>
      </c>
      <c r="BM22" s="61" t="n">
        <f aca="false">SUM(D86:D89)/AVERAGE(AG86:AG89)</f>
        <v>0.0904593092873846</v>
      </c>
      <c r="BN22" s="61" t="n">
        <f aca="false">(SUM(H86:H89)+SUM(J86:J89))/AVERAGE(AG86:AG89)</f>
        <v>0.0126003132313791</v>
      </c>
      <c r="BO22" s="63" t="n">
        <f aca="false">AL22-BN22</f>
        <v>-0.0435945969147246</v>
      </c>
      <c r="BP22" s="32" t="n">
        <f aca="false">BN22+BM22</f>
        <v>0.103059622518764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-0.0291566089327999</v>
      </c>
      <c r="AM23" s="9" t="n">
        <f aca="false">'Central scenario'!AM23</f>
        <v>6738583.40306814</v>
      </c>
      <c r="AN23" s="69" t="n">
        <f aca="false">AM23/AVERAGE(AG90:AG93)</f>
        <v>0.000881170701991066</v>
      </c>
      <c r="AO23" s="69" t="n">
        <f aca="false">'GDP evolution by scenario'!M89</f>
        <v>0.0287738085563187</v>
      </c>
      <c r="AP23" s="69"/>
      <c r="AQ23" s="9" t="n">
        <f aca="false">AQ22*(1+AO23)</f>
        <v>631038791.63402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376542138.151686</v>
      </c>
      <c r="AS23" s="70" t="n">
        <f aca="false">AQ23/AG93</f>
        <v>0.0816142033250344</v>
      </c>
      <c r="AT23" s="70" t="n">
        <f aca="false">AR23/AG93</f>
        <v>0.0486993621168346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0.0118395479338447</v>
      </c>
      <c r="BJ23" s="7" t="n">
        <f aca="false">BJ22+1</f>
        <v>2034</v>
      </c>
      <c r="BK23" s="40" t="n">
        <f aca="false">SUM(T90:T93)/AVERAGE(AG90:AG93)</f>
        <v>0.0763572386741492</v>
      </c>
      <c r="BL23" s="40" t="n">
        <f aca="false">SUM(P90:P93)/AVERAGE(AG90:AG93)</f>
        <v>0.0162529167631431</v>
      </c>
      <c r="BM23" s="40" t="n">
        <f aca="false">SUM(D90:D93)/AVERAGE(AG90:AG93)</f>
        <v>0.089260930843806</v>
      </c>
      <c r="BN23" s="40" t="n">
        <f aca="false">(SUM(H90:H93)+SUM(J90:J93))/AVERAGE(AG90:AG93)</f>
        <v>0.0134093689942417</v>
      </c>
      <c r="BO23" s="69" t="n">
        <f aca="false">AL23-BN23</f>
        <v>-0.0425659779270415</v>
      </c>
      <c r="BP23" s="32" t="n">
        <f aca="false">BN23+BM23</f>
        <v>0.102670299838048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-0.0275516161811702</v>
      </c>
      <c r="AM24" s="9" t="n">
        <f aca="false">'Central scenario'!AM24</f>
        <v>6098422.29766839</v>
      </c>
      <c r="AN24" s="69" t="n">
        <f aca="false">AM24/AVERAGE(AG94:AG97)</f>
        <v>0.000775543090142507</v>
      </c>
      <c r="AO24" s="69" t="n">
        <f aca="false">'GDP evolution by scenario'!M93</f>
        <v>0.0282601444935726</v>
      </c>
      <c r="AP24" s="69"/>
      <c r="AQ24" s="9" t="n">
        <f aca="false">AQ23*(1+AO24)</f>
        <v>648872039.066647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381006258.32184</v>
      </c>
      <c r="AS24" s="70" t="n">
        <f aca="false">AQ24/AG97</f>
        <v>0.081396701664057</v>
      </c>
      <c r="AT24" s="70" t="n">
        <f aca="false">AR24/AG97</f>
        <v>0.0477947127840041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0.0140948511721343</v>
      </c>
      <c r="BJ24" s="7" t="n">
        <f aca="false">BJ23+1</f>
        <v>2035</v>
      </c>
      <c r="BK24" s="40" t="n">
        <f aca="false">SUM(T94:T97)/AVERAGE(AG94:AG97)</f>
        <v>0.0768879674752937</v>
      </c>
      <c r="BL24" s="40" t="n">
        <f aca="false">SUM(P94:P97)/AVERAGE(AG94:AG97)</f>
        <v>0.0156510063955635</v>
      </c>
      <c r="BM24" s="40" t="n">
        <f aca="false">SUM(D94:D97)/AVERAGE(AG94:AG97)</f>
        <v>0.0887885772609004</v>
      </c>
      <c r="BN24" s="40" t="n">
        <f aca="false">(SUM(H94:H97)+SUM(J94:J97))/AVERAGE(AG94:AG97)</f>
        <v>0.0140474115949517</v>
      </c>
      <c r="BO24" s="69" t="n">
        <f aca="false">AL24-BN24</f>
        <v>-0.0415990277761219</v>
      </c>
      <c r="BP24" s="32" t="n">
        <f aca="false">BN24+BM24</f>
        <v>0.102835988855852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-0.0255973864034884</v>
      </c>
      <c r="AM25" s="9" t="n">
        <f aca="false">'Central scenario'!AM25</f>
        <v>5493111.4769607</v>
      </c>
      <c r="AN25" s="69" t="n">
        <f aca="false">AM25/AVERAGE(AG98:AG101)</f>
        <v>0.000678119318734228</v>
      </c>
      <c r="AO25" s="69" t="n">
        <f aca="false">'GDP evolution by scenario'!M97</f>
        <v>0.0301506329599623</v>
      </c>
      <c r="AP25" s="69"/>
      <c r="AQ25" s="9" t="n">
        <f aca="false">AQ24*(1+AO25)</f>
        <v>668435941.754528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386925224.295032</v>
      </c>
      <c r="AS25" s="70" t="n">
        <f aca="false">AQ25/AG101</f>
        <v>0.0818245471237042</v>
      </c>
      <c r="AT25" s="70" t="n">
        <f aca="false">AR25/AG101</f>
        <v>0.047364271235291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0.0118545398661445</v>
      </c>
      <c r="BJ25" s="7" t="n">
        <f aca="false">BJ24+1</f>
        <v>2036</v>
      </c>
      <c r="BK25" s="40" t="n">
        <f aca="false">SUM(T98:T101)/AVERAGE(AG98:AG101)</f>
        <v>0.0772952726026347</v>
      </c>
      <c r="BL25" s="40" t="n">
        <f aca="false">SUM(P98:P101)/AVERAGE(AG98:AG101)</f>
        <v>0.0154427369762178</v>
      </c>
      <c r="BM25" s="40" t="n">
        <f aca="false">SUM(D98:D101)/AVERAGE(AG98:AG101)</f>
        <v>0.0874499220299053</v>
      </c>
      <c r="BN25" s="40" t="n">
        <f aca="false">(SUM(H98:H101)+SUM(J98:J101))/AVERAGE(AG98:AG101)</f>
        <v>0.0148116517029417</v>
      </c>
      <c r="BO25" s="69" t="n">
        <f aca="false">AL25-BN25</f>
        <v>-0.0404090381064301</v>
      </c>
      <c r="BP25" s="32" t="n">
        <f aca="false">BN25+BM25</f>
        <v>0.102261573732847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-0.0106863213110312</v>
      </c>
      <c r="AK26" s="62" t="n">
        <f aca="false">AK25+1</f>
        <v>2037</v>
      </c>
      <c r="AL26" s="63" t="n">
        <f aca="false">SUM(AB102:AB105)/AVERAGE(AG102:AG105)</f>
        <v>-0.024360126418451</v>
      </c>
      <c r="AM26" s="6" t="n">
        <f aca="false">'Central scenario'!AM26</f>
        <v>4920541.96276278</v>
      </c>
      <c r="AN26" s="63" t="n">
        <f aca="false">AM26/AVERAGE(AG102:AG105)</f>
        <v>0.000592073713323605</v>
      </c>
      <c r="AO26" s="63" t="n">
        <f aca="false">'GDP evolution by scenario'!M101</f>
        <v>0.0259468546877268</v>
      </c>
      <c r="AP26" s="63"/>
      <c r="AQ26" s="6" t="n">
        <f aca="false">AQ25*(1+AO26)</f>
        <v>685779752.003286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391985928.941806</v>
      </c>
      <c r="AS26" s="64" t="n">
        <f aca="false">AQ26/AG105</f>
        <v>0.0815067821819111</v>
      </c>
      <c r="AT26" s="64" t="n">
        <f aca="false">AR26/AG105</f>
        <v>0.0465885900470283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0.0135896972060967</v>
      </c>
      <c r="BJ26" s="5" t="n">
        <f aca="false">BJ25+1</f>
        <v>2037</v>
      </c>
      <c r="BK26" s="61" t="n">
        <f aca="false">SUM(T102:T105)/AVERAGE(AG102:AG105)</f>
        <v>0.0776356507856306</v>
      </c>
      <c r="BL26" s="61" t="n">
        <f aca="false">SUM(P102:P105)/AVERAGE(AG102:AG105)</f>
        <v>0.015011235481762</v>
      </c>
      <c r="BM26" s="61" t="n">
        <f aca="false">SUM(D102:D105)/AVERAGE(AG102:AG105)</f>
        <v>0.0869845417223195</v>
      </c>
      <c r="BN26" s="61" t="n">
        <f aca="false">(SUM(H102:H105)+SUM(J102:J105))/AVERAGE(AG102:AG105)</f>
        <v>0.0155214363541474</v>
      </c>
      <c r="BO26" s="63" t="n">
        <f aca="false">AL26-BN26</f>
        <v>-0.0398815627725984</v>
      </c>
      <c r="BP26" s="32" t="n">
        <f aca="false">BN26+BM26</f>
        <v>0.102505978076467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-0.00880390074729355</v>
      </c>
      <c r="AK27" s="68" t="n">
        <f aca="false">AK26+1</f>
        <v>2038</v>
      </c>
      <c r="AL27" s="69" t="n">
        <f aca="false">SUM(AB106:AB109)/AVERAGE(AG106:AG109)</f>
        <v>-0.0221913704401426</v>
      </c>
      <c r="AM27" s="9" t="n">
        <f aca="false">'Central scenario'!AM27</f>
        <v>4379286.21321994</v>
      </c>
      <c r="AN27" s="69" t="n">
        <f aca="false">AM27/AVERAGE(AG106:AG109)</f>
        <v>0.000510843581238344</v>
      </c>
      <c r="AO27" s="69" t="n">
        <f aca="false">'GDP evolution by scenario'!M105</f>
        <v>0.0315213686506384</v>
      </c>
      <c r="AP27" s="69"/>
      <c r="AQ27" s="9" t="n">
        <f aca="false">AQ26*(1+AO27)</f>
        <v>707396468.379325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399899661.386535</v>
      </c>
      <c r="AS27" s="70" t="n">
        <f aca="false">AQ27/AG109</f>
        <v>0.0816163462244932</v>
      </c>
      <c r="AT27" s="70" t="n">
        <f aca="false">AR27/AG109</f>
        <v>0.0461386940389409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0.0131433980344833</v>
      </c>
      <c r="BJ27" s="7" t="n">
        <f aca="false">BJ26+1</f>
        <v>2038</v>
      </c>
      <c r="BK27" s="40" t="n">
        <f aca="false">SUM(T106:T109)/AVERAGE(AG106:AG109)</f>
        <v>0.0780831485643618</v>
      </c>
      <c r="BL27" s="40" t="n">
        <f aca="false">SUM(P106:P109)/AVERAGE(AG106:AG109)</f>
        <v>0.0147903956467286</v>
      </c>
      <c r="BM27" s="40" t="n">
        <f aca="false">SUM(D106:D109)/AVERAGE(AG106:AG109)</f>
        <v>0.0854841233577758</v>
      </c>
      <c r="BN27" s="40" t="n">
        <f aca="false">(SUM(H106:H109)+SUM(J106:J109))/AVERAGE(AG106:AG109)</f>
        <v>0.0161459687053663</v>
      </c>
      <c r="BO27" s="69" t="n">
        <f aca="false">AL27-BN27</f>
        <v>-0.0383373391455089</v>
      </c>
      <c r="BP27" s="32" t="n">
        <f aca="false">BN27+BM27</f>
        <v>0.101630092063142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-0.00999137988044642</v>
      </c>
      <c r="AK28" s="68" t="n">
        <f aca="false">AK27+1</f>
        <v>2039</v>
      </c>
      <c r="AL28" s="69" t="n">
        <f aca="false">SUM(AB110:AB113)/AVERAGE(AG110:AG113)</f>
        <v>-0.0195474137163044</v>
      </c>
      <c r="AM28" s="9" t="n">
        <f aca="false">'Central scenario'!AM28</f>
        <v>3887732.69163583</v>
      </c>
      <c r="AN28" s="69" t="n">
        <f aca="false">AM28/AVERAGE(AG110:AG113)</f>
        <v>0.00044045685001243</v>
      </c>
      <c r="AO28" s="69" t="n">
        <f aca="false">'GDP evolution by scenario'!M109</f>
        <v>0.0296215858390343</v>
      </c>
      <c r="AP28" s="69"/>
      <c r="AQ28" s="9" t="n">
        <f aca="false">AQ27*(1+AO28)</f>
        <v>728350673.589653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407805086.996965</v>
      </c>
      <c r="AS28" s="70" t="n">
        <f aca="false">AQ28/AG113</f>
        <v>0.0816462210835054</v>
      </c>
      <c r="AT28" s="70" t="n">
        <f aca="false">AR28/AG113</f>
        <v>0.0457138923587938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0.0179676932019985</v>
      </c>
      <c r="BJ28" s="7" t="n">
        <f aca="false">BJ27+1</f>
        <v>2039</v>
      </c>
      <c r="BK28" s="40" t="n">
        <f aca="false">SUM(T110:T113)/AVERAGE(AG110:AG113)</f>
        <v>0.078732093697143</v>
      </c>
      <c r="BL28" s="40" t="n">
        <f aca="false">SUM(P110:P113)/AVERAGE(AG110:AG113)</f>
        <v>0.0141319254356591</v>
      </c>
      <c r="BM28" s="40" t="n">
        <f aca="false">SUM(D110:D113)/AVERAGE(AG110:AG113)</f>
        <v>0.0841475819777883</v>
      </c>
      <c r="BN28" s="40" t="n">
        <f aca="false">(SUM(H110:H113)+SUM(J110:J113))/AVERAGE(AG110:AG113)</f>
        <v>0.0170860484993834</v>
      </c>
      <c r="BO28" s="69" t="n">
        <f aca="false">AL28-BN28</f>
        <v>-0.0366334622156877</v>
      </c>
      <c r="BP28" s="32" t="n">
        <f aca="false">BN28+BM28</f>
        <v>0.101233630477172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-0.00688443704975051</v>
      </c>
      <c r="AK29" s="68" t="n">
        <f aca="false">AK28+1</f>
        <v>2040</v>
      </c>
      <c r="AL29" s="69" t="n">
        <f aca="false">SUM(AB114:AB117)/AVERAGE(AG114:AG117)</f>
        <v>-0.0178659697074556</v>
      </c>
      <c r="AM29" s="9" t="n">
        <f aca="false">'Central scenario'!AM29</f>
        <v>3427469.19706586</v>
      </c>
      <c r="AN29" s="69" t="n">
        <f aca="false">AM29/AVERAGE(AG114:AG117)</f>
        <v>0.000377144351958798</v>
      </c>
      <c r="AO29" s="69" t="n">
        <f aca="false">'GDP evolution by scenario'!M113</f>
        <v>0.0296104084520781</v>
      </c>
      <c r="AP29" s="69"/>
      <c r="AQ29" s="9" t="n">
        <f aca="false">AQ28*(1+AO29)</f>
        <v>749917434.530989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416406622.385354</v>
      </c>
      <c r="AS29" s="70" t="n">
        <f aca="false">AQ29/AG117</f>
        <v>0.08179040624778</v>
      </c>
      <c r="AT29" s="70" t="n">
        <f aca="false">AR29/AG117</f>
        <v>0.0454157554430836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0.014330049396114</v>
      </c>
      <c r="BJ29" s="7" t="n">
        <f aca="false">BJ28+1</f>
        <v>2040</v>
      </c>
      <c r="BK29" s="40" t="n">
        <f aca="false">SUM(T114:T117)/AVERAGE(AG114:AG117)</f>
        <v>0.0791226777535509</v>
      </c>
      <c r="BL29" s="40" t="n">
        <f aca="false">SUM(P114:P117)/AVERAGE(AG114:AG117)</f>
        <v>0.013886707777463</v>
      </c>
      <c r="BM29" s="40" t="n">
        <f aca="false">SUM(D114:D117)/AVERAGE(AG114:AG117)</f>
        <v>0.0831019396835434</v>
      </c>
      <c r="BN29" s="40" t="n">
        <f aca="false">(SUM(H114:H117)+SUM(J114:J117))/AVERAGE(AG114:AG117)</f>
        <v>0.0175894963520928</v>
      </c>
      <c r="BO29" s="69" t="n">
        <f aca="false">AL29-BN29</f>
        <v>-0.0354554660595484</v>
      </c>
      <c r="BP29" s="32" t="n">
        <f aca="false">BN29+BM29</f>
        <v>0.100691436035636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-0.0104700944607906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-0.282892755001357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0.0165943537928667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-0.00814733196435119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0.0145499891952306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-0.0105579401157483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0.0170826273841613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-0.00888101659543262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0.0149564439249038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16478084.2636067</v>
      </c>
      <c r="S34" s="8"/>
      <c r="T34" s="80" t="n">
        <f aca="false">'High SIPA income'!J29</f>
        <v>63005383.365476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-7177717.87116792</v>
      </c>
      <c r="AA34" s="6"/>
      <c r="AB34" s="6" t="n">
        <f aca="false">T34-P34-D34</f>
        <v>-66561194.0398101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-0.0138851669521794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0.0184261120517528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97532353.1222943</v>
      </c>
      <c r="E35" s="9"/>
      <c r="F35" s="81" t="n">
        <f aca="false">'High pensions'!I35</f>
        <v>17727659.6923869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3042768.67479569</v>
      </c>
      <c r="M35" s="67"/>
      <c r="N35" s="81" t="n">
        <f aca="false">'High pensions'!L35</f>
        <v>731192.726080418</v>
      </c>
      <c r="O35" s="9"/>
      <c r="P35" s="81" t="n">
        <f aca="false">'High pensions'!X35</f>
        <v>19811747.7603909</v>
      </c>
      <c r="Q35" s="67"/>
      <c r="R35" s="81" t="n">
        <f aca="false">'High SIPA income'!G30</f>
        <v>18890436.0099781</v>
      </c>
      <c r="S35" s="67"/>
      <c r="T35" s="81" t="n">
        <f aca="false">'High SIPA income'!J30</f>
        <v>72229219.3503539</v>
      </c>
      <c r="U35" s="9"/>
      <c r="V35" s="81" t="n">
        <f aca="false">'High SIPA income'!F30</f>
        <v>92370.6954956588</v>
      </c>
      <c r="W35" s="67"/>
      <c r="X35" s="81" t="n">
        <f aca="false">'High SIPA income'!M30</f>
        <v>232008.555874618</v>
      </c>
      <c r="Y35" s="9"/>
      <c r="Z35" s="9" t="n">
        <f aca="false">R35+V35-N35-L35-F35</f>
        <v>-2518814.38778932</v>
      </c>
      <c r="AA35" s="9"/>
      <c r="AB35" s="9" t="n">
        <f aca="false">T35-P35-D35</f>
        <v>-45114881.5323314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-0.0112227483213615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6340.84431753619</v>
      </c>
      <c r="BA35" s="40" t="n">
        <f aca="false">(AZ35-AZ34)/AZ34</f>
        <v>0.0586915197919457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0.0159489266574403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97094102.7127299</v>
      </c>
      <c r="E36" s="9"/>
      <c r="F36" s="81" t="n">
        <f aca="false">'High pensions'!I36</f>
        <v>17648002.4927799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2964151.9321768</v>
      </c>
      <c r="M36" s="67"/>
      <c r="N36" s="81" t="n">
        <f aca="false">'High pensions'!L36</f>
        <v>730487.421833094</v>
      </c>
      <c r="O36" s="9"/>
      <c r="P36" s="81" t="n">
        <f aca="false">'High pensions'!X36</f>
        <v>19399924.7333429</v>
      </c>
      <c r="Q36" s="67"/>
      <c r="R36" s="81" t="n">
        <f aca="false">'High SIPA income'!G31</f>
        <v>16596681.7783829</v>
      </c>
      <c r="S36" s="67"/>
      <c r="T36" s="81" t="n">
        <f aca="false">'High SIPA income'!J31</f>
        <v>63458851.2422709</v>
      </c>
      <c r="U36" s="9"/>
      <c r="V36" s="81" t="n">
        <f aca="false">'High SIPA income'!F31</f>
        <v>93265.9264350655</v>
      </c>
      <c r="W36" s="67"/>
      <c r="X36" s="81" t="n">
        <f aca="false">'High SIPA income'!M31</f>
        <v>234257.117892166</v>
      </c>
      <c r="Y36" s="9"/>
      <c r="Z36" s="9" t="n">
        <f aca="false">R36+V36-N36-L36-F36</f>
        <v>-4652694.14197186</v>
      </c>
      <c r="AA36" s="9"/>
      <c r="AB36" s="9" t="n">
        <f aca="false">T36-P36-D36</f>
        <v>-53035176.2038018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-0.0119762126142278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6346.25778999042</v>
      </c>
      <c r="BA36" s="40" t="n">
        <f aca="false">(AZ36-AZ35)/AZ35</f>
        <v>0.000853746312499228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0.0185252456854266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97744895.1447508</v>
      </c>
      <c r="E37" s="9"/>
      <c r="F37" s="81" t="n">
        <f aca="false">'High pensions'!I37</f>
        <v>17766291.7208761</v>
      </c>
      <c r="G37" s="81" t="n">
        <f aca="false">'High pensions'!K37</f>
        <v>301635.324660243</v>
      </c>
      <c r="H37" s="81" t="n">
        <f aca="false">'High pensions'!V37</f>
        <v>1659508.55947188</v>
      </c>
      <c r="I37" s="81" t="n">
        <f aca="false">'High pensions'!M37</f>
        <v>9328.92756681168</v>
      </c>
      <c r="J37" s="81" t="n">
        <f aca="false">'High pensions'!W37</f>
        <v>51325.0069939758</v>
      </c>
      <c r="K37" s="9"/>
      <c r="L37" s="81" t="n">
        <f aca="false">'High pensions'!N37</f>
        <v>2986839.09232946</v>
      </c>
      <c r="M37" s="67"/>
      <c r="N37" s="81" t="n">
        <f aca="false">'High pensions'!L37</f>
        <v>738003.997358069</v>
      </c>
      <c r="O37" s="9"/>
      <c r="P37" s="81" t="n">
        <f aca="false">'High pensions'!X37</f>
        <v>19559002.4960153</v>
      </c>
      <c r="Q37" s="67"/>
      <c r="R37" s="81" t="n">
        <f aca="false">'High SIPA income'!G32</f>
        <v>19647219.5104176</v>
      </c>
      <c r="S37" s="67"/>
      <c r="T37" s="81" t="n">
        <f aca="false">'High SIPA income'!J32</f>
        <v>75122846.6559969</v>
      </c>
      <c r="U37" s="9"/>
      <c r="V37" s="81" t="n">
        <f aca="false">'High SIPA income'!F32</f>
        <v>97961.1548704848</v>
      </c>
      <c r="W37" s="67"/>
      <c r="X37" s="81" t="n">
        <f aca="false">'High SIPA income'!M32</f>
        <v>246050.178050019</v>
      </c>
      <c r="Y37" s="9"/>
      <c r="Z37" s="9" t="n">
        <f aca="false">R37+V37-N37-L37-F37</f>
        <v>-1745954.14527561</v>
      </c>
      <c r="AA37" s="9"/>
      <c r="AB37" s="9" t="n">
        <f aca="false">T37-P37-D37</f>
        <v>-42181050.9847692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-0.00931763524086762</v>
      </c>
      <c r="AK37" s="7"/>
      <c r="AL37" s="7"/>
      <c r="AW37" s="7" t="n">
        <f aca="false">workers_and_wage_high!C25</f>
        <v>10342293</v>
      </c>
      <c r="AY37" s="40" t="n">
        <f aca="false">(AW37-AW36)/AW36</f>
        <v>0.0290655519667859</v>
      </c>
      <c r="AZ37" s="12" t="n">
        <f aca="false">workers_and_wage_high!B25</f>
        <v>6329.6485470738</v>
      </c>
      <c r="BA37" s="40" t="n">
        <f aca="false">(AZ37-AZ36)/AZ36</f>
        <v>-0.0026171711686247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0.0159396710043089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100184143.281654</v>
      </c>
      <c r="E38" s="6"/>
      <c r="F38" s="80" t="n">
        <f aca="false">'High pensions'!I38</f>
        <v>18209653.9436874</v>
      </c>
      <c r="G38" s="80" t="n">
        <f aca="false">'High pensions'!K38</f>
        <v>337583.245718613</v>
      </c>
      <c r="H38" s="80" t="n">
        <f aca="false">'High pensions'!V38</f>
        <v>1857283.4147836</v>
      </c>
      <c r="I38" s="80" t="n">
        <f aca="false">'High pensions'!M38</f>
        <v>10440.7189397509</v>
      </c>
      <c r="J38" s="80" t="n">
        <f aca="false">'High pensions'!W38</f>
        <v>57441.7550964001</v>
      </c>
      <c r="K38" s="6"/>
      <c r="L38" s="80" t="n">
        <f aca="false">'High pensions'!N38</f>
        <v>3728110.63680359</v>
      </c>
      <c r="M38" s="8"/>
      <c r="N38" s="80" t="n">
        <f aca="false">'High pensions'!L38</f>
        <v>759388.017181717</v>
      </c>
      <c r="O38" s="6"/>
      <c r="P38" s="80" t="n">
        <f aca="false">'High pensions'!X38</f>
        <v>23523112.6319121</v>
      </c>
      <c r="Q38" s="8"/>
      <c r="R38" s="80" t="n">
        <f aca="false">'High SIPA income'!G33</f>
        <v>17694303.1736246</v>
      </c>
      <c r="S38" s="8"/>
      <c r="T38" s="80" t="n">
        <f aca="false">'High SIPA income'!J33</f>
        <v>67655701.7796902</v>
      </c>
      <c r="U38" s="6"/>
      <c r="V38" s="80" t="n">
        <f aca="false">'High SIPA income'!F33</f>
        <v>100731.753574452</v>
      </c>
      <c r="W38" s="8"/>
      <c r="X38" s="80" t="n">
        <f aca="false">'High SIPA income'!M33</f>
        <v>253009.123208614</v>
      </c>
      <c r="Y38" s="6"/>
      <c r="Z38" s="6" t="n">
        <f aca="false">R38+V38-N38-L38-F38</f>
        <v>-4902117.67047362</v>
      </c>
      <c r="AA38" s="6"/>
      <c r="AB38" s="6" t="n">
        <f aca="false">T38-P38-D38</f>
        <v>-56051554.1338761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-0.0120544090973956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10734714</v>
      </c>
      <c r="AX38" s="5"/>
      <c r="AY38" s="61" t="n">
        <f aca="false">(AW38-AW37)/AW37</f>
        <v>0.0379433264944244</v>
      </c>
      <c r="AZ38" s="11" t="n">
        <f aca="false">workers_and_wage_high!B26</f>
        <v>6355.70189096059</v>
      </c>
      <c r="BA38" s="61" t="n">
        <f aca="false">(AZ38-AZ37)/AZ37</f>
        <v>0.0041160806469795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0.0189333622051317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104699217.827906</v>
      </c>
      <c r="E39" s="9"/>
      <c r="F39" s="81" t="n">
        <f aca="false">'High pensions'!I39</f>
        <v>19030322.1884219</v>
      </c>
      <c r="G39" s="81" t="n">
        <f aca="false">'High pensions'!K39</f>
        <v>369096.655135959</v>
      </c>
      <c r="H39" s="81" t="n">
        <f aca="false">'High pensions'!V39</f>
        <v>2030660.89543887</v>
      </c>
      <c r="I39" s="81" t="n">
        <f aca="false">'High pensions'!M39</f>
        <v>11415.3604681224</v>
      </c>
      <c r="J39" s="81" t="n">
        <f aca="false">'High pensions'!W39</f>
        <v>62803.9452197584</v>
      </c>
      <c r="K39" s="9"/>
      <c r="L39" s="81" t="n">
        <f aca="false">'High pensions'!N39</f>
        <v>3263206.36923633</v>
      </c>
      <c r="M39" s="67"/>
      <c r="N39" s="81" t="n">
        <f aca="false">'High pensions'!L39</f>
        <v>795524.966056373</v>
      </c>
      <c r="O39" s="9"/>
      <c r="P39" s="81" t="n">
        <f aca="false">'High pensions'!X39</f>
        <v>21309537.0080284</v>
      </c>
      <c r="Q39" s="67"/>
      <c r="R39" s="81" t="n">
        <f aca="false">'High SIPA income'!G34</f>
        <v>21013102.9481781</v>
      </c>
      <c r="S39" s="67"/>
      <c r="T39" s="81" t="n">
        <f aca="false">'High SIPA income'!J34</f>
        <v>80345420.3637137</v>
      </c>
      <c r="U39" s="9"/>
      <c r="V39" s="81" t="n">
        <f aca="false">'High SIPA income'!F34</f>
        <v>104442.245236657</v>
      </c>
      <c r="W39" s="67"/>
      <c r="X39" s="81" t="n">
        <f aca="false">'High SIPA income'!M34</f>
        <v>262328.808499642</v>
      </c>
      <c r="Y39" s="9"/>
      <c r="Z39" s="9" t="n">
        <f aca="false">R39+V39-N39-L39-F39</f>
        <v>-1971508.33029991</v>
      </c>
      <c r="AA39" s="9"/>
      <c r="AB39" s="9" t="n">
        <f aca="false">T39-P39-D39</f>
        <v>-45663334.4722203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-0.00970870180747177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11023406</v>
      </c>
      <c r="AX39" s="7"/>
      <c r="AY39" s="40" t="n">
        <f aca="false">(AW39-AW38)/AW38</f>
        <v>0.0268933108045543</v>
      </c>
      <c r="AZ39" s="12" t="n">
        <f aca="false">workers_and_wage_high!B27</f>
        <v>6420.12269975139</v>
      </c>
      <c r="BA39" s="40" t="n">
        <f aca="false">(AZ39-AZ38)/AZ38</f>
        <v>0.0101359078660406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0.0166883967843566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98938308.5860051</v>
      </c>
      <c r="E40" s="9"/>
      <c r="F40" s="81" t="n">
        <f aca="false">'High pensions'!I40</f>
        <v>17983208.7405276</v>
      </c>
      <c r="G40" s="81" t="n">
        <f aca="false">'High pensions'!K40</f>
        <v>373460.770970168</v>
      </c>
      <c r="H40" s="81" t="n">
        <f aca="false">'High pensions'!V40</f>
        <v>2054670.97313635</v>
      </c>
      <c r="I40" s="81" t="n">
        <f aca="false">'High pensions'!M40</f>
        <v>11550.3331227888</v>
      </c>
      <c r="J40" s="81" t="n">
        <f aca="false">'High pensions'!W40</f>
        <v>63546.5249423616</v>
      </c>
      <c r="K40" s="9"/>
      <c r="L40" s="81" t="n">
        <f aca="false">'High pensions'!N40</f>
        <v>2926064.58043898</v>
      </c>
      <c r="M40" s="67"/>
      <c r="N40" s="81" t="n">
        <f aca="false">'High pensions'!L40</f>
        <v>754106.455808777</v>
      </c>
      <c r="O40" s="9"/>
      <c r="P40" s="81" t="n">
        <f aca="false">'High pensions'!X40</f>
        <v>19332234.2403082</v>
      </c>
      <c r="Q40" s="67"/>
      <c r="R40" s="81" t="n">
        <f aca="false">'High SIPA income'!G35</f>
        <v>18794538.4445994</v>
      </c>
      <c r="S40" s="67"/>
      <c r="T40" s="81" t="n">
        <f aca="false">'High SIPA income'!J35</f>
        <v>71862546.6975237</v>
      </c>
      <c r="U40" s="9"/>
      <c r="V40" s="81" t="n">
        <f aca="false">'High SIPA income'!F35</f>
        <v>112440.812846659</v>
      </c>
      <c r="W40" s="67"/>
      <c r="X40" s="81" t="n">
        <f aca="false">'High SIPA income'!M35</f>
        <v>282418.904284938</v>
      </c>
      <c r="Y40" s="9"/>
      <c r="Z40" s="9" t="n">
        <f aca="false">R40+V40-N40-L40-F40</f>
        <v>-2756400.51932921</v>
      </c>
      <c r="AA40" s="9"/>
      <c r="AB40" s="9" t="n">
        <f aca="false">T40-P40-D40</f>
        <v>-46407996.1287897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-0.00965869738361656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11353109</v>
      </c>
      <c r="AX40" s="7"/>
      <c r="AY40" s="40" t="n">
        <f aca="false">(AW40-AW39)/AW39</f>
        <v>0.0299093583235526</v>
      </c>
      <c r="AZ40" s="12" t="n">
        <f aca="false">workers_and_wage_high!B28</f>
        <v>6486.18824881291</v>
      </c>
      <c r="BA40" s="40" t="n">
        <f aca="false">(AZ40-AZ39)/AZ39</f>
        <v>0.0102903872949476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0.0192578994288392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109407194.415388</v>
      </c>
      <c r="E41" s="9"/>
      <c r="F41" s="81" t="n">
        <f aca="false">'High pensions'!I41</f>
        <v>19886052.6625752</v>
      </c>
      <c r="G41" s="81" t="n">
        <f aca="false">'High pensions'!K41</f>
        <v>432296.727369386</v>
      </c>
      <c r="H41" s="81" t="n">
        <f aca="false">'High pensions'!V41</f>
        <v>2378369.04583123</v>
      </c>
      <c r="I41" s="81" t="n">
        <f aca="false">'High pensions'!M41</f>
        <v>13370.0018774037</v>
      </c>
      <c r="J41" s="81" t="n">
        <f aca="false">'High pensions'!W41</f>
        <v>73557.8055411722</v>
      </c>
      <c r="K41" s="9"/>
      <c r="L41" s="81" t="n">
        <f aca="false">'High pensions'!N41</f>
        <v>3388187.78537304</v>
      </c>
      <c r="M41" s="67"/>
      <c r="N41" s="81" t="n">
        <f aca="false">'High pensions'!L41</f>
        <v>835514.969556689</v>
      </c>
      <c r="O41" s="9"/>
      <c r="P41" s="81" t="n">
        <f aca="false">'High pensions'!X41</f>
        <v>22178079.3707986</v>
      </c>
      <c r="Q41" s="67"/>
      <c r="R41" s="81" t="n">
        <f aca="false">'High SIPA income'!G36</f>
        <v>22539544.6026072</v>
      </c>
      <c r="S41" s="67"/>
      <c r="T41" s="81" t="n">
        <f aca="false">'High SIPA income'!J36</f>
        <v>86181902.3287165</v>
      </c>
      <c r="U41" s="9"/>
      <c r="V41" s="81" t="n">
        <f aca="false">'High SIPA income'!F36</f>
        <v>113854.746826568</v>
      </c>
      <c r="W41" s="67"/>
      <c r="X41" s="81" t="n">
        <f aca="false">'High SIPA income'!M36</f>
        <v>285970.29879399</v>
      </c>
      <c r="Y41" s="9"/>
      <c r="Z41" s="9" t="n">
        <f aca="false">R41+V41-N41-L41-F41</f>
        <v>-1456356.06807112</v>
      </c>
      <c r="AA41" s="9"/>
      <c r="AB41" s="9" t="n">
        <f aca="false">T41-P41-D41</f>
        <v>-45403371.4574704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-0.00970746278971312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11413452</v>
      </c>
      <c r="AX41" s="7"/>
      <c r="AY41" s="40" t="n">
        <f aca="false">(AW41-AW40)/AW40</f>
        <v>0.00531510795853365</v>
      </c>
      <c r="AZ41" s="12" t="n">
        <f aca="false">workers_and_wage_high!B29</f>
        <v>6657.04469803551</v>
      </c>
      <c r="BA41" s="40" t="n">
        <f aca="false">(AZ41-AZ40)/AZ40</f>
        <v>0.0263415803964471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0.0166397523683728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103932473.636455</v>
      </c>
      <c r="E42" s="6"/>
      <c r="F42" s="80" t="n">
        <f aca="false">'High pensions'!I42</f>
        <v>18890957.3555022</v>
      </c>
      <c r="G42" s="80" t="n">
        <f aca="false">'High pensions'!K42</f>
        <v>429095.587390133</v>
      </c>
      <c r="H42" s="80" t="n">
        <f aca="false">'High pensions'!V42</f>
        <v>2360757.31815437</v>
      </c>
      <c r="I42" s="80" t="n">
        <f aca="false">'High pensions'!M42</f>
        <v>13270.9975481484</v>
      </c>
      <c r="J42" s="80" t="n">
        <f aca="false">'High pensions'!W42</f>
        <v>73013.1129326091</v>
      </c>
      <c r="K42" s="6"/>
      <c r="L42" s="80" t="n">
        <f aca="false">'High pensions'!N42</f>
        <v>3755119.11818853</v>
      </c>
      <c r="M42" s="8"/>
      <c r="N42" s="80" t="n">
        <f aca="false">'High pensions'!L42</f>
        <v>795890.869652417</v>
      </c>
      <c r="O42" s="6"/>
      <c r="P42" s="80" t="n">
        <f aca="false">'High pensions'!X42</f>
        <v>23864087.6944226</v>
      </c>
      <c r="Q42" s="8"/>
      <c r="R42" s="80" t="n">
        <f aca="false">'High SIPA income'!G37</f>
        <v>19977423.6240019</v>
      </c>
      <c r="S42" s="8"/>
      <c r="T42" s="80" t="n">
        <f aca="false">'High SIPA income'!J37</f>
        <v>76385410.7036385</v>
      </c>
      <c r="U42" s="6"/>
      <c r="V42" s="80" t="n">
        <f aca="false">'High SIPA income'!F37</f>
        <v>120133.995271837</v>
      </c>
      <c r="W42" s="8"/>
      <c r="X42" s="80" t="n">
        <f aca="false">'High SIPA income'!M37</f>
        <v>301741.960530947</v>
      </c>
      <c r="Y42" s="6"/>
      <c r="Z42" s="6" t="n">
        <f aca="false">R42+V42-N42-L42-F42</f>
        <v>-3344409.72406942</v>
      </c>
      <c r="AA42" s="6"/>
      <c r="AB42" s="6" t="n">
        <f aca="false">T42-P42-D42</f>
        <v>-51411150.6272389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-0.0107344146372364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11426215</v>
      </c>
      <c r="AX42" s="5"/>
      <c r="AY42" s="61" t="n">
        <f aca="false">(AW42-AW41)/AW41</f>
        <v>0.00111824187809262</v>
      </c>
      <c r="AZ42" s="11" t="n">
        <f aca="false">workers_and_wage_high!B30</f>
        <v>6777.81102904316</v>
      </c>
      <c r="BA42" s="61" t="n">
        <f aca="false">(AZ42-AZ41)/AZ41</f>
        <v>0.0181411326625589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0.0191245265592953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115701348.818249</v>
      </c>
      <c r="E43" s="9"/>
      <c r="F43" s="81" t="n">
        <f aca="false">'High pensions'!I43</f>
        <v>21030089.730617</v>
      </c>
      <c r="G43" s="81" t="n">
        <f aca="false">'High pensions'!K43</f>
        <v>500858.299037082</v>
      </c>
      <c r="H43" s="81" t="n">
        <f aca="false">'High pensions'!V43</f>
        <v>2755574.58421287</v>
      </c>
      <c r="I43" s="81" t="n">
        <f aca="false">'High pensions'!M43</f>
        <v>15490.462856817</v>
      </c>
      <c r="J43" s="81" t="n">
        <f aca="false">'High pensions'!W43</f>
        <v>85223.9562127693</v>
      </c>
      <c r="K43" s="9"/>
      <c r="L43" s="81" t="n">
        <f aca="false">'High pensions'!N43</f>
        <v>3578318.11139724</v>
      </c>
      <c r="M43" s="67"/>
      <c r="N43" s="81" t="n">
        <f aca="false">'High pensions'!L43</f>
        <v>887879.496371374</v>
      </c>
      <c r="O43" s="9"/>
      <c r="P43" s="81" t="n">
        <f aca="false">'High pensions'!X43</f>
        <v>23452760.7128809</v>
      </c>
      <c r="Q43" s="67"/>
      <c r="R43" s="81" t="n">
        <f aca="false">'High SIPA income'!G38</f>
        <v>23699153.6145459</v>
      </c>
      <c r="S43" s="67"/>
      <c r="T43" s="81" t="n">
        <f aca="false">'High SIPA income'!J38</f>
        <v>90615767.8911484</v>
      </c>
      <c r="U43" s="9"/>
      <c r="V43" s="81" t="n">
        <f aca="false">'High SIPA income'!F38</f>
        <v>113629.157389138</v>
      </c>
      <c r="W43" s="67"/>
      <c r="X43" s="81" t="n">
        <f aca="false">'High SIPA income'!M38</f>
        <v>285403.683166407</v>
      </c>
      <c r="Y43" s="9"/>
      <c r="Z43" s="9" t="n">
        <f aca="false">R43+V43-N43-L43-F43</f>
        <v>-1683504.56645066</v>
      </c>
      <c r="AA43" s="9"/>
      <c r="AB43" s="9" t="n">
        <f aca="false">T43-P43-D43</f>
        <v>-48538341.6399817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-0.00992304898992822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11485592</v>
      </c>
      <c r="AX43" s="7"/>
      <c r="AY43" s="40" t="n">
        <f aca="false">(AW43-AW42)/AW42</f>
        <v>0.0051965589655017</v>
      </c>
      <c r="AZ43" s="12" t="n">
        <f aca="false">workers_and_wage_high!B31</f>
        <v>6886.11009648407</v>
      </c>
      <c r="BA43" s="40" t="n">
        <f aca="false">(AZ43-AZ42)/AZ42</f>
        <v>0.0159784725447263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0.0169713985916482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110381719.16868</v>
      </c>
      <c r="E44" s="9"/>
      <c r="F44" s="81" t="n">
        <f aca="false">'High pensions'!I44</f>
        <v>20063184.0721547</v>
      </c>
      <c r="G44" s="81" t="n">
        <f aca="false">'High pensions'!K44</f>
        <v>501618.561401508</v>
      </c>
      <c r="H44" s="81" t="n">
        <f aca="false">'High pensions'!V44</f>
        <v>2759757.32342828</v>
      </c>
      <c r="I44" s="81" t="n">
        <f aca="false">'High pensions'!M44</f>
        <v>15513.9761258199</v>
      </c>
      <c r="J44" s="81" t="n">
        <f aca="false">'High pensions'!W44</f>
        <v>85353.3192812873</v>
      </c>
      <c r="K44" s="9"/>
      <c r="L44" s="81" t="n">
        <f aca="false">'High pensions'!N44</f>
        <v>3225400.33877205</v>
      </c>
      <c r="M44" s="67"/>
      <c r="N44" s="81" t="n">
        <f aca="false">'High pensions'!L44</f>
        <v>848527.376621138</v>
      </c>
      <c r="O44" s="9"/>
      <c r="P44" s="81" t="n">
        <f aca="false">'High pensions'!X44</f>
        <v>21404964.9609149</v>
      </c>
      <c r="Q44" s="67"/>
      <c r="R44" s="81" t="n">
        <f aca="false">'High SIPA income'!G39</f>
        <v>21031583.3789356</v>
      </c>
      <c r="S44" s="67"/>
      <c r="T44" s="81" t="n">
        <f aca="false">'High SIPA income'!J39</f>
        <v>80416081.8924454</v>
      </c>
      <c r="U44" s="9"/>
      <c r="V44" s="81" t="n">
        <f aca="false">'High SIPA income'!F39</f>
        <v>122649.525489966</v>
      </c>
      <c r="W44" s="67"/>
      <c r="X44" s="81" t="n">
        <f aca="false">'High SIPA income'!M39</f>
        <v>308060.247191399</v>
      </c>
      <c r="Y44" s="9"/>
      <c r="Z44" s="9" t="n">
        <f aca="false">R44+V44-N44-L44-F44</f>
        <v>-2982878.88312228</v>
      </c>
      <c r="AA44" s="9"/>
      <c r="AB44" s="9" t="n">
        <f aca="false">T44-P44-D44</f>
        <v>-51370602.2371493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-0.0101824222180899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11555401</v>
      </c>
      <c r="AX44" s="7"/>
      <c r="AY44" s="40" t="n">
        <f aca="false">(AW44-AW43)/AW43</f>
        <v>0.00607796272059812</v>
      </c>
      <c r="AZ44" s="12" t="n">
        <f aca="false">workers_and_wage_high!B32</f>
        <v>6969.92524262453</v>
      </c>
      <c r="BA44" s="40" t="n">
        <f aca="false">(AZ44-AZ43)/AZ43</f>
        <v>0.0121716244681094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0.0194797770249185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118616315.985786</v>
      </c>
      <c r="E45" s="9"/>
      <c r="F45" s="81" t="n">
        <f aca="false">'High pensions'!I45</f>
        <v>21559919.5184392</v>
      </c>
      <c r="G45" s="81" t="n">
        <f aca="false">'High pensions'!K45</f>
        <v>554019.95360638</v>
      </c>
      <c r="H45" s="81" t="n">
        <f aca="false">'High pensions'!V45</f>
        <v>3048054.32242923</v>
      </c>
      <c r="I45" s="81" t="n">
        <f aca="false">'High pensions'!M45</f>
        <v>17134.6377404035</v>
      </c>
      <c r="J45" s="81" t="n">
        <f aca="false">'High pensions'!W45</f>
        <v>94269.7213122446</v>
      </c>
      <c r="K45" s="9"/>
      <c r="L45" s="81" t="n">
        <f aca="false">'High pensions'!N45</f>
        <v>3621599.79631983</v>
      </c>
      <c r="M45" s="67"/>
      <c r="N45" s="81" t="n">
        <f aca="false">'High pensions'!L45</f>
        <v>913194.866936676</v>
      </c>
      <c r="O45" s="9"/>
      <c r="P45" s="81" t="n">
        <f aca="false">'High pensions'!X45</f>
        <v>23816627.2813052</v>
      </c>
      <c r="Q45" s="67"/>
      <c r="R45" s="81" t="n">
        <f aca="false">'High SIPA income'!G40</f>
        <v>25011430.070036</v>
      </c>
      <c r="S45" s="67" t="n">
        <f aca="false">SUM(T42:T45)/AVERAGE(AG42:AG45)</f>
        <v>0.0693840037299868</v>
      </c>
      <c r="T45" s="81" t="n">
        <f aca="false">'High SIPA income'!J40</f>
        <v>95633370.6559461</v>
      </c>
      <c r="U45" s="9"/>
      <c r="V45" s="81" t="n">
        <f aca="false">'High SIPA income'!F40</f>
        <v>116584.943472031</v>
      </c>
      <c r="W45" s="67"/>
      <c r="X45" s="81" t="n">
        <f aca="false">'High SIPA income'!M40</f>
        <v>292827.765629859</v>
      </c>
      <c r="Y45" s="9"/>
      <c r="Z45" s="9" t="n">
        <f aca="false">R45+V45-N45-L45-F45</f>
        <v>-966699.168187678</v>
      </c>
      <c r="AA45" s="9"/>
      <c r="AB45" s="9" t="n">
        <f aca="false">T45-P45-D45</f>
        <v>-46799572.6111452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-0.0092653145362819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11621865</v>
      </c>
      <c r="AX45" s="7"/>
      <c r="AY45" s="40" t="n">
        <f aca="false">(AW45-AW44)/AW44</f>
        <v>0.00575176923760586</v>
      </c>
      <c r="AZ45" s="12" t="n">
        <f aca="false">workers_and_wage_high!B33</f>
        <v>7072.6730266602</v>
      </c>
      <c r="BA45" s="40" t="n">
        <f aca="false">(AZ45-AZ44)/AZ44</f>
        <v>0.0147415905420785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0.0170078256360863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113576780.851112</v>
      </c>
      <c r="E46" s="6"/>
      <c r="F46" s="80" t="n">
        <f aca="false">'High pensions'!I46</f>
        <v>20643924.3536008</v>
      </c>
      <c r="G46" s="80" t="n">
        <f aca="false">'High pensions'!K46</f>
        <v>536972.327804768</v>
      </c>
      <c r="H46" s="80" t="n">
        <f aca="false">'High pensions'!V46</f>
        <v>2954263.31513155</v>
      </c>
      <c r="I46" s="80" t="n">
        <f aca="false">'High pensions'!M46</f>
        <v>16607.3915815908</v>
      </c>
      <c r="J46" s="80" t="n">
        <f aca="false">'High pensions'!W46</f>
        <v>91368.9685092232</v>
      </c>
      <c r="K46" s="6"/>
      <c r="L46" s="80" t="n">
        <f aca="false">'High pensions'!N46</f>
        <v>4074458.71507372</v>
      </c>
      <c r="M46" s="8"/>
      <c r="N46" s="80" t="n">
        <f aca="false">'High pensions'!L46</f>
        <v>876269.665084295</v>
      </c>
      <c r="O46" s="6"/>
      <c r="P46" s="80" t="n">
        <f aca="false">'High pensions'!X46</f>
        <v>25963362.7976239</v>
      </c>
      <c r="Q46" s="8"/>
      <c r="R46" s="80" t="n">
        <f aca="false">'High SIPA income'!G41</f>
        <v>21948858.2707567</v>
      </c>
      <c r="S46" s="8"/>
      <c r="T46" s="80" t="n">
        <f aca="false">'High SIPA income'!J41</f>
        <v>83923361.9430976</v>
      </c>
      <c r="U46" s="6"/>
      <c r="V46" s="80" t="n">
        <f aca="false">'High SIPA income'!F41</f>
        <v>126979.411261475</v>
      </c>
      <c r="W46" s="8"/>
      <c r="X46" s="80" t="n">
        <f aca="false">'High SIPA income'!M41</f>
        <v>318935.671908724</v>
      </c>
      <c r="Y46" s="6"/>
      <c r="Z46" s="6" t="n">
        <f aca="false">R46+V46-N46-L46-F46</f>
        <v>-3518815.05174069</v>
      </c>
      <c r="AA46" s="6"/>
      <c r="AB46" s="6" t="n">
        <f aca="false">T46-P46-D46</f>
        <v>-55616781.7056387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-0.0110595536151419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11728526</v>
      </c>
      <c r="AX46" s="5"/>
      <c r="AY46" s="61" t="n">
        <f aca="false">(AW46-AW45)/AW45</f>
        <v>0.00917761478041605</v>
      </c>
      <c r="AZ46" s="11" t="n">
        <f aca="false">workers_and_wage_high!B34</f>
        <v>7104.32526509693</v>
      </c>
      <c r="BA46" s="61" t="n">
        <f aca="false">(AZ46-AZ45)/AZ45</f>
        <v>0.00447528654547204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0.0191666376448314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122482049.431137</v>
      </c>
      <c r="E47" s="9"/>
      <c r="F47" s="81" t="n">
        <f aca="false">'High pensions'!I47</f>
        <v>22262562.3316883</v>
      </c>
      <c r="G47" s="81" t="n">
        <f aca="false">'High pensions'!K47</f>
        <v>589254.931040442</v>
      </c>
      <c r="H47" s="81" t="n">
        <f aca="false">'High pensions'!V47</f>
        <v>3241906.77227239</v>
      </c>
      <c r="I47" s="81" t="n">
        <f aca="false">'High pensions'!M47</f>
        <v>18224.3793105292</v>
      </c>
      <c r="J47" s="81" t="n">
        <f aca="false">'High pensions'!W47</f>
        <v>100265.157905332</v>
      </c>
      <c r="K47" s="9"/>
      <c r="L47" s="81" t="n">
        <f aca="false">'High pensions'!N47</f>
        <v>3727705.25025765</v>
      </c>
      <c r="M47" s="67"/>
      <c r="N47" s="81" t="n">
        <f aca="false">'High pensions'!L47</f>
        <v>946646.2190165</v>
      </c>
      <c r="O47" s="9"/>
      <c r="P47" s="81" t="n">
        <f aca="false">'High pensions'!X47</f>
        <v>24551248.4555913</v>
      </c>
      <c r="Q47" s="67"/>
      <c r="R47" s="81" t="n">
        <f aca="false">'High SIPA income'!G42</f>
        <v>25621887.1043224</v>
      </c>
      <c r="S47" s="67"/>
      <c r="T47" s="81" t="n">
        <f aca="false">'High SIPA income'!J42</f>
        <v>97967506.0358891</v>
      </c>
      <c r="U47" s="9"/>
      <c r="V47" s="81" t="n">
        <f aca="false">'High SIPA income'!F42</f>
        <v>117900.339872653</v>
      </c>
      <c r="W47" s="67"/>
      <c r="X47" s="81" t="n">
        <f aca="false">'High SIPA income'!M42</f>
        <v>296131.662148916</v>
      </c>
      <c r="Y47" s="9"/>
      <c r="Z47" s="9" t="n">
        <f aca="false">R47+V47-N47-L47-F47</f>
        <v>-1197126.35676744</v>
      </c>
      <c r="AA47" s="9"/>
      <c r="AB47" s="9" t="n">
        <f aca="false">T47-P47-D47</f>
        <v>-49065791.8508392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-0.00964507644518036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11768408</v>
      </c>
      <c r="AX47" s="7"/>
      <c r="AY47" s="40" t="n">
        <f aca="false">(AW47-AW46)/AW46</f>
        <v>0.00340042730007164</v>
      </c>
      <c r="AZ47" s="12" t="n">
        <f aca="false">workers_and_wage_high!B35</f>
        <v>7123.01711824269</v>
      </c>
      <c r="BA47" s="40" t="n">
        <f aca="false">(AZ47-AZ46)/AZ46</f>
        <v>0.00263105255577081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0.0167416948051663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117878255.421768</v>
      </c>
      <c r="E48" s="9"/>
      <c r="F48" s="81" t="n">
        <f aca="false">'High pensions'!I48</f>
        <v>21425768.2743398</v>
      </c>
      <c r="G48" s="81" t="n">
        <f aca="false">'High pensions'!K48</f>
        <v>590651.653083056</v>
      </c>
      <c r="H48" s="81" t="n">
        <f aca="false">'High pensions'!V48</f>
        <v>3249591.12485123</v>
      </c>
      <c r="I48" s="81" t="n">
        <f aca="false">'High pensions'!M48</f>
        <v>18267.576899476</v>
      </c>
      <c r="J48" s="81" t="n">
        <f aca="false">'High pensions'!W48</f>
        <v>100502.818294368</v>
      </c>
      <c r="K48" s="9"/>
      <c r="L48" s="81" t="n">
        <f aca="false">'High pensions'!N48</f>
        <v>3468027.58911016</v>
      </c>
      <c r="M48" s="67"/>
      <c r="N48" s="81" t="n">
        <f aca="false">'High pensions'!L48</f>
        <v>913202.677757077</v>
      </c>
      <c r="O48" s="9"/>
      <c r="P48" s="81" t="n">
        <f aca="false">'High pensions'!X48</f>
        <v>23019783.3408719</v>
      </c>
      <c r="Q48" s="67"/>
      <c r="R48" s="81" t="n">
        <f aca="false">'High SIPA income'!G43</f>
        <v>22559075.9417133</v>
      </c>
      <c r="S48" s="67"/>
      <c r="T48" s="81" t="n">
        <f aca="false">'High SIPA income'!J43</f>
        <v>86256582.0966032</v>
      </c>
      <c r="U48" s="9"/>
      <c r="V48" s="81" t="n">
        <f aca="false">'High SIPA income'!F43</f>
        <v>119178.160468459</v>
      </c>
      <c r="W48" s="67"/>
      <c r="X48" s="81" t="n">
        <f aca="false">'High SIPA income'!M43</f>
        <v>299341.17907968</v>
      </c>
      <c r="Y48" s="9"/>
      <c r="Z48" s="9" t="n">
        <f aca="false">R48+V48-N48-L48-F48</f>
        <v>-3128744.43902526</v>
      </c>
      <c r="AA48" s="9"/>
      <c r="AB48" s="9" t="n">
        <f aca="false">T48-P48-D48</f>
        <v>-54641456.6660363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-0.0105408803116234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11793133</v>
      </c>
      <c r="AX48" s="7"/>
      <c r="AY48" s="40" t="n">
        <f aca="false">(AW48-AW47)/AW47</f>
        <v>0.0021009638686898</v>
      </c>
      <c r="AZ48" s="12" t="n">
        <f aca="false">workers_and_wage_high!B36</f>
        <v>7174.78979158477</v>
      </c>
      <c r="BA48" s="40" t="n">
        <f aca="false">(AZ48-AZ47)/AZ47</f>
        <v>0.00726836289772305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0.019190067102891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125617207.182356</v>
      </c>
      <c r="E49" s="9"/>
      <c r="F49" s="81" t="n">
        <f aca="false">'High pensions'!I49</f>
        <v>22832414.3645401</v>
      </c>
      <c r="G49" s="81" t="n">
        <f aca="false">'High pensions'!K49</f>
        <v>653903.799662589</v>
      </c>
      <c r="H49" s="81" t="n">
        <f aca="false">'High pensions'!V49</f>
        <v>3597585.77293145</v>
      </c>
      <c r="I49" s="81" t="n">
        <f aca="false">'High pensions'!M49</f>
        <v>20223.828855544</v>
      </c>
      <c r="J49" s="81" t="n">
        <f aca="false">'High pensions'!W49</f>
        <v>111265.539369014</v>
      </c>
      <c r="K49" s="9"/>
      <c r="L49" s="81" t="n">
        <f aca="false">'High pensions'!N49</f>
        <v>3774394.4289122</v>
      </c>
      <c r="M49" s="67"/>
      <c r="N49" s="81" t="n">
        <f aca="false">'High pensions'!L49</f>
        <v>975274.881010532</v>
      </c>
      <c r="O49" s="9"/>
      <c r="P49" s="81" t="n">
        <f aca="false">'High pensions'!X49</f>
        <v>24951025.2770511</v>
      </c>
      <c r="Q49" s="67"/>
      <c r="R49" s="81" t="n">
        <f aca="false">'High SIPA income'!G44</f>
        <v>26350392.9003262</v>
      </c>
      <c r="S49" s="67"/>
      <c r="T49" s="81" t="n">
        <f aca="false">'High SIPA income'!J44</f>
        <v>100753011.087745</v>
      </c>
      <c r="U49" s="9"/>
      <c r="V49" s="81" t="n">
        <f aca="false">'High SIPA income'!F44</f>
        <v>112171.572510673</v>
      </c>
      <c r="W49" s="67"/>
      <c r="X49" s="81" t="n">
        <f aca="false">'High SIPA income'!M44</f>
        <v>281742.650185082</v>
      </c>
      <c r="Y49" s="9"/>
      <c r="Z49" s="9" t="n">
        <f aca="false">R49+V49-N49-L49-F49</f>
        <v>-1119519.20162598</v>
      </c>
      <c r="AA49" s="9"/>
      <c r="AB49" s="9" t="n">
        <f aca="false">T49-P49-D49</f>
        <v>-49815221.3716615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-0.00945572260217431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11773619</v>
      </c>
      <c r="AX49" s="7"/>
      <c r="AY49" s="40" t="n">
        <f aca="false">(AW49-AW48)/AW48</f>
        <v>-0.00165469176002679</v>
      </c>
      <c r="AZ49" s="12" t="n">
        <f aca="false">workers_and_wage_high!B37</f>
        <v>7225.01225549103</v>
      </c>
      <c r="BA49" s="40" t="n">
        <f aca="false">(AZ49-AZ48)/AZ48</f>
        <v>0.00699985161449083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0.0167360565390906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121513089.959399</v>
      </c>
      <c r="E50" s="6"/>
      <c r="F50" s="80" t="n">
        <f aca="false">'High pensions'!I50</f>
        <v>22086442.4779086</v>
      </c>
      <c r="G50" s="80" t="n">
        <f aca="false">'High pensions'!K50</f>
        <v>659509.890834501</v>
      </c>
      <c r="H50" s="80" t="n">
        <f aca="false">'High pensions'!V50</f>
        <v>3628428.83249501</v>
      </c>
      <c r="I50" s="80" t="n">
        <f aca="false">'High pensions'!M50</f>
        <v>20397.2131185927</v>
      </c>
      <c r="J50" s="80" t="n">
        <f aca="false">'High pensions'!W50</f>
        <v>112219.44842768</v>
      </c>
      <c r="K50" s="6"/>
      <c r="L50" s="80" t="n">
        <f aca="false">'High pensions'!N50</f>
        <v>4280282.46923024</v>
      </c>
      <c r="M50" s="8"/>
      <c r="N50" s="80" t="n">
        <f aca="false">'High pensions'!L50</f>
        <v>944467.54482485</v>
      </c>
      <c r="O50" s="6"/>
      <c r="P50" s="80" t="n">
        <f aca="false">'High pensions'!X50</f>
        <v>27406587.849092</v>
      </c>
      <c r="Q50" s="8"/>
      <c r="R50" s="80" t="n">
        <f aca="false">'High SIPA income'!G45</f>
        <v>23102304.3200929</v>
      </c>
      <c r="S50" s="8"/>
      <c r="T50" s="80" t="n">
        <f aca="false">'High SIPA income'!J45</f>
        <v>88333662.8838645</v>
      </c>
      <c r="U50" s="6"/>
      <c r="V50" s="80" t="n">
        <f aca="false">'High SIPA income'!F45</f>
        <v>118489.76506607</v>
      </c>
      <c r="W50" s="8"/>
      <c r="X50" s="80" t="n">
        <f aca="false">'High SIPA income'!M45</f>
        <v>297612.128298782</v>
      </c>
      <c r="Y50" s="6"/>
      <c r="Z50" s="6" t="n">
        <f aca="false">R50+V50-N50-L50-F50</f>
        <v>-4090398.40680476</v>
      </c>
      <c r="AA50" s="6"/>
      <c r="AB50" s="6" t="n">
        <f aca="false">T50-P50-D50</f>
        <v>-60586014.9246265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-0.0116402894977562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11854821</v>
      </c>
      <c r="AX50" s="5"/>
      <c r="AY50" s="61" t="n">
        <f aca="false">(AW50-AW49)/AW49</f>
        <v>0.00689694477118718</v>
      </c>
      <c r="AZ50" s="11" t="n">
        <f aca="false">workers_and_wage_high!B38</f>
        <v>7244.8214806851</v>
      </c>
      <c r="BA50" s="61" t="n">
        <f aca="false">(AZ50-AZ49)/AZ49</f>
        <v>0.00274175662179914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0.0192383134495819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129698760.687669</v>
      </c>
      <c r="E51" s="9"/>
      <c r="F51" s="81" t="n">
        <f aca="false">'High pensions'!I51</f>
        <v>23574285.0283981</v>
      </c>
      <c r="G51" s="81" t="n">
        <f aca="false">'High pensions'!K51</f>
        <v>727984.905466449</v>
      </c>
      <c r="H51" s="81" t="n">
        <f aca="false">'High pensions'!V51</f>
        <v>4005158.15960441</v>
      </c>
      <c r="I51" s="81" t="n">
        <f aca="false">'High pensions'!M51</f>
        <v>22514.997076282</v>
      </c>
      <c r="J51" s="81" t="n">
        <f aca="false">'High pensions'!W51</f>
        <v>123870.870915601</v>
      </c>
      <c r="K51" s="9"/>
      <c r="L51" s="81" t="n">
        <f aca="false">'High pensions'!N51</f>
        <v>3862751.80929745</v>
      </c>
      <c r="M51" s="67"/>
      <c r="N51" s="81" t="n">
        <f aca="false">'High pensions'!L51</f>
        <v>1008711.35451787</v>
      </c>
      <c r="O51" s="9"/>
      <c r="P51" s="81" t="n">
        <f aca="false">'High pensions'!X51</f>
        <v>25593469.7557862</v>
      </c>
      <c r="Q51" s="67"/>
      <c r="R51" s="81" t="n">
        <f aca="false">'High SIPA income'!G46</f>
        <v>26824184.6588674</v>
      </c>
      <c r="S51" s="67"/>
      <c r="T51" s="81" t="n">
        <f aca="false">'High SIPA income'!J46</f>
        <v>102564594.940865</v>
      </c>
      <c r="U51" s="9"/>
      <c r="V51" s="81" t="n">
        <f aca="false">'High SIPA income'!F46</f>
        <v>117805.383148023</v>
      </c>
      <c r="W51" s="67"/>
      <c r="X51" s="81" t="n">
        <f aca="false">'High SIPA income'!M46</f>
        <v>295893.158233428</v>
      </c>
      <c r="Y51" s="9"/>
      <c r="Z51" s="9" t="n">
        <f aca="false">R51+V51-N51-L51-F51</f>
        <v>-1503758.15019801</v>
      </c>
      <c r="AA51" s="9"/>
      <c r="AB51" s="9" t="n">
        <f aca="false">T51-P51-D51</f>
        <v>-52727635.5025908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-0.0100143971049059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11940394</v>
      </c>
      <c r="AX51" s="7"/>
      <c r="AY51" s="40" t="n">
        <f aca="false">(AW51-AW50)/AW50</f>
        <v>0.00721841350451432</v>
      </c>
      <c r="AZ51" s="12" t="n">
        <f aca="false">workers_and_wage_high!B39</f>
        <v>7256.16267737873</v>
      </c>
      <c r="BA51" s="40" t="n">
        <f aca="false">(AZ51-AZ50)/AZ50</f>
        <v>0.00156542113892832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0.0168304330493915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126474330.465945</v>
      </c>
      <c r="E52" s="9"/>
      <c r="F52" s="81" t="n">
        <f aca="false">'High pensions'!I52</f>
        <v>22988206.6672936</v>
      </c>
      <c r="G52" s="81" t="n">
        <f aca="false">'High pensions'!K52</f>
        <v>725590.905449697</v>
      </c>
      <c r="H52" s="81" t="n">
        <f aca="false">'High pensions'!V52</f>
        <v>3991987.07785644</v>
      </c>
      <c r="I52" s="81" t="n">
        <f aca="false">'High pensions'!M52</f>
        <v>22440.9558386502</v>
      </c>
      <c r="J52" s="81" t="n">
        <f aca="false">'High pensions'!W52</f>
        <v>123463.517871848</v>
      </c>
      <c r="K52" s="9"/>
      <c r="L52" s="81" t="n">
        <f aca="false">'High pensions'!N52</f>
        <v>3680718.82232109</v>
      </c>
      <c r="M52" s="67"/>
      <c r="N52" s="81" t="n">
        <f aca="false">'High pensions'!L52</f>
        <v>985322.870977778</v>
      </c>
      <c r="O52" s="9"/>
      <c r="P52" s="81" t="n">
        <f aca="false">'High pensions'!X52</f>
        <v>24520223.1852982</v>
      </c>
      <c r="Q52" s="67"/>
      <c r="R52" s="81" t="n">
        <f aca="false">'High SIPA income'!G47</f>
        <v>23865118.3257483</v>
      </c>
      <c r="S52" s="67"/>
      <c r="T52" s="81" t="n">
        <f aca="false">'High SIPA income'!J47</f>
        <v>91250348.3488745</v>
      </c>
      <c r="U52" s="9"/>
      <c r="V52" s="81" t="n">
        <f aca="false">'High SIPA income'!F47</f>
        <v>118395.659972794</v>
      </c>
      <c r="W52" s="67"/>
      <c r="X52" s="81" t="n">
        <f aca="false">'High SIPA income'!M47</f>
        <v>297375.763435723</v>
      </c>
      <c r="Y52" s="9"/>
      <c r="Z52" s="9" t="n">
        <f aca="false">R52+V52-N52-L52-F52</f>
        <v>-3670734.37487137</v>
      </c>
      <c r="AA52" s="9"/>
      <c r="AB52" s="9" t="n">
        <f aca="false">T52-P52-D52</f>
        <v>-59744205.3023685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-0.0111355084658344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11971857</v>
      </c>
      <c r="AX52" s="7"/>
      <c r="AY52" s="40" t="n">
        <f aca="false">(AW52-AW51)/AW51</f>
        <v>0.0026350051765461</v>
      </c>
      <c r="AZ52" s="12" t="n">
        <f aca="false">workers_and_wage_high!B40</f>
        <v>7336.08722943183</v>
      </c>
      <c r="BA52" s="40" t="n">
        <f aca="false">(AZ52-AZ51)/AZ51</f>
        <v>0.0110147133694055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0.0193965652586821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132752462.408602</v>
      </c>
      <c r="E53" s="9"/>
      <c r="F53" s="81" t="n">
        <f aca="false">'High pensions'!I53</f>
        <v>24129331.463532</v>
      </c>
      <c r="G53" s="81" t="n">
        <f aca="false">'High pensions'!K53</f>
        <v>836331.98674907</v>
      </c>
      <c r="H53" s="81" t="n">
        <f aca="false">'High pensions'!V53</f>
        <v>4601251.83326426</v>
      </c>
      <c r="I53" s="81" t="n">
        <f aca="false">'High pensions'!M53</f>
        <v>25865.9377345073</v>
      </c>
      <c r="J53" s="81" t="n">
        <f aca="false">'High pensions'!W53</f>
        <v>142306.757729822</v>
      </c>
      <c r="K53" s="9"/>
      <c r="L53" s="81" t="n">
        <f aca="false">'High pensions'!N53</f>
        <v>3939026.682584</v>
      </c>
      <c r="M53" s="67"/>
      <c r="N53" s="81" t="n">
        <f aca="false">'High pensions'!L53</f>
        <v>1036499.7739053</v>
      </c>
      <c r="O53" s="9"/>
      <c r="P53" s="81" t="n">
        <f aca="false">'High pensions'!X53</f>
        <v>26142144.120426</v>
      </c>
      <c r="Q53" s="67"/>
      <c r="R53" s="81" t="n">
        <f aca="false">'High SIPA income'!G48</f>
        <v>27848219.5604632</v>
      </c>
      <c r="S53" s="67"/>
      <c r="T53" s="81" t="n">
        <f aca="false">'High SIPA income'!J48</f>
        <v>106480081.141962</v>
      </c>
      <c r="U53" s="9"/>
      <c r="V53" s="81" t="n">
        <f aca="false">'High SIPA income'!F48</f>
        <v>117449.266407332</v>
      </c>
      <c r="W53" s="67"/>
      <c r="X53" s="81" t="n">
        <f aca="false">'High SIPA income'!M48</f>
        <v>294998.69565212</v>
      </c>
      <c r="Y53" s="9"/>
      <c r="Z53" s="9" t="n">
        <f aca="false">R53+V53-N53-L53-F53</f>
        <v>-1139189.09315086</v>
      </c>
      <c r="AA53" s="9"/>
      <c r="AB53" s="9" t="n">
        <f aca="false">T53-P53-D53</f>
        <v>-52414525.3870663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-0.00943472436013966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12022134</v>
      </c>
      <c r="AX53" s="7"/>
      <c r="AY53" s="40" t="n">
        <f aca="false">(AW53-AW52)/AW52</f>
        <v>0.00419959910981229</v>
      </c>
      <c r="AZ53" s="12" t="n">
        <f aca="false">workers_and_wage_high!B41</f>
        <v>7385.15830884556</v>
      </c>
      <c r="BA53" s="40" t="n">
        <f aca="false">(AZ53-AZ52)/AZ52</f>
        <v>0.00668899890078385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0.0168693824191047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130251963.324853</v>
      </c>
      <c r="E54" s="6"/>
      <c r="F54" s="80" t="n">
        <f aca="false">'High pensions'!I54</f>
        <v>23674836.1560902</v>
      </c>
      <c r="G54" s="80" t="n">
        <f aca="false">'High pensions'!K54</f>
        <v>886290.186751393</v>
      </c>
      <c r="H54" s="80" t="n">
        <f aca="false">'High pensions'!V54</f>
        <v>4876107.10962503</v>
      </c>
      <c r="I54" s="80" t="n">
        <f aca="false">'High pensions'!M54</f>
        <v>27411.0367036511</v>
      </c>
      <c r="J54" s="80" t="n">
        <f aca="false">'High pensions'!W54</f>
        <v>150807.436380154</v>
      </c>
      <c r="K54" s="6"/>
      <c r="L54" s="80" t="n">
        <f aca="false">'High pensions'!N54</f>
        <v>4669409.62281622</v>
      </c>
      <c r="M54" s="8"/>
      <c r="N54" s="80" t="n">
        <f aca="false">'High pensions'!L54</f>
        <v>1019899.60246728</v>
      </c>
      <c r="O54" s="6"/>
      <c r="P54" s="80" t="n">
        <f aca="false">'High pensions'!X54</f>
        <v>29840775.4239759</v>
      </c>
      <c r="Q54" s="8"/>
      <c r="R54" s="80" t="n">
        <f aca="false">'High SIPA income'!G49</f>
        <v>24525984.5658386</v>
      </c>
      <c r="S54" s="8"/>
      <c r="T54" s="80" t="n">
        <f aca="false">'High SIPA income'!J49</f>
        <v>93777227.6962603</v>
      </c>
      <c r="U54" s="6"/>
      <c r="V54" s="80" t="n">
        <f aca="false">'High SIPA income'!F49</f>
        <v>115460.4768843</v>
      </c>
      <c r="W54" s="8"/>
      <c r="X54" s="80" t="n">
        <f aca="false">'High SIPA income'!M49</f>
        <v>290003.429754192</v>
      </c>
      <c r="Y54" s="6"/>
      <c r="Z54" s="6" t="n">
        <f aca="false">R54+V54-N54-L54-F54</f>
        <v>-4722700.33865087</v>
      </c>
      <c r="AA54" s="6"/>
      <c r="AB54" s="6" t="n">
        <f aca="false">T54-P54-D54</f>
        <v>-66315511.0525684</v>
      </c>
      <c r="AC54" s="50"/>
      <c r="AD54" s="6"/>
      <c r="AE54" s="6"/>
      <c r="AF54" s="6"/>
      <c r="AG54" s="6" t="n">
        <f aca="false">BF54/100*$AG$53</f>
        <v>5601417824.63516</v>
      </c>
      <c r="AH54" s="61" t="n">
        <f aca="false">(AG54-AG53)/AG53</f>
        <v>0.00826694148501068</v>
      </c>
      <c r="AI54" s="61"/>
      <c r="AJ54" s="61" t="n">
        <f aca="false">AB54/AG54</f>
        <v>-0.0118390580972038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0.00918040885948297</v>
      </c>
      <c r="AV54" s="5"/>
      <c r="AW54" s="5" t="n">
        <f aca="false">workers_and_wage_high!C42</f>
        <v>12087392</v>
      </c>
      <c r="AX54" s="5"/>
      <c r="AY54" s="61" t="n">
        <f aca="false">(AW54-AW53)/AW53</f>
        <v>0.00542815443580982</v>
      </c>
      <c r="AZ54" s="11" t="n">
        <f aca="false">workers_and_wage_high!B42</f>
        <v>7406.01001433138</v>
      </c>
      <c r="BA54" s="61" t="n">
        <f aca="false">(AZ54-AZ53)/AZ53</f>
        <v>0.00282346086756815</v>
      </c>
      <c r="BB54" s="66"/>
      <c r="BC54" s="66"/>
      <c r="BD54" s="66"/>
      <c r="BE54" s="66"/>
      <c r="BF54" s="5" t="n">
        <f aca="false">BF53*(1+AY54)*(1+BA54)*(1-BE54)</f>
        <v>100.826694148501</v>
      </c>
      <c r="BG54" s="5"/>
      <c r="BH54" s="5"/>
      <c r="BI54" s="61" t="n">
        <f aca="false">T61/AG61</f>
        <v>0.0194091441684806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136707702.242656</v>
      </c>
      <c r="E55" s="9"/>
      <c r="F55" s="81" t="n">
        <f aca="false">'High pensions'!I55</f>
        <v>24848243.1224352</v>
      </c>
      <c r="G55" s="81" t="n">
        <f aca="false">'High pensions'!K55</f>
        <v>1041233.35112184</v>
      </c>
      <c r="H55" s="81" t="n">
        <f aca="false">'High pensions'!V55</f>
        <v>5728558.68436693</v>
      </c>
      <c r="I55" s="81" t="n">
        <f aca="false">'High pensions'!M55</f>
        <v>32203.0933336652</v>
      </c>
      <c r="J55" s="81" t="n">
        <f aca="false">'High pensions'!W55</f>
        <v>177171.918073205</v>
      </c>
      <c r="K55" s="9"/>
      <c r="L55" s="81" t="n">
        <f aca="false">'High pensions'!N55</f>
        <v>4050263.32370689</v>
      </c>
      <c r="M55" s="67"/>
      <c r="N55" s="81" t="n">
        <f aca="false">'High pensions'!L55</f>
        <v>1073196.10280361</v>
      </c>
      <c r="O55" s="9"/>
      <c r="P55" s="81" t="n">
        <f aca="false">'High pensions'!X55</f>
        <v>26921243.9544405</v>
      </c>
      <c r="Q55" s="67"/>
      <c r="R55" s="81" t="n">
        <f aca="false">'High SIPA income'!G50</f>
        <v>28412598.072772</v>
      </c>
      <c r="S55" s="67"/>
      <c r="T55" s="81" t="n">
        <f aca="false">'High SIPA income'!J50</f>
        <v>108638031.29942</v>
      </c>
      <c r="U55" s="9"/>
      <c r="V55" s="81" t="n">
        <f aca="false">'High SIPA income'!F50</f>
        <v>124445.901691835</v>
      </c>
      <c r="W55" s="67"/>
      <c r="X55" s="81" t="n">
        <f aca="false">'High SIPA income'!M50</f>
        <v>312572.226300864</v>
      </c>
      <c r="Y55" s="9"/>
      <c r="Z55" s="9" t="n">
        <f aca="false">R55+V55-N55-L55-F55</f>
        <v>-1434658.57448194</v>
      </c>
      <c r="AA55" s="9"/>
      <c r="AB55" s="9" t="n">
        <f aca="false">T55-P55-D55</f>
        <v>-54990914.8976769</v>
      </c>
      <c r="AC55" s="50"/>
      <c r="AD55" s="9"/>
      <c r="AE55" s="9"/>
      <c r="AF55" s="9"/>
      <c r="AG55" s="9" t="n">
        <f aca="false">BF55/100*$AG$53</f>
        <v>5661159532.0088</v>
      </c>
      <c r="AH55" s="40" t="n">
        <f aca="false">(AG55-AG54)/AG54</f>
        <v>0.0106654617177277</v>
      </c>
      <c r="AI55" s="40"/>
      <c r="AJ55" s="40" t="n">
        <f aca="false">AB55/AG55</f>
        <v>-0.00971371935144247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12184981</v>
      </c>
      <c r="AX55" s="7"/>
      <c r="AY55" s="40" t="n">
        <f aca="false">(AW55-AW54)/AW54</f>
        <v>0.00807361918931727</v>
      </c>
      <c r="AZ55" s="12" t="n">
        <f aca="false">workers_and_wage_high!B43</f>
        <v>7425.05149240955</v>
      </c>
      <c r="BA55" s="40" t="n">
        <f aca="false">(AZ55-AZ54)/AZ54</f>
        <v>0.00257108457068312</v>
      </c>
      <c r="BB55" s="39"/>
      <c r="BC55" s="39"/>
      <c r="BD55" s="39"/>
      <c r="BE55" s="39"/>
      <c r="BF55" s="7" t="n">
        <f aca="false">BF54*(1+AY55)*(1+BA55)*(1-BE55)</f>
        <v>101.902057395067</v>
      </c>
      <c r="BG55" s="7"/>
      <c r="BH55" s="7"/>
      <c r="BI55" s="40" t="n">
        <f aca="false">T62/AG62</f>
        <v>0.0169669968156831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133982075.859904</v>
      </c>
      <c r="E56" s="9"/>
      <c r="F56" s="81" t="n">
        <f aca="false">'High pensions'!I56</f>
        <v>24352828.2635172</v>
      </c>
      <c r="G56" s="81" t="n">
        <f aca="false">'High pensions'!K56</f>
        <v>1063000.66234497</v>
      </c>
      <c r="H56" s="81" t="n">
        <f aca="false">'High pensions'!V56</f>
        <v>5848316.00832149</v>
      </c>
      <c r="I56" s="81" t="n">
        <f aca="false">'High pensions'!M56</f>
        <v>32876.3091446897</v>
      </c>
      <c r="J56" s="81" t="n">
        <f aca="false">'High pensions'!W56</f>
        <v>180875.752834685</v>
      </c>
      <c r="K56" s="9"/>
      <c r="L56" s="81" t="n">
        <f aca="false">'High pensions'!N56</f>
        <v>3933233.03060471</v>
      </c>
      <c r="M56" s="67"/>
      <c r="N56" s="81" t="n">
        <f aca="false">'High pensions'!L56</f>
        <v>1054054.45926416</v>
      </c>
      <c r="O56" s="9"/>
      <c r="P56" s="81" t="n">
        <f aca="false">'High pensions'!X56</f>
        <v>26208661.5321385</v>
      </c>
      <c r="Q56" s="67"/>
      <c r="R56" s="81" t="n">
        <f aca="false">'High SIPA income'!G51</f>
        <v>25063966.4464941</v>
      </c>
      <c r="S56" s="67"/>
      <c r="T56" s="81" t="n">
        <f aca="false">'High SIPA income'!J51</f>
        <v>95834248.0447508</v>
      </c>
      <c r="U56" s="9"/>
      <c r="V56" s="81" t="n">
        <f aca="false">'High SIPA income'!F51</f>
        <v>124956.374230353</v>
      </c>
      <c r="W56" s="67"/>
      <c r="X56" s="81" t="n">
        <f aca="false">'High SIPA income'!M51</f>
        <v>313854.386144304</v>
      </c>
      <c r="Y56" s="9"/>
      <c r="Z56" s="9" t="n">
        <f aca="false">R56+V56-N56-L56-F56</f>
        <v>-4151192.93266168</v>
      </c>
      <c r="AA56" s="9"/>
      <c r="AB56" s="9" t="n">
        <f aca="false">T56-P56-D56</f>
        <v>-64356489.347292</v>
      </c>
      <c r="AC56" s="50"/>
      <c r="AD56" s="9"/>
      <c r="AE56" s="9"/>
      <c r="AF56" s="9"/>
      <c r="AG56" s="9" t="n">
        <f aca="false">BF56/100*$AG$53</f>
        <v>5726214405.46103</v>
      </c>
      <c r="AH56" s="40" t="n">
        <f aca="false">(AG56-AG55)/AG55</f>
        <v>0.0114914397102576</v>
      </c>
      <c r="AI56" s="40"/>
      <c r="AJ56" s="40" t="n">
        <f aca="false">AB56/AG56</f>
        <v>-0.0112389241461018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12277256</v>
      </c>
      <c r="AX56" s="7"/>
      <c r="AY56" s="40" t="n">
        <f aca="false">(AW56-AW55)/AW55</f>
        <v>0.00757284726172326</v>
      </c>
      <c r="AZ56" s="12" t="n">
        <f aca="false">workers_and_wage_high!B44</f>
        <v>7453.92856148422</v>
      </c>
      <c r="BA56" s="40" t="n">
        <f aca="false">(AZ56-AZ55)/AZ55</f>
        <v>0.00388914058093567</v>
      </c>
      <c r="BB56" s="39"/>
      <c r="BC56" s="39"/>
      <c r="BD56" s="39"/>
      <c r="BE56" s="39"/>
      <c r="BF56" s="7" t="n">
        <f aca="false">BF55*(1+AY56)*(1+BA56)*(1-BE56)</f>
        <v>103.073058743974</v>
      </c>
      <c r="BG56" s="7"/>
      <c r="BH56" s="7"/>
      <c r="BI56" s="40" t="n">
        <f aca="false">T63/AG63</f>
        <v>0.0194247020136192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140059747.856378</v>
      </c>
      <c r="E57" s="9"/>
      <c r="F57" s="81" t="n">
        <f aca="false">'High pensions'!I57</f>
        <v>25457517.0916473</v>
      </c>
      <c r="G57" s="81" t="n">
        <f aca="false">'High pensions'!K57</f>
        <v>1219464.71694904</v>
      </c>
      <c r="H57" s="81" t="n">
        <f aca="false">'High pensions'!V57</f>
        <v>6709135.07239363</v>
      </c>
      <c r="I57" s="81" t="n">
        <f aca="false">'High pensions'!M57</f>
        <v>37715.4036169804</v>
      </c>
      <c r="J57" s="81" t="n">
        <f aca="false">'High pensions'!W57</f>
        <v>207499.022857534</v>
      </c>
      <c r="K57" s="9"/>
      <c r="L57" s="81" t="n">
        <f aca="false">'High pensions'!N57</f>
        <v>4148299.96737582</v>
      </c>
      <c r="M57" s="67"/>
      <c r="N57" s="81" t="n">
        <f aca="false">'High pensions'!L57</f>
        <v>1103674.90533104</v>
      </c>
      <c r="O57" s="9"/>
      <c r="P57" s="81" t="n">
        <f aca="false">'High pensions'!X57</f>
        <v>27597641.9432905</v>
      </c>
      <c r="Q57" s="67"/>
      <c r="R57" s="81" t="n">
        <f aca="false">'High SIPA income'!G52</f>
        <v>28992801.5255391</v>
      </c>
      <c r="S57" s="67"/>
      <c r="T57" s="81" t="n">
        <f aca="false">'High SIPA income'!J52</f>
        <v>110856489.488295</v>
      </c>
      <c r="U57" s="9"/>
      <c r="V57" s="81" t="n">
        <f aca="false">'High SIPA income'!F52</f>
        <v>122116.225695289</v>
      </c>
      <c r="W57" s="67"/>
      <c r="X57" s="81" t="n">
        <f aca="false">'High SIPA income'!M52</f>
        <v>306720.751861769</v>
      </c>
      <c r="Y57" s="9"/>
      <c r="Z57" s="9" t="n">
        <f aca="false">R57+V57-N57-L57-F57</f>
        <v>-1594574.21311974</v>
      </c>
      <c r="AA57" s="9"/>
      <c r="AB57" s="9" t="n">
        <f aca="false">T57-P57-D57</f>
        <v>-56800900.3113735</v>
      </c>
      <c r="AC57" s="50"/>
      <c r="AD57" s="9"/>
      <c r="AE57" s="9"/>
      <c r="AF57" s="9"/>
      <c r="AG57" s="9" t="n">
        <f aca="false">BF57/100*$AG$53</f>
        <v>5762276915.73992</v>
      </c>
      <c r="AH57" s="40" t="n">
        <f aca="false">(AG57-AG56)/AG56</f>
        <v>0.00629779252493586</v>
      </c>
      <c r="AI57" s="40" t="n">
        <f aca="false">(AG57-AG53)/AG53</f>
        <v>0.0372219148285364</v>
      </c>
      <c r="AJ57" s="40" t="n">
        <f aca="false">AB57/AG57</f>
        <v>-0.00985737081746614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12329718</v>
      </c>
      <c r="AX57" s="7"/>
      <c r="AY57" s="40" t="n">
        <f aca="false">(AW57-AW56)/AW56</f>
        <v>0.00427310467420407</v>
      </c>
      <c r="AZ57" s="12" t="n">
        <f aca="false">workers_and_wage_high!B45</f>
        <v>7468.95622530237</v>
      </c>
      <c r="BA57" s="40" t="n">
        <f aca="false">(AZ57-AZ56)/AZ56</f>
        <v>0.00201607295994309</v>
      </c>
      <c r="BB57" s="39"/>
      <c r="BC57" s="39"/>
      <c r="BD57" s="39"/>
      <c r="BE57" s="39"/>
      <c r="BF57" s="7" t="n">
        <f aca="false">BF56*(1+AY57)*(1+BA57)*(1-BE57)</f>
        <v>103.722191482854</v>
      </c>
      <c r="BG57" s="73" t="n">
        <f aca="false">(BB57-BB53)/BB53</f>
        <v>-1</v>
      </c>
      <c r="BH57" s="7"/>
      <c r="BI57" s="40" t="n">
        <f aca="false">T64/AG64</f>
        <v>0.0169611099048239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138677931.811002</v>
      </c>
      <c r="E58" s="6"/>
      <c r="F58" s="80" t="n">
        <f aca="false">'High pensions'!I58</f>
        <v>25206355.6685327</v>
      </c>
      <c r="G58" s="80" t="n">
        <f aca="false">'High pensions'!K58</f>
        <v>1317627.05472698</v>
      </c>
      <c r="H58" s="80" t="n">
        <f aca="false">'High pensions'!V58</f>
        <v>7249195.2922759</v>
      </c>
      <c r="I58" s="80" t="n">
        <f aca="false">'High pensions'!M58</f>
        <v>40751.3522080514</v>
      </c>
      <c r="J58" s="80" t="n">
        <f aca="false">'High pensions'!W58</f>
        <v>224201.916255958</v>
      </c>
      <c r="K58" s="6"/>
      <c r="L58" s="80" t="n">
        <f aca="false">'High pensions'!N58</f>
        <v>4838065.13590134</v>
      </c>
      <c r="M58" s="8"/>
      <c r="N58" s="80" t="n">
        <f aca="false">'High pensions'!L58</f>
        <v>1095077.90759357</v>
      </c>
      <c r="O58" s="6"/>
      <c r="P58" s="80" t="n">
        <f aca="false">'High pensions'!X58</f>
        <v>31129538.536748</v>
      </c>
      <c r="Q58" s="8"/>
      <c r="R58" s="80" t="n">
        <f aca="false">'High SIPA income'!G53</f>
        <v>25616636.5268353</v>
      </c>
      <c r="S58" s="8"/>
      <c r="T58" s="80" t="n">
        <f aca="false">'High SIPA income'!J53</f>
        <v>97947429.9977908</v>
      </c>
      <c r="U58" s="6"/>
      <c r="V58" s="80" t="n">
        <f aca="false">'High SIPA income'!F53</f>
        <v>120426.087824799</v>
      </c>
      <c r="W58" s="8"/>
      <c r="X58" s="80" t="n">
        <f aca="false">'High SIPA income'!M53</f>
        <v>302475.612811366</v>
      </c>
      <c r="Y58" s="6"/>
      <c r="Z58" s="6" t="n">
        <f aca="false">R58+V58-N58-L58-F58</f>
        <v>-5402436.09736753</v>
      </c>
      <c r="AA58" s="6"/>
      <c r="AB58" s="6" t="n">
        <f aca="false">T58-P58-D58</f>
        <v>-71860040.3499588</v>
      </c>
      <c r="AC58" s="50"/>
      <c r="AD58" s="6"/>
      <c r="AE58" s="6"/>
      <c r="AF58" s="6"/>
      <c r="AG58" s="6" t="n">
        <f aca="false">BF58/100*$AG$53</f>
        <v>5819661901.17324</v>
      </c>
      <c r="AH58" s="61" t="n">
        <f aca="false">(AG58-AG57)/AG57</f>
        <v>0.0099587344156563</v>
      </c>
      <c r="AI58" s="61"/>
      <c r="AJ58" s="61" t="n">
        <f aca="false">AB58/AG58</f>
        <v>-0.0123478032865572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0.0106081977274067</v>
      </c>
      <c r="AV58" s="5"/>
      <c r="AW58" s="5" t="n">
        <f aca="false">workers_and_wage_high!C46</f>
        <v>12407839</v>
      </c>
      <c r="AX58" s="5"/>
      <c r="AY58" s="61" t="n">
        <f aca="false">(AW58-AW57)/AW57</f>
        <v>0.00633599243713441</v>
      </c>
      <c r="AZ58" s="11" t="n">
        <f aca="false">workers_and_wage_high!B46</f>
        <v>7495.84396603359</v>
      </c>
      <c r="BA58" s="61" t="n">
        <f aca="false">(AZ58-AZ57)/AZ57</f>
        <v>0.00359993283132822</v>
      </c>
      <c r="BB58" s="66"/>
      <c r="BC58" s="66"/>
      <c r="BD58" s="66"/>
      <c r="BE58" s="66"/>
      <c r="BF58" s="5" t="n">
        <f aca="false">BF57*(1+AY58)*(1+BA58)*(1-BE58)</f>
        <v>104.755133240841</v>
      </c>
      <c r="BG58" s="5"/>
      <c r="BH58" s="5"/>
      <c r="BI58" s="61" t="n">
        <f aca="false">T65/AG65</f>
        <v>0.0195036743833139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145385422.505239</v>
      </c>
      <c r="E59" s="9"/>
      <c r="F59" s="81" t="n">
        <f aca="false">'High pensions'!I59</f>
        <v>26425521.5002869</v>
      </c>
      <c r="G59" s="81" t="n">
        <f aca="false">'High pensions'!K59</f>
        <v>1482913.85047246</v>
      </c>
      <c r="H59" s="81" t="n">
        <f aca="false">'High pensions'!V59</f>
        <v>8158554.4749786</v>
      </c>
      <c r="I59" s="81" t="n">
        <f aca="false">'High pensions'!M59</f>
        <v>45863.314963066</v>
      </c>
      <c r="J59" s="81" t="n">
        <f aca="false">'High pensions'!W59</f>
        <v>252326.427061195</v>
      </c>
      <c r="K59" s="9"/>
      <c r="L59" s="81" t="n">
        <f aca="false">'High pensions'!N59</f>
        <v>4252184.77611583</v>
      </c>
      <c r="M59" s="67"/>
      <c r="N59" s="81" t="n">
        <f aca="false">'High pensions'!L59</f>
        <v>1150380.2387775</v>
      </c>
      <c r="O59" s="9"/>
      <c r="P59" s="81" t="n">
        <f aca="false">'High pensions'!X59</f>
        <v>28393659.6740112</v>
      </c>
      <c r="Q59" s="67"/>
      <c r="R59" s="81" t="n">
        <f aca="false">'High SIPA income'!G54</f>
        <v>29917090.3949508</v>
      </c>
      <c r="S59" s="67"/>
      <c r="T59" s="81" t="n">
        <f aca="false">'High SIPA income'!J54</f>
        <v>114390588.090178</v>
      </c>
      <c r="U59" s="9"/>
      <c r="V59" s="81" t="n">
        <f aca="false">'High SIPA income'!F54</f>
        <v>118323.220856467</v>
      </c>
      <c r="W59" s="67"/>
      <c r="X59" s="81" t="n">
        <f aca="false">'High SIPA income'!M54</f>
        <v>297193.817260287</v>
      </c>
      <c r="Y59" s="9"/>
      <c r="Z59" s="9" t="n">
        <f aca="false">R59+V59-N59-L59-F59</f>
        <v>-1792672.89937299</v>
      </c>
      <c r="AA59" s="9"/>
      <c r="AB59" s="9" t="n">
        <f aca="false">T59-P59-D59</f>
        <v>-59388494.089072</v>
      </c>
      <c r="AC59" s="50"/>
      <c r="AD59" s="9"/>
      <c r="AE59" s="9"/>
      <c r="AF59" s="9"/>
      <c r="AG59" s="9" t="n">
        <f aca="false">BF59/100*$AG$53</f>
        <v>5897466204.1763</v>
      </c>
      <c r="AH59" s="40" t="n">
        <f aca="false">(AG59-AG58)/AG58</f>
        <v>0.0133692135942415</v>
      </c>
      <c r="AI59" s="40"/>
      <c r="AJ59" s="40" t="n">
        <f aca="false">AB59/AG59</f>
        <v>-0.010070171160458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12509319</v>
      </c>
      <c r="AX59" s="7"/>
      <c r="AY59" s="40" t="n">
        <f aca="false">(AW59-AW58)/AW58</f>
        <v>0.00817870057791691</v>
      </c>
      <c r="AZ59" s="12" t="n">
        <f aca="false">workers_and_wage_high!B47</f>
        <v>7534.43561218892</v>
      </c>
      <c r="BA59" s="40" t="n">
        <f aca="false">(AZ59-AZ58)/AZ58</f>
        <v>0.00514840574726412</v>
      </c>
      <c r="BB59" s="39"/>
      <c r="BC59" s="39"/>
      <c r="BD59" s="39"/>
      <c r="BE59" s="39"/>
      <c r="BF59" s="7" t="n">
        <f aca="false">BF58*(1+AY59)*(1+BA59)*(1-BE59)</f>
        <v>106.155626992231</v>
      </c>
      <c r="BG59" s="7"/>
      <c r="BH59" s="7"/>
      <c r="BI59" s="40" t="n">
        <f aca="false">T66/AG66</f>
        <v>0.0170364226065517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144177755.46174</v>
      </c>
      <c r="E60" s="9"/>
      <c r="F60" s="81" t="n">
        <f aca="false">'High pensions'!I60</f>
        <v>26206013.7197045</v>
      </c>
      <c r="G60" s="81" t="n">
        <f aca="false">'High pensions'!K60</f>
        <v>1528600.14573861</v>
      </c>
      <c r="H60" s="81" t="n">
        <f aca="false">'High pensions'!V60</f>
        <v>8409906.9918966</v>
      </c>
      <c r="I60" s="81" t="n">
        <f aca="false">'High pensions'!M60</f>
        <v>47276.2931671736</v>
      </c>
      <c r="J60" s="81" t="n">
        <f aca="false">'High pensions'!W60</f>
        <v>260100.216244226</v>
      </c>
      <c r="K60" s="9"/>
      <c r="L60" s="81" t="n">
        <f aca="false">'High pensions'!N60</f>
        <v>4142801.71187701</v>
      </c>
      <c r="M60" s="67"/>
      <c r="N60" s="81" t="n">
        <f aca="false">'High pensions'!L60</f>
        <v>1142034.56566232</v>
      </c>
      <c r="O60" s="9"/>
      <c r="P60" s="81" t="n">
        <f aca="false">'High pensions'!X60</f>
        <v>27780155.0025828</v>
      </c>
      <c r="Q60" s="67"/>
      <c r="R60" s="81" t="n">
        <f aca="false">'High SIPA income'!G55</f>
        <v>26224872.7445434</v>
      </c>
      <c r="S60" s="67"/>
      <c r="T60" s="81" t="n">
        <f aca="false">'High SIPA income'!J55</f>
        <v>100273073.893065</v>
      </c>
      <c r="U60" s="9"/>
      <c r="V60" s="81" t="n">
        <f aca="false">'High SIPA income'!F55</f>
        <v>124545.186197802</v>
      </c>
      <c r="W60" s="67"/>
      <c r="X60" s="81" t="n">
        <f aca="false">'High SIPA income'!M55</f>
        <v>312821.600355336</v>
      </c>
      <c r="Y60" s="9"/>
      <c r="Z60" s="9" t="n">
        <f aca="false">R60+V60-N60-L60-F60</f>
        <v>-5141432.06650272</v>
      </c>
      <c r="AA60" s="9"/>
      <c r="AB60" s="9" t="n">
        <f aca="false">T60-P60-D60</f>
        <v>-71684836.5712584</v>
      </c>
      <c r="AC60" s="50"/>
      <c r="AD60" s="9"/>
      <c r="AE60" s="9"/>
      <c r="AF60" s="9"/>
      <c r="AG60" s="9" t="n">
        <f aca="false">BF60/100*$AG$53</f>
        <v>5944086831.50753</v>
      </c>
      <c r="AH60" s="40" t="n">
        <f aca="false">(AG60-AG59)/AG59</f>
        <v>0.00790519618378022</v>
      </c>
      <c r="AI60" s="40"/>
      <c r="AJ60" s="40" t="n">
        <f aca="false">AB60/AG60</f>
        <v>-0.0120598568969892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12545097</v>
      </c>
      <c r="AX60" s="7"/>
      <c r="AY60" s="40" t="n">
        <f aca="false">(AW60-AW59)/AW59</f>
        <v>0.00286010773248328</v>
      </c>
      <c r="AZ60" s="12" t="n">
        <f aca="false">workers_and_wage_high!B48</f>
        <v>7572.3390982295</v>
      </c>
      <c r="BA60" s="40" t="n">
        <f aca="false">(AZ60-AZ59)/AZ59</f>
        <v>0.00503070010702115</v>
      </c>
      <c r="BB60" s="39"/>
      <c r="BC60" s="39"/>
      <c r="BD60" s="39"/>
      <c r="BE60" s="39"/>
      <c r="BF60" s="7" t="n">
        <f aca="false">BF59*(1+AY60)*(1+BA60)*(1-BE60)</f>
        <v>106.994808049617</v>
      </c>
      <c r="BG60" s="7"/>
      <c r="BH60" s="7"/>
      <c r="BI60" s="40" t="n">
        <f aca="false">T67/AG67</f>
        <v>0.0195145122814348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147945458.536728</v>
      </c>
      <c r="E61" s="9"/>
      <c r="F61" s="81" t="n">
        <f aca="false">'High pensions'!I61</f>
        <v>26890838.3527326</v>
      </c>
      <c r="G61" s="81" t="n">
        <f aca="false">'High pensions'!K61</f>
        <v>1639291.61574478</v>
      </c>
      <c r="H61" s="81" t="n">
        <f aca="false">'High pensions'!V61</f>
        <v>9018898.80060692</v>
      </c>
      <c r="I61" s="81" t="n">
        <f aca="false">'High pensions'!M61</f>
        <v>50699.7406931371</v>
      </c>
      <c r="J61" s="81" t="n">
        <f aca="false">'High pensions'!W61</f>
        <v>278935.014451758</v>
      </c>
      <c r="K61" s="9"/>
      <c r="L61" s="81" t="n">
        <f aca="false">'High pensions'!N61</f>
        <v>4261368.89233649</v>
      </c>
      <c r="M61" s="67"/>
      <c r="N61" s="81" t="n">
        <f aca="false">'High pensions'!L61</f>
        <v>1173533.75086089</v>
      </c>
      <c r="O61" s="9"/>
      <c r="P61" s="81" t="n">
        <f aca="false">'High pensions'!X61</f>
        <v>28568699.888832</v>
      </c>
      <c r="Q61" s="67"/>
      <c r="R61" s="81" t="n">
        <f aca="false">'High SIPA income'!G56</f>
        <v>30511074.4099118</v>
      </c>
      <c r="S61" s="67"/>
      <c r="T61" s="81" t="n">
        <f aca="false">'High SIPA income'!J56</f>
        <v>116661737.452986</v>
      </c>
      <c r="U61" s="9"/>
      <c r="V61" s="81" t="n">
        <f aca="false">'High SIPA income'!F56</f>
        <v>121580.516044336</v>
      </c>
      <c r="W61" s="67"/>
      <c r="X61" s="81" t="n">
        <f aca="false">'High SIPA income'!M56</f>
        <v>305375.203667953</v>
      </c>
      <c r="Y61" s="9"/>
      <c r="Z61" s="9" t="n">
        <f aca="false">R61+V61-N61-L61-F61</f>
        <v>-1693086.06997383</v>
      </c>
      <c r="AA61" s="9"/>
      <c r="AB61" s="9" t="n">
        <f aca="false">T61-P61-D61</f>
        <v>-59852420.972574</v>
      </c>
      <c r="AC61" s="50"/>
      <c r="AD61" s="9"/>
      <c r="AE61" s="9"/>
      <c r="AF61" s="9"/>
      <c r="AG61" s="9" t="n">
        <f aca="false">BF61/100*$AG$53</f>
        <v>6010658504.06933</v>
      </c>
      <c r="AH61" s="40" t="n">
        <f aca="false">(AG61-AG60)/AG60</f>
        <v>0.0111996467159486</v>
      </c>
      <c r="AI61" s="40" t="n">
        <f aca="false">(AG61-AG57)/AG57</f>
        <v>0.0431047643078284</v>
      </c>
      <c r="AJ61" s="40" t="n">
        <f aca="false">AB61/AG61</f>
        <v>-0.00995771443878449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12589786</v>
      </c>
      <c r="AX61" s="7"/>
      <c r="AY61" s="40" t="n">
        <f aca="false">(AW61-AW60)/AW60</f>
        <v>0.00356226819131012</v>
      </c>
      <c r="AZ61" s="12" t="n">
        <f aca="false">workers_and_wage_high!B49</f>
        <v>7629.96663350374</v>
      </c>
      <c r="BA61" s="40" t="n">
        <f aca="false">(AZ61-AZ60)/AZ60</f>
        <v>0.00761026870649795</v>
      </c>
      <c r="BB61" s="39"/>
      <c r="BC61" s="39"/>
      <c r="BD61" s="39"/>
      <c r="BE61" s="39"/>
      <c r="BF61" s="7" t="n">
        <f aca="false">BF60*(1+AY61)*(1+BA61)*(1-BE61)</f>
        <v>108.193112100214</v>
      </c>
      <c r="BG61" s="7"/>
      <c r="BH61" s="7"/>
      <c r="BI61" s="40" t="n">
        <f aca="false">T68/AG68</f>
        <v>0.017081620245815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147076567.297374</v>
      </c>
      <c r="E62" s="6"/>
      <c r="F62" s="80" t="n">
        <f aca="false">'High pensions'!I62</f>
        <v>26732907.084719</v>
      </c>
      <c r="G62" s="80" t="n">
        <f aca="false">'High pensions'!K62</f>
        <v>1705607.30883329</v>
      </c>
      <c r="H62" s="80" t="n">
        <f aca="false">'High pensions'!V62</f>
        <v>9383748.17768717</v>
      </c>
      <c r="I62" s="80" t="n">
        <f aca="false">'High pensions'!M62</f>
        <v>52750.7415103077</v>
      </c>
      <c r="J62" s="80" t="n">
        <f aca="false">'High pensions'!W62</f>
        <v>290219.015804757</v>
      </c>
      <c r="K62" s="6"/>
      <c r="L62" s="80" t="n">
        <f aca="false">'High pensions'!N62</f>
        <v>5155522.75755219</v>
      </c>
      <c r="M62" s="8"/>
      <c r="N62" s="80" t="n">
        <f aca="false">'High pensions'!L62</f>
        <v>1169612.66293339</v>
      </c>
      <c r="O62" s="6"/>
      <c r="P62" s="80" t="n">
        <f aca="false">'High pensions'!X62</f>
        <v>33186895.8771958</v>
      </c>
      <c r="Q62" s="8"/>
      <c r="R62" s="80" t="n">
        <f aca="false">'High SIPA income'!G57</f>
        <v>26929132.8936354</v>
      </c>
      <c r="S62" s="8"/>
      <c r="T62" s="80" t="n">
        <f aca="false">'High SIPA income'!J57</f>
        <v>102965873.612542</v>
      </c>
      <c r="U62" s="6"/>
      <c r="V62" s="80" t="n">
        <f aca="false">'High SIPA income'!F57</f>
        <v>127650.540899132</v>
      </c>
      <c r="W62" s="8"/>
      <c r="X62" s="80" t="n">
        <f aca="false">'High SIPA income'!M57</f>
        <v>320621.356066474</v>
      </c>
      <c r="Y62" s="6"/>
      <c r="Z62" s="6" t="n">
        <f aca="false">R62+V62-N62-L62-F62</f>
        <v>-6001259.07067008</v>
      </c>
      <c r="AA62" s="6"/>
      <c r="AB62" s="6" t="n">
        <f aca="false">T62-P62-D62</f>
        <v>-77297589.5620279</v>
      </c>
      <c r="AC62" s="50"/>
      <c r="AD62" s="6"/>
      <c r="AE62" s="6"/>
      <c r="AF62" s="6"/>
      <c r="AG62" s="6" t="n">
        <f aca="false">BF62/100*$AG$53</f>
        <v>6068597450.16088</v>
      </c>
      <c r="AH62" s="61" t="n">
        <f aca="false">(AG62-AG61)/AG61</f>
        <v>0.00963936747567996</v>
      </c>
      <c r="AI62" s="61"/>
      <c r="AJ62" s="61" t="n">
        <f aca="false">AB62/AG62</f>
        <v>-0.0127373071285159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0.00904455035534856</v>
      </c>
      <c r="AV62" s="5"/>
      <c r="AW62" s="5" t="n">
        <f aca="false">workers_and_wage_high!C50</f>
        <v>12652738</v>
      </c>
      <c r="AX62" s="5"/>
      <c r="AY62" s="61" t="n">
        <f aca="false">(AW62-AW61)/AW61</f>
        <v>0.00500024384846573</v>
      </c>
      <c r="AZ62" s="11" t="n">
        <f aca="false">workers_and_wage_high!B50</f>
        <v>7665.18688215642</v>
      </c>
      <c r="BA62" s="61" t="n">
        <f aca="false">(AZ62-AZ61)/AZ61</f>
        <v>0.00461604229014845</v>
      </c>
      <c r="BB62" s="66"/>
      <c r="BC62" s="66"/>
      <c r="BD62" s="66"/>
      <c r="BE62" s="66"/>
      <c r="BF62" s="5" t="n">
        <f aca="false">BF61*(1+AY62)*(1+BA62)*(1-BE62)</f>
        <v>109.236025266085</v>
      </c>
      <c r="BG62" s="5"/>
      <c r="BH62" s="5"/>
      <c r="BI62" s="61" t="n">
        <f aca="false">T69/AG69</f>
        <v>0.0196343953255402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149390038.43081</v>
      </c>
      <c r="E63" s="9"/>
      <c r="F63" s="81" t="n">
        <f aca="false">'High pensions'!I63</f>
        <v>27153407.8482993</v>
      </c>
      <c r="G63" s="81" t="n">
        <f aca="false">'High pensions'!K63</f>
        <v>1832296.21030951</v>
      </c>
      <c r="H63" s="81" t="n">
        <f aca="false">'High pensions'!V63</f>
        <v>10080753.1343404</v>
      </c>
      <c r="I63" s="81" t="n">
        <f aca="false">'High pensions'!M63</f>
        <v>56668.9549580258</v>
      </c>
      <c r="J63" s="81" t="n">
        <f aca="false">'High pensions'!W63</f>
        <v>311775.870134236</v>
      </c>
      <c r="K63" s="9"/>
      <c r="L63" s="81" t="n">
        <f aca="false">'High pensions'!N63</f>
        <v>4365191.08616192</v>
      </c>
      <c r="M63" s="67"/>
      <c r="N63" s="81" t="n">
        <f aca="false">'High pensions'!L63</f>
        <v>1188752.3100552</v>
      </c>
      <c r="O63" s="9"/>
      <c r="P63" s="81" t="n">
        <f aca="false">'High pensions'!X63</f>
        <v>29191161.7686284</v>
      </c>
      <c r="Q63" s="67"/>
      <c r="R63" s="81" t="n">
        <f aca="false">'High SIPA income'!G58</f>
        <v>30960187.4873973</v>
      </c>
      <c r="S63" s="67"/>
      <c r="T63" s="81" t="n">
        <f aca="false">'High SIPA income'!J58</f>
        <v>118378960.230145</v>
      </c>
      <c r="U63" s="9"/>
      <c r="V63" s="81" t="n">
        <f aca="false">'High SIPA income'!F58</f>
        <v>124986.975421063</v>
      </c>
      <c r="W63" s="67"/>
      <c r="X63" s="81" t="n">
        <f aca="false">'High SIPA income'!M58</f>
        <v>313931.247512799</v>
      </c>
      <c r="Y63" s="9"/>
      <c r="Z63" s="9" t="n">
        <f aca="false">R63+V63-N63-L63-F63</f>
        <v>-1622176.7816981</v>
      </c>
      <c r="AA63" s="9"/>
      <c r="AB63" s="9" t="n">
        <f aca="false">T63-P63-D63</f>
        <v>-60202239.9692931</v>
      </c>
      <c r="AC63" s="50"/>
      <c r="AD63" s="9"/>
      <c r="AE63" s="9"/>
      <c r="AF63" s="9"/>
      <c r="AG63" s="9" t="n">
        <f aca="false">BF63/100*$AG$53</f>
        <v>6094248454.73288</v>
      </c>
      <c r="AH63" s="40" t="n">
        <f aca="false">(AG63-AG62)/AG62</f>
        <v>0.00422684232768142</v>
      </c>
      <c r="AI63" s="40"/>
      <c r="AJ63" s="40" t="n">
        <f aca="false">AB63/AG63</f>
        <v>-0.00987853390232871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12676461</v>
      </c>
      <c r="AX63" s="7"/>
      <c r="AY63" s="40" t="n">
        <f aca="false">(AW63-AW62)/AW62</f>
        <v>0.00187493015345769</v>
      </c>
      <c r="AZ63" s="12" t="n">
        <f aca="false">workers_and_wage_high!B51</f>
        <v>7683.18099080537</v>
      </c>
      <c r="BA63" s="40" t="n">
        <f aca="false">(AZ63-AZ62)/AZ62</f>
        <v>0.00234751075552255</v>
      </c>
      <c r="BB63" s="39"/>
      <c r="BC63" s="39"/>
      <c r="BD63" s="39"/>
      <c r="BE63" s="39"/>
      <c r="BF63" s="7" t="n">
        <f aca="false">BF62*(1+AY63)*(1+BA63)*(1-BE63)</f>
        <v>109.697748721387</v>
      </c>
      <c r="BG63" s="7"/>
      <c r="BH63" s="7"/>
      <c r="BI63" s="40" t="n">
        <f aca="false">T70/AG70</f>
        <v>0.0171894961058649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148154215.965646</v>
      </c>
      <c r="E64" s="9"/>
      <c r="F64" s="81" t="n">
        <f aca="false">'High pensions'!I64</f>
        <v>26928782.4865471</v>
      </c>
      <c r="G64" s="81" t="n">
        <f aca="false">'High pensions'!K64</f>
        <v>1892083.24485289</v>
      </c>
      <c r="H64" s="81" t="n">
        <f aca="false">'High pensions'!V64</f>
        <v>10409683.758371</v>
      </c>
      <c r="I64" s="81" t="n">
        <f aca="false">'High pensions'!M64</f>
        <v>58518.0385006047</v>
      </c>
      <c r="J64" s="81" t="n">
        <f aca="false">'High pensions'!W64</f>
        <v>321948.982217659</v>
      </c>
      <c r="K64" s="9"/>
      <c r="L64" s="81" t="n">
        <f aca="false">'High pensions'!N64</f>
        <v>4293121.19220245</v>
      </c>
      <c r="M64" s="67"/>
      <c r="N64" s="81" t="n">
        <f aca="false">'High pensions'!L64</f>
        <v>1181210.35154239</v>
      </c>
      <c r="O64" s="9"/>
      <c r="P64" s="81" t="n">
        <f aca="false">'High pensions'!X64</f>
        <v>28775697.1157668</v>
      </c>
      <c r="Q64" s="67"/>
      <c r="R64" s="81" t="n">
        <f aca="false">'High SIPA income'!G59</f>
        <v>27444185.5546055</v>
      </c>
      <c r="S64" s="67"/>
      <c r="T64" s="81" t="n">
        <f aca="false">'High SIPA income'!J59</f>
        <v>104935222.102251</v>
      </c>
      <c r="U64" s="9"/>
      <c r="V64" s="81" t="n">
        <f aca="false">'High SIPA income'!F59</f>
        <v>128306.017658616</v>
      </c>
      <c r="W64" s="67"/>
      <c r="X64" s="81" t="n">
        <f aca="false">'High SIPA income'!M59</f>
        <v>322267.724707104</v>
      </c>
      <c r="Y64" s="9"/>
      <c r="Z64" s="9" t="n">
        <f aca="false">R64+V64-N64-L64-F64</f>
        <v>-4830622.45802785</v>
      </c>
      <c r="AA64" s="9"/>
      <c r="AB64" s="9" t="n">
        <f aca="false">T64-P64-D64</f>
        <v>-71994690.9791614</v>
      </c>
      <c r="AC64" s="50"/>
      <c r="AD64" s="9"/>
      <c r="AE64" s="9"/>
      <c r="AF64" s="9"/>
      <c r="AG64" s="9" t="n">
        <f aca="false">BF64/100*$AG$53</f>
        <v>6186813403.78596</v>
      </c>
      <c r="AH64" s="40" t="n">
        <f aca="false">(AG64-AG63)/AG63</f>
        <v>0.0151889030683006</v>
      </c>
      <c r="AI64" s="40"/>
      <c r="AJ64" s="40" t="n">
        <f aca="false">AB64/AG64</f>
        <v>-0.0116367968904808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12829984</v>
      </c>
      <c r="AX64" s="7"/>
      <c r="AY64" s="40" t="n">
        <f aca="false">(AW64-AW63)/AW63</f>
        <v>0.0121108722694765</v>
      </c>
      <c r="AZ64" s="12" t="n">
        <f aca="false">workers_and_wage_high!B52</f>
        <v>7706.54707486849</v>
      </c>
      <c r="BA64" s="40" t="n">
        <f aca="false">(AZ64-AZ63)/AZ63</f>
        <v>0.00304119922348262</v>
      </c>
      <c r="BB64" s="39"/>
      <c r="BC64" s="39"/>
      <c r="BD64" s="39"/>
      <c r="BE64" s="39"/>
      <c r="BF64" s="7" t="n">
        <f aca="false">BF63*(1+AY64)*(1+BA64)*(1-BE64)</f>
        <v>111.363937193527</v>
      </c>
      <c r="BG64" s="7"/>
      <c r="BH64" s="7"/>
      <c r="BI64" s="40" t="n">
        <f aca="false">T71/AG71</f>
        <v>0.0197891531257296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150688672.04296</v>
      </c>
      <c r="E65" s="9"/>
      <c r="F65" s="81" t="n">
        <f aca="false">'High pensions'!I65</f>
        <v>27389449.8795258</v>
      </c>
      <c r="G65" s="81" t="n">
        <f aca="false">'High pensions'!K65</f>
        <v>2013769.70764778</v>
      </c>
      <c r="H65" s="81" t="n">
        <f aca="false">'High pensions'!V65</f>
        <v>11079166.7733575</v>
      </c>
      <c r="I65" s="81" t="n">
        <f aca="false">'High pensions'!M65</f>
        <v>62281.537349931</v>
      </c>
      <c r="J65" s="81" t="n">
        <f aca="false">'High pensions'!W65</f>
        <v>342654.642474973</v>
      </c>
      <c r="K65" s="9"/>
      <c r="L65" s="81" t="n">
        <f aca="false">'High pensions'!N65</f>
        <v>4317929.68978191</v>
      </c>
      <c r="M65" s="67"/>
      <c r="N65" s="81" t="n">
        <f aca="false">'High pensions'!L65</f>
        <v>1203472.21711425</v>
      </c>
      <c r="O65" s="9"/>
      <c r="P65" s="81" t="n">
        <f aca="false">'High pensions'!X65</f>
        <v>29026906.7437054</v>
      </c>
      <c r="Q65" s="67"/>
      <c r="R65" s="81" t="n">
        <f aca="false">'High SIPA income'!G60</f>
        <v>31783013.2396075</v>
      </c>
      <c r="S65" s="67"/>
      <c r="T65" s="81" t="n">
        <f aca="false">'High SIPA income'!J60</f>
        <v>121525105.809428</v>
      </c>
      <c r="U65" s="9"/>
      <c r="V65" s="81" t="n">
        <f aca="false">'High SIPA income'!F60</f>
        <v>129698.265178991</v>
      </c>
      <c r="W65" s="67"/>
      <c r="X65" s="81" t="n">
        <f aca="false">'High SIPA income'!M60</f>
        <v>325764.649082188</v>
      </c>
      <c r="Y65" s="9"/>
      <c r="Z65" s="9" t="n">
        <f aca="false">R65+V65-N65-L65-F65</f>
        <v>-998140.281635478</v>
      </c>
      <c r="AA65" s="9"/>
      <c r="AB65" s="9" t="n">
        <f aca="false">T65-P65-D65</f>
        <v>-58190472.9772373</v>
      </c>
      <c r="AC65" s="50"/>
      <c r="AD65" s="9"/>
      <c r="AE65" s="9"/>
      <c r="AF65" s="9"/>
      <c r="AG65" s="9" t="n">
        <f aca="false">BF65/100*$AG$53</f>
        <v>6230882623.50179</v>
      </c>
      <c r="AH65" s="40" t="n">
        <f aca="false">(AG65-AG64)/AG64</f>
        <v>0.00712308854973221</v>
      </c>
      <c r="AI65" s="40" t="n">
        <f aca="false">(AG65-AG61)/AG61</f>
        <v>0.0366389338677891</v>
      </c>
      <c r="AJ65" s="40" t="n">
        <f aca="false">AB65/AG65</f>
        <v>-0.00933904175272907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12837465</v>
      </c>
      <c r="AX65" s="7"/>
      <c r="AY65" s="40" t="n">
        <f aca="false">(AW65-AW64)/AW64</f>
        <v>0.000583087243132961</v>
      </c>
      <c r="AZ65" s="12" t="n">
        <f aca="false">workers_and_wage_high!B53</f>
        <v>7756.91853185351</v>
      </c>
      <c r="BA65" s="40" t="n">
        <f aca="false">(AZ65-AZ64)/AZ64</f>
        <v>0.00653619013751139</v>
      </c>
      <c r="BB65" s="39"/>
      <c r="BC65" s="39"/>
      <c r="BD65" s="39"/>
      <c r="BE65" s="39"/>
      <c r="BF65" s="7" t="n">
        <f aca="false">BF64*(1+AY65)*(1+BA65)*(1-BE65)</f>
        <v>112.157192379404</v>
      </c>
      <c r="BG65" s="7"/>
      <c r="BH65" s="7"/>
      <c r="BI65" s="40" t="n">
        <f aca="false">T72/AG72</f>
        <v>0.0173166021508794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149870572.55807</v>
      </c>
      <c r="E66" s="6"/>
      <c r="F66" s="80" t="n">
        <f aca="false">'High pensions'!I66</f>
        <v>27240750.6141194</v>
      </c>
      <c r="G66" s="80" t="n">
        <f aca="false">'High pensions'!K66</f>
        <v>2083165.73682187</v>
      </c>
      <c r="H66" s="80" t="n">
        <f aca="false">'High pensions'!V66</f>
        <v>11460963.2507346</v>
      </c>
      <c r="I66" s="80" t="n">
        <f aca="false">'High pensions'!M66</f>
        <v>64427.8062934601</v>
      </c>
      <c r="J66" s="80" t="n">
        <f aca="false">'High pensions'!W66</f>
        <v>354462.780950554</v>
      </c>
      <c r="K66" s="6"/>
      <c r="L66" s="80" t="n">
        <f aca="false">'High pensions'!N66</f>
        <v>5195333.21479173</v>
      </c>
      <c r="M66" s="8"/>
      <c r="N66" s="80" t="n">
        <f aca="false">'High pensions'!L66</f>
        <v>1197738.23466382</v>
      </c>
      <c r="O66" s="6"/>
      <c r="P66" s="80" t="n">
        <f aca="false">'High pensions'!X66</f>
        <v>33548211.1263383</v>
      </c>
      <c r="Q66" s="8"/>
      <c r="R66" s="80" t="n">
        <f aca="false">'High SIPA income'!G61</f>
        <v>28036668.810176</v>
      </c>
      <c r="S66" s="8"/>
      <c r="T66" s="80" t="n">
        <f aca="false">'High SIPA income'!J61</f>
        <v>107200633.181456</v>
      </c>
      <c r="U66" s="6"/>
      <c r="V66" s="80" t="n">
        <f aca="false">'High SIPA income'!F61</f>
        <v>133063.300267543</v>
      </c>
      <c r="W66" s="8"/>
      <c r="X66" s="80" t="n">
        <f aca="false">'High SIPA income'!M61</f>
        <v>334216.647058094</v>
      </c>
      <c r="Y66" s="6"/>
      <c r="Z66" s="6" t="n">
        <f aca="false">R66+V66-N66-L66-F66</f>
        <v>-5464089.95313137</v>
      </c>
      <c r="AA66" s="6"/>
      <c r="AB66" s="6" t="n">
        <f aca="false">T66-P66-D66</f>
        <v>-76218150.502952</v>
      </c>
      <c r="AC66" s="50"/>
      <c r="AD66" s="6"/>
      <c r="AE66" s="6"/>
      <c r="AF66" s="6"/>
      <c r="AG66" s="6" t="n">
        <f aca="false">BF66/100*$AG$53</f>
        <v>6292438011.03112</v>
      </c>
      <c r="AH66" s="61" t="n">
        <f aca="false">(AG66-AG65)/AG65</f>
        <v>0.00987907993919618</v>
      </c>
      <c r="AI66" s="61"/>
      <c r="AJ66" s="61" t="n">
        <f aca="false">AB66/AG66</f>
        <v>-0.0121126581413016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0.0075171642330377</v>
      </c>
      <c r="AV66" s="5"/>
      <c r="AW66" s="5" t="n">
        <f aca="false">workers_and_wage_high!C54</f>
        <v>12920341</v>
      </c>
      <c r="AX66" s="5"/>
      <c r="AY66" s="61" t="n">
        <f aca="false">(AW66-AW65)/AW65</f>
        <v>0.00645579170030843</v>
      </c>
      <c r="AZ66" s="11" t="n">
        <f aca="false">workers_and_wage_high!B54</f>
        <v>7783.30237126214</v>
      </c>
      <c r="BA66" s="61" t="n">
        <f aca="false">(AZ66-AZ65)/AZ65</f>
        <v>0.00340132996115438</v>
      </c>
      <c r="BB66" s="66"/>
      <c r="BC66" s="66"/>
      <c r="BD66" s="66"/>
      <c r="BE66" s="66"/>
      <c r="BF66" s="5" t="n">
        <f aca="false">BF65*(1+AY66)*(1+BA66)*(1-BE66)</f>
        <v>113.265202248675</v>
      </c>
      <c r="BG66" s="5"/>
      <c r="BH66" s="5"/>
      <c r="BI66" s="61" t="n">
        <f aca="false">T73/AG73</f>
        <v>0.0199574875802106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152576940.21588</v>
      </c>
      <c r="E67" s="9"/>
      <c r="F67" s="81" t="n">
        <f aca="false">'High pensions'!I67</f>
        <v>27732664.9718094</v>
      </c>
      <c r="G67" s="81" t="n">
        <f aca="false">'High pensions'!K67</f>
        <v>2173744.93141043</v>
      </c>
      <c r="H67" s="81" t="n">
        <f aca="false">'High pensions'!V67</f>
        <v>11959303.2541778</v>
      </c>
      <c r="I67" s="81" t="n">
        <f aca="false">'High pensions'!M67</f>
        <v>67229.2246827967</v>
      </c>
      <c r="J67" s="81" t="n">
        <f aca="false">'High pensions'!W67</f>
        <v>369875.358376632</v>
      </c>
      <c r="K67" s="9"/>
      <c r="L67" s="81" t="n">
        <f aca="false">'High pensions'!N67</f>
        <v>4367108.63296879</v>
      </c>
      <c r="M67" s="67"/>
      <c r="N67" s="81" t="n">
        <f aca="false">'High pensions'!L67</f>
        <v>1220423.73563958</v>
      </c>
      <c r="O67" s="9"/>
      <c r="P67" s="81" t="n">
        <f aca="false">'High pensions'!X67</f>
        <v>29375358.7671088</v>
      </c>
      <c r="Q67" s="67"/>
      <c r="R67" s="81" t="n">
        <f aca="false">'High SIPA income'!G62</f>
        <v>32364774.0335157</v>
      </c>
      <c r="S67" s="67"/>
      <c r="T67" s="81" t="n">
        <f aca="false">'High SIPA income'!J62</f>
        <v>123749518.627133</v>
      </c>
      <c r="U67" s="9"/>
      <c r="V67" s="81" t="n">
        <f aca="false">'High SIPA income'!F62</f>
        <v>136659.860173138</v>
      </c>
      <c r="W67" s="67"/>
      <c r="X67" s="81" t="n">
        <f aca="false">'High SIPA income'!M62</f>
        <v>343250.168623955</v>
      </c>
      <c r="Y67" s="9"/>
      <c r="Z67" s="9" t="n">
        <f aca="false">R67+V67-N67-L67-F67</f>
        <v>-818763.446728945</v>
      </c>
      <c r="AA67" s="9"/>
      <c r="AB67" s="9" t="n">
        <f aca="false">T67-P67-D67</f>
        <v>-58202780.3558565</v>
      </c>
      <c r="AC67" s="50"/>
      <c r="AD67" s="9"/>
      <c r="AE67" s="9"/>
      <c r="AF67" s="9"/>
      <c r="AG67" s="9" t="n">
        <f aca="false">BF67/100*$AG$53</f>
        <v>6341409759.18022</v>
      </c>
      <c r="AH67" s="40" t="n">
        <f aca="false">(AG67-AG66)/AG66</f>
        <v>0.00778263497602188</v>
      </c>
      <c r="AI67" s="40"/>
      <c r="AJ67" s="40" t="n">
        <f aca="false">AB67/AG67</f>
        <v>-0.00917820840572532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12961887</v>
      </c>
      <c r="AX67" s="7"/>
      <c r="AY67" s="40" t="n">
        <f aca="false">(AW67-AW66)/AW66</f>
        <v>0.00321554980630929</v>
      </c>
      <c r="AZ67" s="12" t="n">
        <f aca="false">workers_and_wage_high!B55</f>
        <v>7818.73543929826</v>
      </c>
      <c r="BA67" s="40" t="n">
        <f aca="false">(AZ67-AZ66)/AZ66</f>
        <v>0.00455244655108705</v>
      </c>
      <c r="BB67" s="39"/>
      <c r="BC67" s="39"/>
      <c r="BD67" s="39"/>
      <c r="BE67" s="39"/>
      <c r="BF67" s="7" t="n">
        <f aca="false">BF66*(1+AY67)*(1+BA67)*(1-BE67)</f>
        <v>114.146703973262</v>
      </c>
      <c r="BG67" s="7"/>
      <c r="BH67" s="7"/>
      <c r="BI67" s="40" t="n">
        <f aca="false">T74/AG74</f>
        <v>0.0173883347951742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151430512.481204</v>
      </c>
      <c r="E68" s="9"/>
      <c r="F68" s="81" t="n">
        <f aca="false">'High pensions'!I68</f>
        <v>27524288.1605089</v>
      </c>
      <c r="G68" s="81" t="n">
        <f aca="false">'High pensions'!K68</f>
        <v>2224430.65491742</v>
      </c>
      <c r="H68" s="81" t="n">
        <f aca="false">'High pensions'!V68</f>
        <v>12238161.1502071</v>
      </c>
      <c r="I68" s="81" t="n">
        <f aca="false">'High pensions'!M68</f>
        <v>68796.8243788895</v>
      </c>
      <c r="J68" s="81" t="n">
        <f aca="false">'High pensions'!W68</f>
        <v>378499.82938785</v>
      </c>
      <c r="K68" s="9"/>
      <c r="L68" s="81" t="n">
        <f aca="false">'High pensions'!N68</f>
        <v>4287443.79006463</v>
      </c>
      <c r="M68" s="67"/>
      <c r="N68" s="81" t="n">
        <f aca="false">'High pensions'!L68</f>
        <v>1213241.6590232</v>
      </c>
      <c r="O68" s="9"/>
      <c r="P68" s="81" t="n">
        <f aca="false">'High pensions'!X68</f>
        <v>28922463.8520802</v>
      </c>
      <c r="Q68" s="67"/>
      <c r="R68" s="81" t="n">
        <f aca="false">'High SIPA income'!G63</f>
        <v>28437842.5604024</v>
      </c>
      <c r="S68" s="67"/>
      <c r="T68" s="81" t="n">
        <f aca="false">'High SIPA income'!J63</f>
        <v>108734555.785858</v>
      </c>
      <c r="U68" s="9"/>
      <c r="V68" s="81" t="n">
        <f aca="false">'High SIPA income'!F63</f>
        <v>130511.477455468</v>
      </c>
      <c r="W68" s="67"/>
      <c r="X68" s="81" t="n">
        <f aca="false">'High SIPA income'!M63</f>
        <v>327807.203865093</v>
      </c>
      <c r="Y68" s="9"/>
      <c r="Z68" s="9" t="n">
        <f aca="false">R68+V68-N68-L68-F68</f>
        <v>-4456619.57173881</v>
      </c>
      <c r="AA68" s="9"/>
      <c r="AB68" s="9" t="n">
        <f aca="false">T68-P68-D68</f>
        <v>-71618420.5474265</v>
      </c>
      <c r="AC68" s="50"/>
      <c r="AD68" s="9"/>
      <c r="AE68" s="9"/>
      <c r="AF68" s="9"/>
      <c r="AG68" s="9" t="n">
        <f aca="false">BF68/100*$AG$53</f>
        <v>6365587937.27415</v>
      </c>
      <c r="AH68" s="40" t="n">
        <f aca="false">(AG68-AG67)/AG67</f>
        <v>0.00381274495926306</v>
      </c>
      <c r="AI68" s="40"/>
      <c r="AJ68" s="40" t="n">
        <f aca="false">AB68/AG68</f>
        <v>-0.0112508728578015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12962637</v>
      </c>
      <c r="AX68" s="7"/>
      <c r="AY68" s="40" t="n">
        <f aca="false">(AW68-AW67)/AW67</f>
        <v>5.78619455639445E-005</v>
      </c>
      <c r="AZ68" s="12" t="n">
        <f aca="false">workers_and_wage_high!B56</f>
        <v>7848.09217754989</v>
      </c>
      <c r="BA68" s="40" t="n">
        <f aca="false">(AZ68-AZ67)/AZ67</f>
        <v>0.00375466576143321</v>
      </c>
      <c r="BB68" s="39"/>
      <c r="BC68" s="39"/>
      <c r="BD68" s="39"/>
      <c r="BE68" s="39"/>
      <c r="BF68" s="7" t="n">
        <f aca="false">BF67*(1+AY68)*(1+BA68)*(1-BE68)</f>
        <v>114.581916243453</v>
      </c>
      <c r="BG68" s="7"/>
      <c r="BH68" s="7"/>
      <c r="BI68" s="40" t="n">
        <f aca="false">T75/AG75</f>
        <v>0.0199674823933663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153990610.393841</v>
      </c>
      <c r="E69" s="9"/>
      <c r="F69" s="81" t="n">
        <f aca="false">'High pensions'!I69</f>
        <v>27989616.2605857</v>
      </c>
      <c r="G69" s="81" t="n">
        <f aca="false">'High pensions'!K69</f>
        <v>2344314.26082046</v>
      </c>
      <c r="H69" s="81" t="n">
        <f aca="false">'High pensions'!V69</f>
        <v>12897725.3785034</v>
      </c>
      <c r="I69" s="81" t="n">
        <f aca="false">'High pensions'!M69</f>
        <v>72504.5647676429</v>
      </c>
      <c r="J69" s="81" t="n">
        <f aca="false">'High pensions'!W69</f>
        <v>398898.723046497</v>
      </c>
      <c r="K69" s="9"/>
      <c r="L69" s="81" t="n">
        <f aca="false">'High pensions'!N69</f>
        <v>4356260.82982934</v>
      </c>
      <c r="M69" s="67"/>
      <c r="N69" s="81" t="n">
        <f aca="false">'High pensions'!L69</f>
        <v>1234622.03978132</v>
      </c>
      <c r="O69" s="9"/>
      <c r="P69" s="81" t="n">
        <f aca="false">'High pensions'!X69</f>
        <v>29397184.3452608</v>
      </c>
      <c r="Q69" s="67"/>
      <c r="R69" s="81" t="n">
        <f aca="false">'High SIPA income'!G64</f>
        <v>32968681.5098546</v>
      </c>
      <c r="S69" s="67"/>
      <c r="T69" s="81" t="n">
        <f aca="false">'High SIPA income'!J64</f>
        <v>126058611.204602</v>
      </c>
      <c r="U69" s="9"/>
      <c r="V69" s="81" t="n">
        <f aca="false">'High SIPA income'!F64</f>
        <v>130009.458315607</v>
      </c>
      <c r="W69" s="67"/>
      <c r="X69" s="81" t="n">
        <f aca="false">'High SIPA income'!M64</f>
        <v>326546.276521896</v>
      </c>
      <c r="Y69" s="9"/>
      <c r="Z69" s="9" t="n">
        <f aca="false">R69+V69-N69-L69-F69</f>
        <v>-481808.162026107</v>
      </c>
      <c r="AA69" s="9"/>
      <c r="AB69" s="9" t="n">
        <f aca="false">T69-P69-D69</f>
        <v>-57329183.5344993</v>
      </c>
      <c r="AC69" s="50"/>
      <c r="AD69" s="9"/>
      <c r="AE69" s="9"/>
      <c r="AF69" s="9"/>
      <c r="AG69" s="9" t="n">
        <f aca="false">BF69/100*$AG$53</f>
        <v>6420295054.39501</v>
      </c>
      <c r="AH69" s="40" t="n">
        <f aca="false">(AG69-AG68)/AG68</f>
        <v>0.00859419705766968</v>
      </c>
      <c r="AI69" s="40" t="n">
        <f aca="false">(AG69-AG65)/AG65</f>
        <v>0.0303989727199783</v>
      </c>
      <c r="AJ69" s="40" t="n">
        <f aca="false">AB69/AG69</f>
        <v>-0.00892936898519245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13074786</v>
      </c>
      <c r="AX69" s="7"/>
      <c r="AY69" s="40" t="n">
        <f aca="false">(AW69-AW68)/AW68</f>
        <v>0.00865171183918828</v>
      </c>
      <c r="AZ69" s="12" t="n">
        <f aca="false">workers_and_wage_high!B57</f>
        <v>7847.64466796692</v>
      </c>
      <c r="BA69" s="40" t="n">
        <f aca="false">(AZ69-AZ68)/AZ68</f>
        <v>-5.70214483786436E-005</v>
      </c>
      <c r="BB69" s="39"/>
      <c r="BC69" s="39"/>
      <c r="BD69" s="39"/>
      <c r="BE69" s="39"/>
      <c r="BF69" s="7" t="n">
        <f aca="false">BF68*(1+AY69)*(1+BA69)*(1-BE69)</f>
        <v>115.566655810894</v>
      </c>
      <c r="BG69" s="7"/>
      <c r="BH69" s="7"/>
      <c r="BI69" s="40" t="n">
        <f aca="false">T76/AG76</f>
        <v>0.0174576703194428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152940180.335126</v>
      </c>
      <c r="E70" s="6"/>
      <c r="F70" s="80" t="n">
        <f aca="false">'High pensions'!I70</f>
        <v>27798688.1632373</v>
      </c>
      <c r="G70" s="80" t="n">
        <f aca="false">'High pensions'!K70</f>
        <v>2413068.37386684</v>
      </c>
      <c r="H70" s="80" t="n">
        <f aca="false">'High pensions'!V70</f>
        <v>13275990.2227417</v>
      </c>
      <c r="I70" s="80" t="n">
        <f aca="false">'High pensions'!M70</f>
        <v>74630.9806350577</v>
      </c>
      <c r="J70" s="80" t="n">
        <f aca="false">'High pensions'!W70</f>
        <v>410597.635754902</v>
      </c>
      <c r="K70" s="6"/>
      <c r="L70" s="80" t="n">
        <f aca="false">'High pensions'!N70</f>
        <v>5227365.03380284</v>
      </c>
      <c r="M70" s="8"/>
      <c r="N70" s="80" t="n">
        <f aca="false">'High pensions'!L70</f>
        <v>1226620.67619884</v>
      </c>
      <c r="O70" s="6"/>
      <c r="P70" s="80" t="n">
        <f aca="false">'High pensions'!X70</f>
        <v>33873327.0590875</v>
      </c>
      <c r="Q70" s="8"/>
      <c r="R70" s="80" t="n">
        <f aca="false">'High SIPA income'!G65</f>
        <v>29282180.1398907</v>
      </c>
      <c r="S70" s="8"/>
      <c r="T70" s="80" t="n">
        <f aca="false">'High SIPA income'!J65</f>
        <v>111962953.701205</v>
      </c>
      <c r="U70" s="6"/>
      <c r="V70" s="80" t="n">
        <f aca="false">'High SIPA income'!F65</f>
        <v>130498.438639253</v>
      </c>
      <c r="W70" s="8"/>
      <c r="X70" s="80" t="n">
        <f aca="false">'High SIPA income'!M65</f>
        <v>327774.454117956</v>
      </c>
      <c r="Y70" s="6"/>
      <c r="Z70" s="6" t="n">
        <f aca="false">R70+V70-N70-L70-F70</f>
        <v>-4839995.29470903</v>
      </c>
      <c r="AA70" s="6"/>
      <c r="AB70" s="6" t="n">
        <f aca="false">T70-P70-D70</f>
        <v>-74850553.6930091</v>
      </c>
      <c r="AC70" s="50"/>
      <c r="AD70" s="6"/>
      <c r="AE70" s="6"/>
      <c r="AF70" s="6"/>
      <c r="AG70" s="6" t="n">
        <f aca="false">BF70/100*$AG$53</f>
        <v>6513451762.14933</v>
      </c>
      <c r="AH70" s="61" t="n">
        <f aca="false">(AG70-AG69)/AG69</f>
        <v>0.0145097237689328</v>
      </c>
      <c r="AI70" s="61"/>
      <c r="AJ70" s="61" t="n">
        <f aca="false">AB70/AG70</f>
        <v>-0.0114916877296885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0.0111236295554668</v>
      </c>
      <c r="AV70" s="5"/>
      <c r="AW70" s="5" t="n">
        <f aca="false">workers_and_wage_high!C58</f>
        <v>13184813</v>
      </c>
      <c r="AX70" s="5"/>
      <c r="AY70" s="61" t="n">
        <f aca="false">(AW70-AW69)/AW69</f>
        <v>0.00841520465421002</v>
      </c>
      <c r="AZ70" s="11" t="n">
        <f aca="false">workers_and_wage_high!B58</f>
        <v>7895.07316786828</v>
      </c>
      <c r="BA70" s="61" t="n">
        <f aca="false">(AZ70-AZ69)/AZ69</f>
        <v>0.00604366047496548</v>
      </c>
      <c r="BB70" s="66"/>
      <c r="BC70" s="66"/>
      <c r="BD70" s="66"/>
      <c r="BE70" s="66"/>
      <c r="BF70" s="5" t="n">
        <f aca="false">BF69*(1+AY70)*(1+BA70)*(1-BE70)</f>
        <v>117.24349606361</v>
      </c>
      <c r="BG70" s="5"/>
      <c r="BH70" s="5"/>
      <c r="BI70" s="61" t="n">
        <f aca="false">T77/AG77</f>
        <v>0.0200914475458672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156234473.183634</v>
      </c>
      <c r="E71" s="9"/>
      <c r="F71" s="81" t="n">
        <f aca="false">'High pensions'!I71</f>
        <v>28397464.8837393</v>
      </c>
      <c r="G71" s="81" t="n">
        <f aca="false">'High pensions'!K71</f>
        <v>2516279.44717786</v>
      </c>
      <c r="H71" s="81" t="n">
        <f aca="false">'High pensions'!V71</f>
        <v>13843827.0959092</v>
      </c>
      <c r="I71" s="81" t="n">
        <f aca="false">'High pensions'!M71</f>
        <v>77823.0756859132</v>
      </c>
      <c r="J71" s="81" t="n">
        <f aca="false">'High pensions'!W71</f>
        <v>428159.600904406</v>
      </c>
      <c r="K71" s="9"/>
      <c r="L71" s="81" t="n">
        <f aca="false">'High pensions'!N71</f>
        <v>4369663.64622484</v>
      </c>
      <c r="M71" s="67"/>
      <c r="N71" s="81" t="n">
        <f aca="false">'High pensions'!L71</f>
        <v>1253726.32040958</v>
      </c>
      <c r="O71" s="9"/>
      <c r="P71" s="81" t="n">
        <f aca="false">'High pensions'!X71</f>
        <v>29571837.738594</v>
      </c>
      <c r="Q71" s="67"/>
      <c r="R71" s="81" t="n">
        <f aca="false">'High SIPA income'!G66</f>
        <v>34128067.3014754</v>
      </c>
      <c r="S71" s="67"/>
      <c r="T71" s="81" t="n">
        <f aca="false">'High SIPA income'!J66</f>
        <v>130491623.264802</v>
      </c>
      <c r="U71" s="9"/>
      <c r="V71" s="81" t="n">
        <f aca="false">'High SIPA income'!F66</f>
        <v>130578.342831708</v>
      </c>
      <c r="W71" s="67"/>
      <c r="X71" s="81" t="n">
        <f aca="false">'High SIPA income'!M66</f>
        <v>327975.150412385</v>
      </c>
      <c r="Y71" s="9"/>
      <c r="Z71" s="9" t="n">
        <f aca="false">R71+V71-N71-L71-F71</f>
        <v>237790.79393338</v>
      </c>
      <c r="AA71" s="9"/>
      <c r="AB71" s="9" t="n">
        <f aca="false">T71-P71-D71</f>
        <v>-55314687.657426</v>
      </c>
      <c r="AC71" s="50"/>
      <c r="AD71" s="9"/>
      <c r="AE71" s="9"/>
      <c r="AF71" s="9"/>
      <c r="AG71" s="9" t="n">
        <f aca="false">BF71/100*$AG$53</f>
        <v>6594098415.21406</v>
      </c>
      <c r="AH71" s="40" t="n">
        <f aca="false">(AG71-AG70)/AG70</f>
        <v>0.0123815537459541</v>
      </c>
      <c r="AI71" s="40"/>
      <c r="AJ71" s="40" t="n">
        <f aca="false">AB71/AG71</f>
        <v>-0.00838851411889798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13251893</v>
      </c>
      <c r="AX71" s="7"/>
      <c r="AY71" s="40" t="n">
        <f aca="false">(AW71-AW70)/AW70</f>
        <v>0.00508767170228353</v>
      </c>
      <c r="AZ71" s="12" t="n">
        <f aca="false">workers_and_wage_high!B59</f>
        <v>7952.36740600678</v>
      </c>
      <c r="BA71" s="40" t="n">
        <f aca="false">(AZ71-AZ70)/AZ70</f>
        <v>0.00725696100850287</v>
      </c>
      <c r="BB71" s="39"/>
      <c r="BC71" s="39"/>
      <c r="BD71" s="39"/>
      <c r="BE71" s="39"/>
      <c r="BF71" s="7" t="n">
        <f aca="false">BF70*(1+AY71)*(1+BA71)*(1-BE71)</f>
        <v>118.695152711485</v>
      </c>
      <c r="BG71" s="7"/>
      <c r="BH71" s="7"/>
      <c r="BI71" s="40" t="n">
        <f aca="false">T78/AG78</f>
        <v>0.0175676136783556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155315442.511222</v>
      </c>
      <c r="E72" s="9"/>
      <c r="F72" s="81" t="n">
        <f aca="false">'High pensions'!I72</f>
        <v>28230420.1802555</v>
      </c>
      <c r="G72" s="81" t="n">
        <f aca="false">'High pensions'!K72</f>
        <v>2560776.02467814</v>
      </c>
      <c r="H72" s="81" t="n">
        <f aca="false">'High pensions'!V72</f>
        <v>14088634.1367028</v>
      </c>
      <c r="I72" s="81" t="n">
        <f aca="false">'High pensions'!M72</f>
        <v>79199.2584952009</v>
      </c>
      <c r="J72" s="81" t="n">
        <f aca="false">'High pensions'!W72</f>
        <v>435730.952681535</v>
      </c>
      <c r="K72" s="9"/>
      <c r="L72" s="81" t="n">
        <f aca="false">'High pensions'!N72</f>
        <v>4297511.91691334</v>
      </c>
      <c r="M72" s="67"/>
      <c r="N72" s="81" t="n">
        <f aca="false">'High pensions'!L72</f>
        <v>1247098.38192358</v>
      </c>
      <c r="O72" s="9"/>
      <c r="P72" s="81" t="n">
        <f aca="false">'High pensions'!X72</f>
        <v>29160977.1102097</v>
      </c>
      <c r="Q72" s="67"/>
      <c r="R72" s="81" t="n">
        <f aca="false">'High SIPA income'!G67</f>
        <v>30171474.8841682</v>
      </c>
      <c r="S72" s="67"/>
      <c r="T72" s="81" t="n">
        <f aca="false">'High SIPA income'!J67</f>
        <v>115363249.232637</v>
      </c>
      <c r="U72" s="9"/>
      <c r="V72" s="81" t="n">
        <f aca="false">'High SIPA income'!F67</f>
        <v>131317.503188278</v>
      </c>
      <c r="W72" s="67"/>
      <c r="X72" s="81" t="n">
        <f aca="false">'High SIPA income'!M67</f>
        <v>329831.708122245</v>
      </c>
      <c r="Y72" s="9"/>
      <c r="Z72" s="9" t="n">
        <f aca="false">R72+V72-N72-L72-F72</f>
        <v>-3472238.09173598</v>
      </c>
      <c r="AA72" s="9"/>
      <c r="AB72" s="9" t="n">
        <f aca="false">T72-P72-D72</f>
        <v>-69113170.3887947</v>
      </c>
      <c r="AC72" s="50"/>
      <c r="AD72" s="9"/>
      <c r="AE72" s="9"/>
      <c r="AF72" s="9"/>
      <c r="AG72" s="9" t="n">
        <f aca="false">BF72/100*$AG$53</f>
        <v>6662002639.28674</v>
      </c>
      <c r="AH72" s="40" t="n">
        <f aca="false">(AG72-AG71)/AG71</f>
        <v>0.0102977268152401</v>
      </c>
      <c r="AI72" s="40"/>
      <c r="AJ72" s="40" t="n">
        <f aca="false">AB72/AG72</f>
        <v>-0.0103742334146229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13327808</v>
      </c>
      <c r="AX72" s="7"/>
      <c r="AY72" s="40" t="n">
        <f aca="false">(AW72-AW71)/AW71</f>
        <v>0.00572861552685341</v>
      </c>
      <c r="AZ72" s="12" t="n">
        <f aca="false">workers_and_wage_high!B60</f>
        <v>7988.49569262728</v>
      </c>
      <c r="BA72" s="40" t="n">
        <f aca="false">(AZ72-AZ71)/AZ71</f>
        <v>0.00454308569712254</v>
      </c>
      <c r="BB72" s="39"/>
      <c r="BC72" s="39"/>
      <c r="BD72" s="39"/>
      <c r="BE72" s="39"/>
      <c r="BF72" s="7" t="n">
        <f aca="false">BF71*(1+AY72)*(1+BA72)*(1-BE72)</f>
        <v>119.917442968401</v>
      </c>
      <c r="BG72" s="7"/>
      <c r="BH72" s="7"/>
      <c r="BI72" s="40" t="n">
        <f aca="false">T79/AG79</f>
        <v>0.0201541540500427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157810344.777193</v>
      </c>
      <c r="E73" s="9"/>
      <c r="F73" s="81" t="n">
        <f aca="false">'High pensions'!I73</f>
        <v>28683898.1998153</v>
      </c>
      <c r="G73" s="81" t="n">
        <f aca="false">'High pensions'!K73</f>
        <v>2668094.47300822</v>
      </c>
      <c r="H73" s="81" t="n">
        <f aca="false">'High pensions'!V73</f>
        <v>14679068.5753536</v>
      </c>
      <c r="I73" s="81" t="n">
        <f aca="false">'High pensions'!M73</f>
        <v>82518.3857631413</v>
      </c>
      <c r="J73" s="81" t="n">
        <f aca="false">'High pensions'!W73</f>
        <v>453991.811608876</v>
      </c>
      <c r="K73" s="9"/>
      <c r="L73" s="81" t="n">
        <f aca="false">'High pensions'!N73</f>
        <v>4352519.37829796</v>
      </c>
      <c r="M73" s="67"/>
      <c r="N73" s="81" t="n">
        <f aca="false">'High pensions'!L73</f>
        <v>1267964.88682073</v>
      </c>
      <c r="O73" s="9"/>
      <c r="P73" s="81" t="n">
        <f aca="false">'High pensions'!X73</f>
        <v>29561212.4421589</v>
      </c>
      <c r="Q73" s="67"/>
      <c r="R73" s="81" t="n">
        <f aca="false">'High SIPA income'!G68</f>
        <v>35026838.525398</v>
      </c>
      <c r="S73" s="67"/>
      <c r="T73" s="81" t="n">
        <f aca="false">'High SIPA income'!J68</f>
        <v>133928152.9375</v>
      </c>
      <c r="U73" s="9"/>
      <c r="V73" s="81" t="n">
        <f aca="false">'High SIPA income'!F68</f>
        <v>128354.136161411</v>
      </c>
      <c r="W73" s="67"/>
      <c r="X73" s="81" t="n">
        <f aca="false">'High SIPA income'!M68</f>
        <v>322388.584513176</v>
      </c>
      <c r="Y73" s="9"/>
      <c r="Z73" s="9" t="n">
        <f aca="false">R73+V73-N73-L73-F73</f>
        <v>850810.196625438</v>
      </c>
      <c r="AA73" s="9"/>
      <c r="AB73" s="9" t="n">
        <f aca="false">T73-P73-D73</f>
        <v>-53443404.2818517</v>
      </c>
      <c r="AC73" s="50"/>
      <c r="AD73" s="9"/>
      <c r="AE73" s="9"/>
      <c r="AF73" s="9"/>
      <c r="AG73" s="9" t="n">
        <f aca="false">BF73/100*$AG$53</f>
        <v>6710671992.11486</v>
      </c>
      <c r="AH73" s="40" t="n">
        <f aca="false">(AG73-AG72)/AG72</f>
        <v>0.00730551389174022</v>
      </c>
      <c r="AI73" s="40" t="n">
        <f aca="false">(AG73-AG69)/AG69</f>
        <v>0.0452279739886834</v>
      </c>
      <c r="AJ73" s="40" t="n">
        <f aca="false">AB73/AG73</f>
        <v>-0.0079639422616168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13287611</v>
      </c>
      <c r="AX73" s="7"/>
      <c r="AY73" s="40" t="n">
        <f aca="false">(AW73-AW72)/AW72</f>
        <v>-0.00301602484069398</v>
      </c>
      <c r="AZ73" s="12" t="n">
        <f aca="false">workers_and_wage_high!B61</f>
        <v>8071.19869464109</v>
      </c>
      <c r="BA73" s="40" t="n">
        <f aca="false">(AZ73-AZ72)/AZ72</f>
        <v>0.0103527629225786</v>
      </c>
      <c r="BB73" s="39"/>
      <c r="BC73" s="39"/>
      <c r="BD73" s="39"/>
      <c r="BE73" s="39"/>
      <c r="BF73" s="7" t="n">
        <f aca="false">BF72*(1+AY73)*(1+BA73)*(1-BE73)</f>
        <v>120.793501513869</v>
      </c>
      <c r="BG73" s="7"/>
      <c r="BH73" s="7"/>
      <c r="BI73" s="40" t="n">
        <f aca="false">T80/AG80</f>
        <v>0.0176284502543451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157065431.990717</v>
      </c>
      <c r="E74" s="6"/>
      <c r="F74" s="80" t="n">
        <f aca="false">'High pensions'!I74</f>
        <v>28548501.483173</v>
      </c>
      <c r="G74" s="80" t="n">
        <f aca="false">'High pensions'!K74</f>
        <v>2735966.50378068</v>
      </c>
      <c r="H74" s="80" t="n">
        <f aca="false">'High pensions'!V74</f>
        <v>15052480.4631771</v>
      </c>
      <c r="I74" s="80" t="n">
        <f aca="false">'High pensions'!M74</f>
        <v>84617.520735485</v>
      </c>
      <c r="J74" s="80" t="n">
        <f aca="false">'High pensions'!W74</f>
        <v>465540.632881766</v>
      </c>
      <c r="K74" s="6"/>
      <c r="L74" s="80" t="n">
        <f aca="false">'High pensions'!N74</f>
        <v>5279740.13005591</v>
      </c>
      <c r="M74" s="8"/>
      <c r="N74" s="80" t="n">
        <f aca="false">'High pensions'!L74</f>
        <v>1264013.8188807</v>
      </c>
      <c r="O74" s="6"/>
      <c r="P74" s="80" t="n">
        <f aca="false">'High pensions'!X74</f>
        <v>34350827.7208003</v>
      </c>
      <c r="Q74" s="8"/>
      <c r="R74" s="80" t="n">
        <f aca="false">'High SIPA income'!G69</f>
        <v>30609363.6588819</v>
      </c>
      <c r="S74" s="8"/>
      <c r="T74" s="80" t="n">
        <f aca="false">'High SIPA income'!J69</f>
        <v>117037554.915319</v>
      </c>
      <c r="U74" s="6"/>
      <c r="V74" s="80" t="n">
        <f aca="false">'High SIPA income'!F69</f>
        <v>126549.904375426</v>
      </c>
      <c r="W74" s="8"/>
      <c r="X74" s="80" t="n">
        <f aca="false">'High SIPA income'!M69</f>
        <v>317856.874441239</v>
      </c>
      <c r="Y74" s="6"/>
      <c r="Z74" s="6" t="n">
        <f aca="false">R74+V74-N74-L74-F74</f>
        <v>-4356341.86885232</v>
      </c>
      <c r="AA74" s="6"/>
      <c r="AB74" s="6" t="n">
        <f aca="false">T74-P74-D74</f>
        <v>-74378704.7961981</v>
      </c>
      <c r="AC74" s="50"/>
      <c r="AD74" s="6"/>
      <c r="AE74" s="6"/>
      <c r="AF74" s="6"/>
      <c r="AG74" s="6" t="n">
        <f aca="false">BF74/100*$AG$53</f>
        <v>6730808688.35129</v>
      </c>
      <c r="AH74" s="61" t="n">
        <f aca="false">(AG74-AG73)/AG73</f>
        <v>0.0030006974353812</v>
      </c>
      <c r="AI74" s="61"/>
      <c r="AJ74" s="61" t="n">
        <f aca="false">AB74/AG74</f>
        <v>-0.0110504856459406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0.00788055441475235</v>
      </c>
      <c r="AV74" s="5"/>
      <c r="AW74" s="5" t="n">
        <f aca="false">workers_and_wage_high!C62</f>
        <v>13300491</v>
      </c>
      <c r="AX74" s="5"/>
      <c r="AY74" s="61" t="n">
        <f aca="false">(AW74-AW73)/AW73</f>
        <v>0.000969323981564481</v>
      </c>
      <c r="AZ74" s="11" t="n">
        <f aca="false">workers_and_wage_high!B62</f>
        <v>8087.57843613362</v>
      </c>
      <c r="BA74" s="61" t="n">
        <f aca="false">(AZ74-AZ73)/AZ73</f>
        <v>0.00202940630162015</v>
      </c>
      <c r="BB74" s="66"/>
      <c r="BC74" s="66"/>
      <c r="BD74" s="66"/>
      <c r="BE74" s="66"/>
      <c r="BF74" s="5" t="n">
        <f aca="false">BF73*(1+AY74)*(1+BA74)*(1-BE74)</f>
        <v>121.155966264072</v>
      </c>
      <c r="BG74" s="5"/>
      <c r="BH74" s="5"/>
      <c r="BI74" s="61" t="n">
        <f aca="false">T81/AG81</f>
        <v>0.0202226578497472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160254307.717293</v>
      </c>
      <c r="E75" s="9"/>
      <c r="F75" s="81" t="n">
        <f aca="false">'High pensions'!I75</f>
        <v>29128117.3939177</v>
      </c>
      <c r="G75" s="81" t="n">
        <f aca="false">'High pensions'!K75</f>
        <v>2828554.55911058</v>
      </c>
      <c r="H75" s="81" t="n">
        <f aca="false">'High pensions'!V75</f>
        <v>15561872.6257094</v>
      </c>
      <c r="I75" s="81" t="n">
        <f aca="false">'High pensions'!M75</f>
        <v>87481.0688384725</v>
      </c>
      <c r="J75" s="81" t="n">
        <f aca="false">'High pensions'!W75</f>
        <v>481295.029661121</v>
      </c>
      <c r="K75" s="9"/>
      <c r="L75" s="81" t="n">
        <f aca="false">'High pensions'!N75</f>
        <v>4326850.53820172</v>
      </c>
      <c r="M75" s="67"/>
      <c r="N75" s="81" t="n">
        <f aca="false">'High pensions'!L75</f>
        <v>1290965.06650414</v>
      </c>
      <c r="O75" s="9"/>
      <c r="P75" s="81" t="n">
        <f aca="false">'High pensions'!X75</f>
        <v>29554556.9113429</v>
      </c>
      <c r="Q75" s="67"/>
      <c r="R75" s="81" t="n">
        <f aca="false">'High SIPA income'!G70</f>
        <v>35474966.9071808</v>
      </c>
      <c r="S75" s="67"/>
      <c r="T75" s="81" t="n">
        <f aca="false">'High SIPA income'!J70</f>
        <v>135641610.645295</v>
      </c>
      <c r="U75" s="9"/>
      <c r="V75" s="81" t="n">
        <f aca="false">'High SIPA income'!F70</f>
        <v>126222.705031415</v>
      </c>
      <c r="W75" s="67"/>
      <c r="X75" s="81" t="n">
        <f aca="false">'High SIPA income'!M70</f>
        <v>317035.044023273</v>
      </c>
      <c r="Y75" s="9"/>
      <c r="Z75" s="9" t="n">
        <f aca="false">R75+V75-N75-L75-F75</f>
        <v>855256.613588627</v>
      </c>
      <c r="AA75" s="9"/>
      <c r="AB75" s="9" t="n">
        <f aca="false">T75-P75-D75</f>
        <v>-54167253.9833408</v>
      </c>
      <c r="AC75" s="50"/>
      <c r="AD75" s="9"/>
      <c r="AE75" s="9"/>
      <c r="AF75" s="9"/>
      <c r="AG75" s="9" t="n">
        <f aca="false">BF75/100*$AG$53</f>
        <v>6793125341.1476</v>
      </c>
      <c r="AH75" s="40" t="n">
        <f aca="false">(AG75-AG74)/AG74</f>
        <v>0.00925841985438775</v>
      </c>
      <c r="AI75" s="40"/>
      <c r="AJ75" s="40" t="n">
        <f aca="false">AB75/AG75</f>
        <v>-0.00797383402529563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13340125</v>
      </c>
      <c r="AX75" s="7"/>
      <c r="AY75" s="40" t="n">
        <f aca="false">(AW75-AW74)/AW74</f>
        <v>0.00297988999052742</v>
      </c>
      <c r="AZ75" s="12" t="n">
        <f aca="false">workers_and_wage_high!B63</f>
        <v>8138.20567526805</v>
      </c>
      <c r="BA75" s="40" t="n">
        <f aca="false">(AZ75-AZ74)/AZ74</f>
        <v>0.00625987612166342</v>
      </c>
      <c r="BB75" s="39"/>
      <c r="BC75" s="39"/>
      <c r="BD75" s="39"/>
      <c r="BE75" s="39"/>
      <c r="BF75" s="7" t="n">
        <f aca="false">BF74*(1+AY75)*(1+BA75)*(1-BE75)</f>
        <v>122.277679067609</v>
      </c>
      <c r="BG75" s="7"/>
      <c r="BH75" s="7"/>
      <c r="BI75" s="40" t="n">
        <f aca="false">T82/AG82</f>
        <v>0.017613888504457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159766454.74001</v>
      </c>
      <c r="E76" s="9"/>
      <c r="F76" s="81" t="n">
        <f aca="false">'High pensions'!I76</f>
        <v>29039444.3404711</v>
      </c>
      <c r="G76" s="81" t="n">
        <f aca="false">'High pensions'!K76</f>
        <v>2802585.81830115</v>
      </c>
      <c r="H76" s="81" t="n">
        <f aca="false">'High pensions'!V76</f>
        <v>15419000.2757932</v>
      </c>
      <c r="I76" s="81" t="n">
        <f aca="false">'High pensions'!M76</f>
        <v>86677.911906221</v>
      </c>
      <c r="J76" s="81" t="n">
        <f aca="false">'High pensions'!W76</f>
        <v>476876.297189479</v>
      </c>
      <c r="K76" s="9"/>
      <c r="L76" s="81" t="n">
        <f aca="false">'High pensions'!N76</f>
        <v>4204977.33726003</v>
      </c>
      <c r="M76" s="67"/>
      <c r="N76" s="81" t="n">
        <f aca="false">'High pensions'!L76</f>
        <v>1289319.54519276</v>
      </c>
      <c r="O76" s="9"/>
      <c r="P76" s="81" t="n">
        <f aca="false">'High pensions'!X76</f>
        <v>28913103.1195478</v>
      </c>
      <c r="Q76" s="67"/>
      <c r="R76" s="81" t="n">
        <f aca="false">'High SIPA income'!G71</f>
        <v>31310880.8103834</v>
      </c>
      <c r="S76" s="67"/>
      <c r="T76" s="81" t="n">
        <f aca="false">'High SIPA income'!J71</f>
        <v>119719866.545769</v>
      </c>
      <c r="U76" s="9"/>
      <c r="V76" s="81" t="n">
        <f aca="false">'High SIPA income'!F71</f>
        <v>126080.74509592</v>
      </c>
      <c r="W76" s="67"/>
      <c r="X76" s="81" t="n">
        <f aca="false">'High SIPA income'!M71</f>
        <v>316678.481593493</v>
      </c>
      <c r="Y76" s="9"/>
      <c r="Z76" s="9" t="n">
        <f aca="false">R76+V76-N76-L76-F76</f>
        <v>-3096779.66744456</v>
      </c>
      <c r="AA76" s="9"/>
      <c r="AB76" s="9" t="n">
        <f aca="false">T76-P76-D76</f>
        <v>-68959691.3137886</v>
      </c>
      <c r="AC76" s="50"/>
      <c r="AD76" s="9"/>
      <c r="AE76" s="9"/>
      <c r="AF76" s="9"/>
      <c r="AG76" s="9" t="n">
        <f aca="false">BF76/100*$AG$53</f>
        <v>6857722958.16792</v>
      </c>
      <c r="AH76" s="40" t="n">
        <f aca="false">(AG76-AG75)/AG75</f>
        <v>0.00950926322955305</v>
      </c>
      <c r="AI76" s="40"/>
      <c r="AJ76" s="40" t="n">
        <f aca="false">AB76/AG76</f>
        <v>-0.0100557709511513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13363139</v>
      </c>
      <c r="AX76" s="7"/>
      <c r="AY76" s="40" t="n">
        <f aca="false">(AW76-AW75)/AW75</f>
        <v>0.00172517124089917</v>
      </c>
      <c r="AZ76" s="12" t="n">
        <f aca="false">workers_and_wage_high!B64</f>
        <v>8201.44511799904</v>
      </c>
      <c r="BA76" s="40" t="n">
        <f aca="false">(AZ76-AZ75)/AZ75</f>
        <v>0.007770686224258</v>
      </c>
      <c r="BB76" s="39"/>
      <c r="BC76" s="39"/>
      <c r="BD76" s="39"/>
      <c r="BE76" s="39"/>
      <c r="BF76" s="7" t="n">
        <f aca="false">BF75*(1+AY76)*(1+BA76)*(1-BE76)</f>
        <v>123.440449704962</v>
      </c>
      <c r="BG76" s="7"/>
      <c r="BH76" s="7"/>
      <c r="BI76" s="40" t="n">
        <f aca="false">T83/AG83</f>
        <v>0.0202419203915302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162530271.523617</v>
      </c>
      <c r="E77" s="9"/>
      <c r="F77" s="81" t="n">
        <f aca="false">'High pensions'!I77</f>
        <v>29541800.7568127</v>
      </c>
      <c r="G77" s="81" t="n">
        <f aca="false">'High pensions'!K77</f>
        <v>2883885.22824864</v>
      </c>
      <c r="H77" s="81" t="n">
        <f aca="false">'High pensions'!V77</f>
        <v>15866285.6421204</v>
      </c>
      <c r="I77" s="81" t="n">
        <f aca="false">'High pensions'!M77</f>
        <v>89192.3266468649</v>
      </c>
      <c r="J77" s="81" t="n">
        <f aca="false">'High pensions'!W77</f>
        <v>490709.865220216</v>
      </c>
      <c r="K77" s="9"/>
      <c r="L77" s="81" t="n">
        <f aca="false">'High pensions'!N77</f>
        <v>4260657.83086853</v>
      </c>
      <c r="M77" s="67"/>
      <c r="N77" s="81" t="n">
        <f aca="false">'High pensions'!L77</f>
        <v>1311964.26296181</v>
      </c>
      <c r="O77" s="9"/>
      <c r="P77" s="81" t="n">
        <f aca="false">'High pensions'!X77</f>
        <v>29326614.0214696</v>
      </c>
      <c r="Q77" s="67"/>
      <c r="R77" s="81" t="n">
        <f aca="false">'High SIPA income'!G72</f>
        <v>36386119.1458604</v>
      </c>
      <c r="S77" s="67"/>
      <c r="T77" s="81" t="n">
        <f aca="false">'High SIPA income'!J72</f>
        <v>139125480.201</v>
      </c>
      <c r="U77" s="9"/>
      <c r="V77" s="81" t="n">
        <f aca="false">'High SIPA income'!F72</f>
        <v>128994.581016288</v>
      </c>
      <c r="W77" s="67"/>
      <c r="X77" s="81" t="n">
        <f aca="false">'High SIPA income'!M72</f>
        <v>323997.197343251</v>
      </c>
      <c r="Y77" s="9"/>
      <c r="Z77" s="9" t="n">
        <f aca="false">R77+V77-N77-L77-F77</f>
        <v>1400690.87623363</v>
      </c>
      <c r="AA77" s="9"/>
      <c r="AB77" s="9" t="n">
        <f aca="false">T77-P77-D77</f>
        <v>-52731405.3440861</v>
      </c>
      <c r="AC77" s="50"/>
      <c r="AD77" s="9"/>
      <c r="AE77" s="9"/>
      <c r="AF77" s="9"/>
      <c r="AG77" s="9" t="n">
        <f aca="false">BF77/100*$AG$53</f>
        <v>6924612071.05099</v>
      </c>
      <c r="AH77" s="40" t="n">
        <f aca="false">(AG77-AG76)/AG76</f>
        <v>0.0097538371396874</v>
      </c>
      <c r="AI77" s="40" t="n">
        <f aca="false">(AG77-AG73)/AG73</f>
        <v>0.0318805745814292</v>
      </c>
      <c r="AJ77" s="40" t="n">
        <f aca="false">AB77/AG77</f>
        <v>-0.0076150699567034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13459650</v>
      </c>
      <c r="AX77" s="7"/>
      <c r="AY77" s="40" t="n">
        <f aca="false">(AW77-AW76)/AW76</f>
        <v>0.00722218035747439</v>
      </c>
      <c r="AZ77" s="12" t="n">
        <f aca="false">workers_and_wage_high!B65</f>
        <v>8222.05948150477</v>
      </c>
      <c r="BA77" s="40" t="n">
        <f aca="false">(AZ77-AZ76)/AZ76</f>
        <v>0.00251350380440825</v>
      </c>
      <c r="BB77" s="39"/>
      <c r="BC77" s="39"/>
      <c r="BD77" s="39"/>
      <c r="BE77" s="39"/>
      <c r="BF77" s="7" t="n">
        <f aca="false">BF76*(1+AY77)*(1+BA77)*(1-BE77)</f>
        <v>124.644467747833</v>
      </c>
      <c r="BG77" s="7"/>
      <c r="BH77" s="7"/>
      <c r="BI77" s="40" t="n">
        <f aca="false">T84/AG84</f>
        <v>0.0176791728120538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161664649.324698</v>
      </c>
      <c r="E78" s="6"/>
      <c r="F78" s="80" t="n">
        <f aca="false">'High pensions'!I78</f>
        <v>29384463.6755946</v>
      </c>
      <c r="G78" s="80" t="n">
        <f aca="false">'High pensions'!K78</f>
        <v>2964815.45661558</v>
      </c>
      <c r="H78" s="80" t="n">
        <f aca="false">'High pensions'!V78</f>
        <v>16311539.8803175</v>
      </c>
      <c r="I78" s="80" t="n">
        <f aca="false">'High pensions'!M78</f>
        <v>91695.3234004821</v>
      </c>
      <c r="J78" s="80" t="n">
        <f aca="false">'High pensions'!W78</f>
        <v>504480.614855182</v>
      </c>
      <c r="K78" s="6"/>
      <c r="L78" s="80" t="n">
        <f aca="false">'High pensions'!N78</f>
        <v>5110665.17473921</v>
      </c>
      <c r="M78" s="8"/>
      <c r="N78" s="80" t="n">
        <f aca="false">'High pensions'!L78</f>
        <v>1306760.73540333</v>
      </c>
      <c r="O78" s="6"/>
      <c r="P78" s="80" t="n">
        <f aca="false">'High pensions'!X78</f>
        <v>33708677.8962416</v>
      </c>
      <c r="Q78" s="8"/>
      <c r="R78" s="80" t="n">
        <f aca="false">'High SIPA income'!G73</f>
        <v>32065922.8770998</v>
      </c>
      <c r="S78" s="8"/>
      <c r="T78" s="80" t="n">
        <f aca="false">'High SIPA income'!J73</f>
        <v>122606835.328639</v>
      </c>
      <c r="U78" s="6"/>
      <c r="V78" s="80" t="n">
        <f aca="false">'High SIPA income'!F73</f>
        <v>129078.651912228</v>
      </c>
      <c r="W78" s="8"/>
      <c r="X78" s="80" t="n">
        <f aca="false">'High SIPA income'!M73</f>
        <v>324208.359195542</v>
      </c>
      <c r="Y78" s="6"/>
      <c r="Z78" s="6" t="n">
        <f aca="false">R78+V78-N78-L78-F78</f>
        <v>-3606888.05672505</v>
      </c>
      <c r="AA78" s="6"/>
      <c r="AB78" s="6" t="n">
        <f aca="false">T78-P78-D78</f>
        <v>-72766491.8923006</v>
      </c>
      <c r="AC78" s="50"/>
      <c r="AD78" s="6"/>
      <c r="AE78" s="6"/>
      <c r="AF78" s="6"/>
      <c r="AG78" s="6" t="n">
        <f aca="false">BF78/100*$AG$53</f>
        <v>6979140000.08427</v>
      </c>
      <c r="AH78" s="61" t="n">
        <f aca="false">(AG78-AG77)/AG77</f>
        <v>0.00787451029368715</v>
      </c>
      <c r="AI78" s="61"/>
      <c r="AJ78" s="61" t="n">
        <f aca="false">AB78/AG78</f>
        <v>-0.0104262834520331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0.00861896540204355</v>
      </c>
      <c r="AV78" s="5"/>
      <c r="AW78" s="5" t="n">
        <f aca="false">workers_and_wage_high!C66</f>
        <v>13551334</v>
      </c>
      <c r="AX78" s="5"/>
      <c r="AY78" s="61" t="n">
        <f aca="false">(AW78-AW77)/AW77</f>
        <v>0.00681176702217368</v>
      </c>
      <c r="AZ78" s="11" t="n">
        <f aca="false">workers_and_wage_high!B66</f>
        <v>8230.73830179488</v>
      </c>
      <c r="BA78" s="61" t="n">
        <f aca="false">(AZ78-AZ77)/AZ77</f>
        <v>0.00105555308978616</v>
      </c>
      <c r="BB78" s="66"/>
      <c r="BC78" s="66"/>
      <c r="BD78" s="66"/>
      <c r="BE78" s="66"/>
      <c r="BF78" s="5" t="n">
        <f aca="false">BF77*(1+AY78)*(1+BA78)*(1-BE78)</f>
        <v>125.625981892165</v>
      </c>
      <c r="BG78" s="5"/>
      <c r="BH78" s="5"/>
      <c r="BI78" s="61" t="n">
        <f aca="false">T85/AG85</f>
        <v>0.0201992687578258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163737479.803251</v>
      </c>
      <c r="E79" s="9"/>
      <c r="F79" s="81" t="n">
        <f aca="false">'High pensions'!I79</f>
        <v>29761225.1516323</v>
      </c>
      <c r="G79" s="81" t="n">
        <f aca="false">'High pensions'!K79</f>
        <v>3096921.09371123</v>
      </c>
      <c r="H79" s="81" t="n">
        <f aca="false">'High pensions'!V79</f>
        <v>17038346.1181534</v>
      </c>
      <c r="I79" s="81" t="n">
        <f aca="false">'High pensions'!M79</f>
        <v>95781.0647539557</v>
      </c>
      <c r="J79" s="81" t="n">
        <f aca="false">'High pensions'!W79</f>
        <v>526959.158293405</v>
      </c>
      <c r="K79" s="9"/>
      <c r="L79" s="81" t="n">
        <f aca="false">'High pensions'!N79</f>
        <v>4256783.13402619</v>
      </c>
      <c r="M79" s="67"/>
      <c r="N79" s="81" t="n">
        <f aca="false">'High pensions'!L79</f>
        <v>1323067.46929524</v>
      </c>
      <c r="O79" s="9"/>
      <c r="P79" s="81" t="n">
        <f aca="false">'High pensions'!X79</f>
        <v>29367594.7664062</v>
      </c>
      <c r="Q79" s="67"/>
      <c r="R79" s="81" t="n">
        <f aca="false">'High SIPA income'!G74</f>
        <v>37253040.2951642</v>
      </c>
      <c r="S79" s="67"/>
      <c r="T79" s="81" t="n">
        <f aca="false">'High SIPA income'!J74</f>
        <v>142440228.352893</v>
      </c>
      <c r="U79" s="9"/>
      <c r="V79" s="81" t="n">
        <f aca="false">'High SIPA income'!F74</f>
        <v>129760.909084341</v>
      </c>
      <c r="W79" s="67"/>
      <c r="X79" s="81" t="n">
        <f aca="false">'High SIPA income'!M74</f>
        <v>325921.992511689</v>
      </c>
      <c r="Y79" s="9"/>
      <c r="Z79" s="9" t="n">
        <f aca="false">R79+V79-N79-L79-F79</f>
        <v>2041725.44929476</v>
      </c>
      <c r="AA79" s="9"/>
      <c r="AB79" s="9" t="n">
        <f aca="false">T79-P79-D79</f>
        <v>-50664846.2167644</v>
      </c>
      <c r="AC79" s="50"/>
      <c r="AD79" s="9"/>
      <c r="AE79" s="9"/>
      <c r="AF79" s="9"/>
      <c r="AG79" s="9" t="n">
        <f aca="false">BF79/100*$AG$53</f>
        <v>7067536945.4463</v>
      </c>
      <c r="AH79" s="40" t="n">
        <f aca="false">(AG79-AG78)/AG78</f>
        <v>0.0126658793720949</v>
      </c>
      <c r="AI79" s="40"/>
      <c r="AJ79" s="40" t="n">
        <f aca="false">AB79/AG79</f>
        <v>-0.00716867086905125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13621827</v>
      </c>
      <c r="AX79" s="7"/>
      <c r="AY79" s="40" t="n">
        <f aca="false">(AW79-AW78)/AW78</f>
        <v>0.00520192329404618</v>
      </c>
      <c r="AZ79" s="12" t="n">
        <f aca="false">workers_and_wage_high!B67</f>
        <v>8291.85425049223</v>
      </c>
      <c r="BA79" s="40" t="n">
        <f aca="false">(AZ79-AZ78)/AZ78</f>
        <v>0.0074253300805369</v>
      </c>
      <c r="BB79" s="39"/>
      <c r="BC79" s="39"/>
      <c r="BD79" s="39"/>
      <c r="BE79" s="39"/>
      <c r="BF79" s="7" t="n">
        <f aca="false">BF78*(1+AY79)*(1+BA79)*(1-BE79)</f>
        <v>127.217145424812</v>
      </c>
      <c r="BG79" s="7"/>
      <c r="BH79" s="7"/>
      <c r="BI79" s="40" t="n">
        <f aca="false">T86/AG86</f>
        <v>0.017705872150445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162844507.636484</v>
      </c>
      <c r="E80" s="9"/>
      <c r="F80" s="81" t="n">
        <f aca="false">'High pensions'!I80</f>
        <v>29598916.89001</v>
      </c>
      <c r="G80" s="81" t="n">
        <f aca="false">'High pensions'!K80</f>
        <v>3143656.47951939</v>
      </c>
      <c r="H80" s="81" t="n">
        <f aca="false">'High pensions'!V80</f>
        <v>17295470.4217018</v>
      </c>
      <c r="I80" s="81" t="n">
        <f aca="false">'High pensions'!M80</f>
        <v>97226.4890573006</v>
      </c>
      <c r="J80" s="81" t="n">
        <f aca="false">'High pensions'!W80</f>
        <v>534911.456341292</v>
      </c>
      <c r="K80" s="9"/>
      <c r="L80" s="81" t="n">
        <f aca="false">'High pensions'!N80</f>
        <v>4220342.64461046</v>
      </c>
      <c r="M80" s="67"/>
      <c r="N80" s="81" t="n">
        <f aca="false">'High pensions'!L80</f>
        <v>1319438.95984851</v>
      </c>
      <c r="O80" s="9"/>
      <c r="P80" s="81" t="n">
        <f aca="false">'High pensions'!X80</f>
        <v>29158541.9052046</v>
      </c>
      <c r="Q80" s="67"/>
      <c r="R80" s="81" t="n">
        <f aca="false">'High SIPA income'!G75</f>
        <v>32755579.8734124</v>
      </c>
      <c r="S80" s="67"/>
      <c r="T80" s="81" t="n">
        <f aca="false">'High SIPA income'!J75</f>
        <v>125243798.627784</v>
      </c>
      <c r="U80" s="9"/>
      <c r="V80" s="81" t="n">
        <f aca="false">'High SIPA income'!F75</f>
        <v>130381.888528059</v>
      </c>
      <c r="W80" s="67"/>
      <c r="X80" s="81" t="n">
        <f aca="false">'High SIPA income'!M75</f>
        <v>327481.713840967</v>
      </c>
      <c r="Y80" s="9"/>
      <c r="Z80" s="9" t="n">
        <f aca="false">R80+V80-N80-L80-F80</f>
        <v>-2252736.7325285</v>
      </c>
      <c r="AA80" s="9"/>
      <c r="AB80" s="9" t="n">
        <f aca="false">T80-P80-D80</f>
        <v>-66759250.9139042</v>
      </c>
      <c r="AC80" s="50"/>
      <c r="AD80" s="9"/>
      <c r="AE80" s="9"/>
      <c r="AF80" s="9"/>
      <c r="AG80" s="9" t="n">
        <f aca="false">BF80/100*$AG$53</f>
        <v>7104640329.73709</v>
      </c>
      <c r="AH80" s="40" t="n">
        <f aca="false">(AG80-AG79)/AG79</f>
        <v>0.00524983237826508</v>
      </c>
      <c r="AI80" s="40"/>
      <c r="AJ80" s="40" t="n">
        <f aca="false">AB80/AG80</f>
        <v>-0.0093965701028492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13630077</v>
      </c>
      <c r="AX80" s="7"/>
      <c r="AY80" s="40" t="n">
        <f aca="false">(AW80-AW79)/AW79</f>
        <v>0.000605645630354871</v>
      </c>
      <c r="AZ80" s="12" t="n">
        <f aca="false">workers_and_wage_high!B68</f>
        <v>8330.33986147584</v>
      </c>
      <c r="BA80" s="40" t="n">
        <f aca="false">(AZ80-AZ79)/AZ79</f>
        <v>0.0046413757189871</v>
      </c>
      <c r="BB80" s="39"/>
      <c r="BC80" s="39"/>
      <c r="BD80" s="39"/>
      <c r="BE80" s="39"/>
      <c r="BF80" s="7" t="n">
        <f aca="false">BF79*(1+AY80)*(1+BA80)*(1-BE80)</f>
        <v>127.885014113934</v>
      </c>
      <c r="BG80" s="7"/>
      <c r="BH80" s="7"/>
      <c r="BI80" s="40" t="n">
        <f aca="false">T87/AG87</f>
        <v>0.0202918750385928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165600886.308108</v>
      </c>
      <c r="E81" s="9"/>
      <c r="F81" s="81" t="n">
        <f aca="false">'High pensions'!I81</f>
        <v>30099921.3414522</v>
      </c>
      <c r="G81" s="81" t="n">
        <f aca="false">'High pensions'!K81</f>
        <v>3312035.02533319</v>
      </c>
      <c r="H81" s="81" t="n">
        <f aca="false">'High pensions'!V81</f>
        <v>18221839.5010667</v>
      </c>
      <c r="I81" s="81" t="n">
        <f aca="false">'High pensions'!M81</f>
        <v>102434.07294845</v>
      </c>
      <c r="J81" s="81" t="n">
        <f aca="false">'High pensions'!W81</f>
        <v>563562.046424746</v>
      </c>
      <c r="K81" s="9"/>
      <c r="L81" s="81" t="n">
        <f aca="false">'High pensions'!N81</f>
        <v>4286661.32194237</v>
      </c>
      <c r="M81" s="67"/>
      <c r="N81" s="81" t="n">
        <f aca="false">'High pensions'!L81</f>
        <v>1343811.94096659</v>
      </c>
      <c r="O81" s="9"/>
      <c r="P81" s="81" t="n">
        <f aca="false">'High pensions'!X81</f>
        <v>29636762.7880653</v>
      </c>
      <c r="Q81" s="67"/>
      <c r="R81" s="81" t="n">
        <f aca="false">'High SIPA income'!G76</f>
        <v>37902270.7544723</v>
      </c>
      <c r="S81" s="67"/>
      <c r="T81" s="81" t="n">
        <f aca="false">'High SIPA income'!J76</f>
        <v>144922617.283965</v>
      </c>
      <c r="U81" s="9"/>
      <c r="V81" s="81" t="n">
        <f aca="false">'High SIPA income'!F76</f>
        <v>129100.584633812</v>
      </c>
      <c r="W81" s="67"/>
      <c r="X81" s="81" t="n">
        <f aca="false">'High SIPA income'!M76</f>
        <v>324263.447868781</v>
      </c>
      <c r="Y81" s="9"/>
      <c r="Z81" s="9" t="n">
        <f aca="false">R81+V81-N81-L81-F81</f>
        <v>2300976.73474497</v>
      </c>
      <c r="AA81" s="9"/>
      <c r="AB81" s="9" t="n">
        <f aca="false">T81-P81-D81</f>
        <v>-50315031.8122082</v>
      </c>
      <c r="AC81" s="50"/>
      <c r="AD81" s="9"/>
      <c r="AE81" s="9"/>
      <c r="AF81" s="9"/>
      <c r="AG81" s="9" t="n">
        <f aca="false">BF81/100*$AG$53</f>
        <v>7166348674.87395</v>
      </c>
      <c r="AH81" s="40" t="n">
        <f aca="false">(AG81-AG80)/AG80</f>
        <v>0.00868563956412704</v>
      </c>
      <c r="AI81" s="40" t="n">
        <f aca="false">(AG81-AG77)/AG77</f>
        <v>0.0349097684234992</v>
      </c>
      <c r="AJ81" s="40" t="n">
        <f aca="false">AB81/AG81</f>
        <v>-0.00702101364236136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13674858</v>
      </c>
      <c r="AX81" s="7"/>
      <c r="AY81" s="40" t="n">
        <f aca="false">(AW81-AW80)/AW80</f>
        <v>0.00328545466030749</v>
      </c>
      <c r="AZ81" s="12" t="n">
        <f aca="false">workers_and_wage_high!B69</f>
        <v>8375.17792361924</v>
      </c>
      <c r="BA81" s="40" t="n">
        <f aca="false">(AZ81-AZ80)/AZ80</f>
        <v>0.00538250094101909</v>
      </c>
      <c r="BB81" s="39"/>
      <c r="BC81" s="39"/>
      <c r="BD81" s="39"/>
      <c r="BE81" s="39"/>
      <c r="BF81" s="7" t="n">
        <f aca="false">BF80*(1+AY81)*(1+BA81)*(1-BE81)</f>
        <v>128.995777252181</v>
      </c>
      <c r="BG81" s="7"/>
      <c r="BH81" s="7"/>
      <c r="BI81" s="40" t="n">
        <f aca="false">T88/AG88</f>
        <v>0.0176821609608301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163893511.391141</v>
      </c>
      <c r="E82" s="6"/>
      <c r="F82" s="80" t="n">
        <f aca="false">'High pensions'!I82</f>
        <v>29789585.7397123</v>
      </c>
      <c r="G82" s="80" t="n">
        <f aca="false">'High pensions'!K82</f>
        <v>3407976.32094983</v>
      </c>
      <c r="H82" s="80" t="n">
        <f aca="false">'High pensions'!V82</f>
        <v>18749680.2022908</v>
      </c>
      <c r="I82" s="80" t="n">
        <f aca="false">'High pensions'!M82</f>
        <v>105401.329513912</v>
      </c>
      <c r="J82" s="80" t="n">
        <f aca="false">'High pensions'!W82</f>
        <v>579887.016565694</v>
      </c>
      <c r="K82" s="6"/>
      <c r="L82" s="80" t="n">
        <f aca="false">'High pensions'!N82</f>
        <v>5121697.7218459</v>
      </c>
      <c r="M82" s="8"/>
      <c r="N82" s="80" t="n">
        <f aca="false">'High pensions'!L82</f>
        <v>1331884.20312291</v>
      </c>
      <c r="O82" s="6"/>
      <c r="P82" s="80" t="n">
        <f aca="false">'High pensions'!X82</f>
        <v>33904147.7423965</v>
      </c>
      <c r="Q82" s="8"/>
      <c r="R82" s="80" t="n">
        <f aca="false">'High SIPA income'!G77</f>
        <v>33080505.1964648</v>
      </c>
      <c r="S82" s="8"/>
      <c r="T82" s="80" t="n">
        <f aca="false">'High SIPA income'!J77</f>
        <v>126486178.762305</v>
      </c>
      <c r="U82" s="6"/>
      <c r="V82" s="80" t="n">
        <f aca="false">'High SIPA income'!F77</f>
        <v>133109.522275286</v>
      </c>
      <c r="W82" s="8"/>
      <c r="X82" s="80" t="n">
        <f aca="false">'High SIPA income'!M77</f>
        <v>334332.743415371</v>
      </c>
      <c r="Y82" s="6"/>
      <c r="Z82" s="6" t="n">
        <f aca="false">R82+V82-N82-L82-F82</f>
        <v>-3029552.94594106</v>
      </c>
      <c r="AA82" s="6"/>
      <c r="AB82" s="6" t="n">
        <f aca="false">T82-P82-D82</f>
        <v>-71311480.3712319</v>
      </c>
      <c r="AC82" s="50"/>
      <c r="AD82" s="6"/>
      <c r="AE82" s="6"/>
      <c r="AF82" s="6"/>
      <c r="AG82" s="6" t="n">
        <f aca="false">BF82/100*$AG$53</f>
        <v>7181047996.88607</v>
      </c>
      <c r="AH82" s="61" t="n">
        <f aca="false">(AG82-AG81)/AG81</f>
        <v>0.00205115919961566</v>
      </c>
      <c r="AI82" s="61"/>
      <c r="AJ82" s="61" t="n">
        <f aca="false">AB82/AG82</f>
        <v>-0.00993051159136589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0.00552586526806517</v>
      </c>
      <c r="AV82" s="5"/>
      <c r="AW82" s="5" t="n">
        <f aca="false">workers_and_wage_high!C70</f>
        <v>13698458</v>
      </c>
      <c r="AX82" s="5"/>
      <c r="AY82" s="61" t="n">
        <f aca="false">(AW82-AW81)/AW81</f>
        <v>0.00172579488576774</v>
      </c>
      <c r="AZ82" s="11" t="n">
        <f aca="false">workers_and_wage_high!B70</f>
        <v>8377.89821297625</v>
      </c>
      <c r="BA82" s="61" t="n">
        <f aca="false">(AZ82-AZ81)/AZ81</f>
        <v>0.000324803769164162</v>
      </c>
      <c r="BB82" s="66"/>
      <c r="BC82" s="66"/>
      <c r="BD82" s="66"/>
      <c r="BE82" s="66"/>
      <c r="BF82" s="5" t="n">
        <f aca="false">BF81*(1+AY82)*(1+BA82)*(1-BE82)</f>
        <v>129.260368127403</v>
      </c>
      <c r="BG82" s="5"/>
      <c r="BH82" s="5"/>
      <c r="BI82" s="61" t="n">
        <f aca="false">T89/AG89</f>
        <v>0.0202907986591011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166310308.420048</v>
      </c>
      <c r="E83" s="9"/>
      <c r="F83" s="81" t="n">
        <f aca="false">'High pensions'!I83</f>
        <v>30228867.2078865</v>
      </c>
      <c r="G83" s="81" t="n">
        <f aca="false">'High pensions'!K83</f>
        <v>3587738.2056181</v>
      </c>
      <c r="H83" s="81" t="n">
        <f aca="false">'High pensions'!V83</f>
        <v>19738677.053405</v>
      </c>
      <c r="I83" s="81" t="n">
        <f aca="false">'High pensions'!M83</f>
        <v>110960.975431487</v>
      </c>
      <c r="J83" s="81" t="n">
        <f aca="false">'High pensions'!W83</f>
        <v>610474.548043451</v>
      </c>
      <c r="K83" s="9"/>
      <c r="L83" s="81" t="n">
        <f aca="false">'High pensions'!N83</f>
        <v>4254042.8786403</v>
      </c>
      <c r="M83" s="67"/>
      <c r="N83" s="81" t="n">
        <f aca="false">'High pensions'!L83</f>
        <v>1353198.95907347</v>
      </c>
      <c r="O83" s="9"/>
      <c r="P83" s="81" t="n">
        <f aca="false">'High pensions'!X83</f>
        <v>29519150.1347153</v>
      </c>
      <c r="Q83" s="67"/>
      <c r="R83" s="81" t="n">
        <f aca="false">'High SIPA income'!G78</f>
        <v>38108240.6340787</v>
      </c>
      <c r="S83" s="67"/>
      <c r="T83" s="81" t="n">
        <f aca="false">'High SIPA income'!J78</f>
        <v>145710160.9704</v>
      </c>
      <c r="U83" s="9"/>
      <c r="V83" s="81" t="n">
        <f aca="false">'High SIPA income'!F78</f>
        <v>133686.301297823</v>
      </c>
      <c r="W83" s="67"/>
      <c r="X83" s="81" t="n">
        <f aca="false">'High SIPA income'!M78</f>
        <v>335781.446029976</v>
      </c>
      <c r="Y83" s="9"/>
      <c r="Z83" s="9" t="n">
        <f aca="false">R83+V83-N83-L83-F83</f>
        <v>2405817.88977626</v>
      </c>
      <c r="AA83" s="9"/>
      <c r="AB83" s="9" t="n">
        <f aca="false">T83-P83-D83</f>
        <v>-50119297.5843638</v>
      </c>
      <c r="AC83" s="50"/>
      <c r="AD83" s="9"/>
      <c r="AE83" s="9"/>
      <c r="AF83" s="9"/>
      <c r="AG83" s="9" t="n">
        <f aca="false">BF83/100*$AG$53</f>
        <v>7198435630.21666</v>
      </c>
      <c r="AH83" s="40" t="n">
        <f aca="false">(AG83-AG82)/AG82</f>
        <v>0.00242132253372058</v>
      </c>
      <c r="AI83" s="40"/>
      <c r="AJ83" s="40" t="n">
        <f aca="false">AB83/AG83</f>
        <v>-0.00696252632641175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13679680</v>
      </c>
      <c r="AX83" s="7"/>
      <c r="AY83" s="40" t="n">
        <f aca="false">(AW83-AW82)/AW82</f>
        <v>-0.00137081122561386</v>
      </c>
      <c r="AZ83" s="12" t="n">
        <f aca="false">workers_and_wage_high!B71</f>
        <v>8409.71193422817</v>
      </c>
      <c r="BA83" s="40" t="n">
        <f aca="false">(AZ83-AZ82)/AZ82</f>
        <v>0.00379733919453002</v>
      </c>
      <c r="BB83" s="39"/>
      <c r="BC83" s="39"/>
      <c r="BD83" s="39"/>
      <c r="BE83" s="39"/>
      <c r="BF83" s="7" t="n">
        <f aca="false">BF82*(1+AY83)*(1+BA83)*(1-BE83)</f>
        <v>129.573349169467</v>
      </c>
      <c r="BG83" s="7"/>
      <c r="BH83" s="7"/>
      <c r="BI83" s="40" t="n">
        <f aca="false">T90/AG90</f>
        <v>0.0177142079172255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165290086.68314</v>
      </c>
      <c r="E84" s="9"/>
      <c r="F84" s="81" t="n">
        <f aca="false">'High pensions'!I84</f>
        <v>30043429.8306091</v>
      </c>
      <c r="G84" s="81" t="n">
        <f aca="false">'High pensions'!K84</f>
        <v>3731725.81785711</v>
      </c>
      <c r="H84" s="81" t="n">
        <f aca="false">'High pensions'!V84</f>
        <v>20530854.4127302</v>
      </c>
      <c r="I84" s="81" t="n">
        <f aca="false">'High pensions'!M84</f>
        <v>115414.200552282</v>
      </c>
      <c r="J84" s="81" t="n">
        <f aca="false">'High pensions'!W84</f>
        <v>634974.878744235</v>
      </c>
      <c r="K84" s="9"/>
      <c r="L84" s="81" t="n">
        <f aca="false">'High pensions'!N84</f>
        <v>4134773.01467271</v>
      </c>
      <c r="M84" s="67"/>
      <c r="N84" s="81" t="n">
        <f aca="false">'High pensions'!L84</f>
        <v>1347456.44179172</v>
      </c>
      <c r="O84" s="9"/>
      <c r="P84" s="81" t="n">
        <f aca="false">'High pensions'!X84</f>
        <v>28868664.6078346</v>
      </c>
      <c r="Q84" s="67"/>
      <c r="R84" s="81" t="n">
        <f aca="false">'High SIPA income'!G79</f>
        <v>33544177.5914319</v>
      </c>
      <c r="S84" s="67"/>
      <c r="T84" s="81" t="n">
        <f aca="false">'High SIPA income'!J79</f>
        <v>128259070.351737</v>
      </c>
      <c r="U84" s="9"/>
      <c r="V84" s="81" t="n">
        <f aca="false">'High SIPA income'!F79</f>
        <v>132282.724464212</v>
      </c>
      <c r="W84" s="67"/>
      <c r="X84" s="81" t="n">
        <f aca="false">'High SIPA income'!M79</f>
        <v>332256.065686375</v>
      </c>
      <c r="Y84" s="9"/>
      <c r="Z84" s="9" t="n">
        <f aca="false">R84+V84-N84-L84-F84</f>
        <v>-1849198.97117738</v>
      </c>
      <c r="AA84" s="9"/>
      <c r="AB84" s="9" t="n">
        <f aca="false">T84-P84-D84</f>
        <v>-65899680.9392373</v>
      </c>
      <c r="AC84" s="50"/>
      <c r="AD84" s="9"/>
      <c r="AE84" s="9"/>
      <c r="AF84" s="9"/>
      <c r="AG84" s="9" t="n">
        <f aca="false">BF84/100*$AG$53</f>
        <v>7254811733.28928</v>
      </c>
      <c r="AH84" s="40" t="n">
        <f aca="false">(AG84-AG83)/AG83</f>
        <v>0.00783171594060954</v>
      </c>
      <c r="AI84" s="40"/>
      <c r="AJ84" s="40" t="n">
        <f aca="false">AB84/AG84</f>
        <v>-0.00908358250522911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13725672</v>
      </c>
      <c r="AX84" s="7"/>
      <c r="AY84" s="40" t="n">
        <f aca="false">(AW84-AW83)/AW83</f>
        <v>0.00336206694893448</v>
      </c>
      <c r="AZ84" s="12" t="n">
        <f aca="false">workers_and_wage_high!B72</f>
        <v>8447.17444323192</v>
      </c>
      <c r="BA84" s="40" t="n">
        <f aca="false">(AZ84-AZ83)/AZ83</f>
        <v>0.00445467208588658</v>
      </c>
      <c r="BB84" s="39"/>
      <c r="BC84" s="39"/>
      <c r="BD84" s="39"/>
      <c r="BE84" s="39"/>
      <c r="BF84" s="7" t="n">
        <f aca="false">BF83*(1+AY84)*(1+BA84)*(1-BE84)</f>
        <v>130.588130833636</v>
      </c>
      <c r="BG84" s="7"/>
      <c r="BH84" s="7"/>
      <c r="BI84" s="40" t="n">
        <f aca="false">T91/AG91</f>
        <v>0.0203586603308832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167404818.41613</v>
      </c>
      <c r="E85" s="9"/>
      <c r="F85" s="81" t="n">
        <f aca="false">'High pensions'!I85</f>
        <v>30427807.3556355</v>
      </c>
      <c r="G85" s="81" t="n">
        <f aca="false">'High pensions'!K85</f>
        <v>3908158.70154296</v>
      </c>
      <c r="H85" s="81" t="n">
        <f aca="false">'High pensions'!V85</f>
        <v>21501536.0826532</v>
      </c>
      <c r="I85" s="81" t="n">
        <f aca="false">'High pensions'!M85</f>
        <v>120870.887676587</v>
      </c>
      <c r="J85" s="81" t="n">
        <f aca="false">'High pensions'!W85</f>
        <v>664995.961319175</v>
      </c>
      <c r="K85" s="9"/>
      <c r="L85" s="81" t="n">
        <f aca="false">'High pensions'!N85</f>
        <v>4221316.59382086</v>
      </c>
      <c r="M85" s="67"/>
      <c r="N85" s="81" t="n">
        <f aca="false">'High pensions'!L85</f>
        <v>1366235.19426586</v>
      </c>
      <c r="O85" s="9"/>
      <c r="P85" s="81" t="n">
        <f aca="false">'High pensions'!X85</f>
        <v>29421054.8069303</v>
      </c>
      <c r="Q85" s="67"/>
      <c r="R85" s="81" t="n">
        <f aca="false">'High SIPA income'!G80</f>
        <v>38701331.3133099</v>
      </c>
      <c r="S85" s="67"/>
      <c r="T85" s="81" t="n">
        <f aca="false">'High SIPA income'!J80</f>
        <v>147977894.586618</v>
      </c>
      <c r="U85" s="9"/>
      <c r="V85" s="81" t="n">
        <f aca="false">'High SIPA income'!F80</f>
        <v>133592.458105625</v>
      </c>
      <c r="W85" s="67"/>
      <c r="X85" s="81" t="n">
        <f aca="false">'High SIPA income'!M80</f>
        <v>335545.738986919</v>
      </c>
      <c r="Y85" s="9"/>
      <c r="Z85" s="9" t="n">
        <f aca="false">R85+V85-N85-L85-F85</f>
        <v>2819564.62769327</v>
      </c>
      <c r="AA85" s="9"/>
      <c r="AB85" s="9" t="n">
        <f aca="false">T85-P85-D85</f>
        <v>-48847978.6364431</v>
      </c>
      <c r="AC85" s="50"/>
      <c r="AD85" s="9"/>
      <c r="AE85" s="9"/>
      <c r="AF85" s="9"/>
      <c r="AG85" s="9" t="n">
        <f aca="false">BF85/100*$AG$53</f>
        <v>7325903544.36896</v>
      </c>
      <c r="AH85" s="40" t="n">
        <f aca="false">(AG85-AG84)/AG84</f>
        <v>0.00979926339831491</v>
      </c>
      <c r="AI85" s="40" t="n">
        <f aca="false">(AG85-AG81)/AG81</f>
        <v>0.0222644580572021</v>
      </c>
      <c r="AJ85" s="40" t="n">
        <f aca="false">AB85/AG85</f>
        <v>-0.00666784354183723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13823937</v>
      </c>
      <c r="AX85" s="7"/>
      <c r="AY85" s="40" t="n">
        <f aca="false">(AW85-AW84)/AW84</f>
        <v>0.00715921231397632</v>
      </c>
      <c r="AZ85" s="12" t="n">
        <f aca="false">workers_and_wage_high!B73</f>
        <v>8469.31689278289</v>
      </c>
      <c r="BA85" s="40" t="n">
        <f aca="false">(AZ85-AZ84)/AZ84</f>
        <v>0.00262128475027605</v>
      </c>
      <c r="BB85" s="39"/>
      <c r="BC85" s="39"/>
      <c r="BD85" s="39"/>
      <c r="BE85" s="39"/>
      <c r="BF85" s="7" t="n">
        <f aca="false">BF84*(1+AY85)*(1+BA85)*(1-BE85)</f>
        <v>131.867798324368</v>
      </c>
      <c r="BG85" s="7"/>
      <c r="BH85" s="7"/>
      <c r="BI85" s="40" t="n">
        <f aca="false">T92/AG92</f>
        <v>0.0178573956716793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166268496.609645</v>
      </c>
      <c r="E86" s="6"/>
      <c r="F86" s="80" t="n">
        <f aca="false">'High pensions'!I86</f>
        <v>30221267.4164099</v>
      </c>
      <c r="G86" s="80" t="n">
        <f aca="false">'High pensions'!K86</f>
        <v>3935569.66368555</v>
      </c>
      <c r="H86" s="80" t="n">
        <f aca="false">'High pensions'!V86</f>
        <v>21652343.1088204</v>
      </c>
      <c r="I86" s="80" t="n">
        <f aca="false">'High pensions'!M86</f>
        <v>121718.649392336</v>
      </c>
      <c r="J86" s="80" t="n">
        <f aca="false">'High pensions'!W86</f>
        <v>669660.096149083</v>
      </c>
      <c r="K86" s="6"/>
      <c r="L86" s="80" t="n">
        <f aca="false">'High pensions'!N86</f>
        <v>5049037.89851206</v>
      </c>
      <c r="M86" s="8"/>
      <c r="N86" s="80" t="n">
        <f aca="false">'High pensions'!L86</f>
        <v>1357140.08209055</v>
      </c>
      <c r="O86" s="6"/>
      <c r="P86" s="80" t="n">
        <f aca="false">'High pensions'!X86</f>
        <v>33666065.9680978</v>
      </c>
      <c r="Q86" s="8"/>
      <c r="R86" s="80" t="n">
        <f aca="false">'High SIPA income'!G81</f>
        <v>34112478.8277479</v>
      </c>
      <c r="S86" s="8"/>
      <c r="T86" s="80" t="n">
        <f aca="false">'High SIPA income'!J81</f>
        <v>130432019.384426</v>
      </c>
      <c r="U86" s="6"/>
      <c r="V86" s="80" t="n">
        <f aca="false">'High SIPA income'!F81</f>
        <v>133375.111694132</v>
      </c>
      <c r="W86" s="8"/>
      <c r="X86" s="80" t="n">
        <f aca="false">'High SIPA income'!M81</f>
        <v>334999.827463956</v>
      </c>
      <c r="Y86" s="6"/>
      <c r="Z86" s="6" t="n">
        <f aca="false">R86+V86-N86-L86-F86</f>
        <v>-2381591.4575704</v>
      </c>
      <c r="AA86" s="6"/>
      <c r="AB86" s="6" t="n">
        <f aca="false">T86-P86-D86</f>
        <v>-69502543.1933172</v>
      </c>
      <c r="AC86" s="50"/>
      <c r="AD86" s="6"/>
      <c r="AE86" s="6"/>
      <c r="AF86" s="6"/>
      <c r="AG86" s="6" t="n">
        <f aca="false">BF86/100*$AG$53</f>
        <v>7366596701.7133</v>
      </c>
      <c r="AH86" s="61" t="n">
        <f aca="false">(AG86-AG85)/AG85</f>
        <v>0.00555469466638165</v>
      </c>
      <c r="AI86" s="61"/>
      <c r="AJ86" s="61" t="n">
        <f aca="false">AB86/AG86</f>
        <v>-0.00943482397742129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0.00589823661466652</v>
      </c>
      <c r="AV86" s="5"/>
      <c r="AW86" s="5" t="n">
        <f aca="false">workers_and_wage_high!C74</f>
        <v>13832998</v>
      </c>
      <c r="AX86" s="5"/>
      <c r="AY86" s="61" t="n">
        <f aca="false">(AW86-AW85)/AW85</f>
        <v>0.00065545726951736</v>
      </c>
      <c r="AZ86" s="11" t="n">
        <f aca="false">workers_and_wage_high!B74</f>
        <v>8510.78290762904</v>
      </c>
      <c r="BA86" s="61" t="n">
        <f aca="false">(AZ86-AZ85)/AZ85</f>
        <v>0.00489602825954964</v>
      </c>
      <c r="BB86" s="66"/>
      <c r="BC86" s="66"/>
      <c r="BD86" s="66"/>
      <c r="BE86" s="66"/>
      <c r="BF86" s="5" t="n">
        <f aca="false">BF85*(1+AY86)*(1+BA86)*(1-BE86)</f>
        <v>132.600283680388</v>
      </c>
      <c r="BG86" s="5"/>
      <c r="BH86" s="5"/>
      <c r="BI86" s="61" t="n">
        <f aca="false">T93/AG93</f>
        <v>0.0204057358987779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169144362.051806</v>
      </c>
      <c r="E87" s="9"/>
      <c r="F87" s="81" t="n">
        <f aca="false">'High pensions'!I87</f>
        <v>30743990.002789</v>
      </c>
      <c r="G87" s="81" t="n">
        <f aca="false">'High pensions'!K87</f>
        <v>4076673.59559869</v>
      </c>
      <c r="H87" s="81" t="n">
        <f aca="false">'High pensions'!V87</f>
        <v>22428655.309816</v>
      </c>
      <c r="I87" s="81" t="n">
        <f aca="false">'High pensions'!M87</f>
        <v>126082.688523669</v>
      </c>
      <c r="J87" s="81" t="n">
        <f aca="false">'High pensions'!W87</f>
        <v>693669.75184997</v>
      </c>
      <c r="K87" s="9"/>
      <c r="L87" s="81" t="n">
        <f aca="false">'High pensions'!N87</f>
        <v>4299360.77780282</v>
      </c>
      <c r="M87" s="67"/>
      <c r="N87" s="81" t="n">
        <f aca="false">'High pensions'!L87</f>
        <v>1381589.27173105</v>
      </c>
      <c r="O87" s="9"/>
      <c r="P87" s="81" t="n">
        <f aca="false">'High pensions'!X87</f>
        <v>29910500.0526474</v>
      </c>
      <c r="Q87" s="67"/>
      <c r="R87" s="81" t="n">
        <f aca="false">'High SIPA income'!G82</f>
        <v>39338026.5348546</v>
      </c>
      <c r="S87" s="67"/>
      <c r="T87" s="81" t="n">
        <f aca="false">'High SIPA income'!J82</f>
        <v>150412353.949651</v>
      </c>
      <c r="U87" s="9"/>
      <c r="V87" s="81" t="n">
        <f aca="false">'High SIPA income'!F82</f>
        <v>133184.891327029</v>
      </c>
      <c r="W87" s="67"/>
      <c r="X87" s="81" t="n">
        <f aca="false">'High SIPA income'!M82</f>
        <v>334522.048743849</v>
      </c>
      <c r="Y87" s="9"/>
      <c r="Z87" s="9" t="n">
        <f aca="false">R87+V87-N87-L87-F87</f>
        <v>3046271.37385879</v>
      </c>
      <c r="AA87" s="9"/>
      <c r="AB87" s="9" t="n">
        <f aca="false">T87-P87-D87</f>
        <v>-48642508.1548022</v>
      </c>
      <c r="AC87" s="50"/>
      <c r="AD87" s="9"/>
      <c r="AE87" s="9"/>
      <c r="AF87" s="9"/>
      <c r="AG87" s="9" t="n">
        <f aca="false">BF87/100*$AG$53</f>
        <v>7412442352.59603</v>
      </c>
      <c r="AH87" s="40" t="n">
        <f aca="false">(AG87-AG86)/AG86</f>
        <v>0.0062234506297961</v>
      </c>
      <c r="AI87" s="40"/>
      <c r="AJ87" s="40" t="n">
        <f aca="false">AB87/AG87</f>
        <v>-0.00656227810497121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13882459</v>
      </c>
      <c r="AX87" s="7"/>
      <c r="AY87" s="40" t="n">
        <f aca="false">(AW87-AW86)/AW86</f>
        <v>0.00357558065142495</v>
      </c>
      <c r="AZ87" s="12" t="n">
        <f aca="false">workers_and_wage_high!B75</f>
        <v>8533.23806396008</v>
      </c>
      <c r="BA87" s="40" t="n">
        <f aca="false">(AZ87-AZ86)/AZ86</f>
        <v>0.00263843603752515</v>
      </c>
      <c r="BB87" s="39"/>
      <c r="BC87" s="39"/>
      <c r="BD87" s="39"/>
      <c r="BE87" s="39"/>
      <c r="BF87" s="7" t="n">
        <f aca="false">BF86*(1+AY87)*(1+BA87)*(1-BE87)</f>
        <v>133.42551499937</v>
      </c>
      <c r="BG87" s="7"/>
      <c r="BH87" s="7"/>
      <c r="BI87" s="40" t="n">
        <f aca="false">T94/AG94</f>
        <v>0.0178559228681657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167361755.391696</v>
      </c>
      <c r="E88" s="9"/>
      <c r="F88" s="81" t="n">
        <f aca="false">'High pensions'!I88</f>
        <v>30419980.1411978</v>
      </c>
      <c r="G88" s="81" t="n">
        <f aca="false">'High pensions'!K88</f>
        <v>4179136.17715806</v>
      </c>
      <c r="H88" s="81" t="n">
        <f aca="false">'High pensions'!V88</f>
        <v>22992374.2022066</v>
      </c>
      <c r="I88" s="81" t="n">
        <f aca="false">'High pensions'!M88</f>
        <v>129251.634345095</v>
      </c>
      <c r="J88" s="81" t="n">
        <f aca="false">'High pensions'!W88</f>
        <v>711104.356769279</v>
      </c>
      <c r="K88" s="9"/>
      <c r="L88" s="81" t="n">
        <f aca="false">'High pensions'!N88</f>
        <v>4180544.61513229</v>
      </c>
      <c r="M88" s="67"/>
      <c r="N88" s="81" t="n">
        <f aca="false">'High pensions'!L88</f>
        <v>1367911.55848907</v>
      </c>
      <c r="O88" s="9"/>
      <c r="P88" s="81" t="n">
        <f aca="false">'High pensions'!X88</f>
        <v>29218711.6770422</v>
      </c>
      <c r="Q88" s="67"/>
      <c r="R88" s="81" t="n">
        <f aca="false">'High SIPA income'!G83</f>
        <v>34472671.5026158</v>
      </c>
      <c r="S88" s="67"/>
      <c r="T88" s="81" t="n">
        <f aca="false">'High SIPA income'!J83</f>
        <v>131809247.295294</v>
      </c>
      <c r="U88" s="9"/>
      <c r="V88" s="81" t="n">
        <f aca="false">'High SIPA income'!F83</f>
        <v>139127.053784352</v>
      </c>
      <c r="W88" s="67"/>
      <c r="X88" s="81" t="n">
        <f aca="false">'High SIPA income'!M83</f>
        <v>349447.04766367</v>
      </c>
      <c r="Y88" s="9"/>
      <c r="Z88" s="9" t="n">
        <f aca="false">R88+V88-N88-L88-F88</f>
        <v>-1356637.75841898</v>
      </c>
      <c r="AA88" s="9"/>
      <c r="AB88" s="9" t="n">
        <f aca="false">T88-P88-D88</f>
        <v>-64771219.7734435</v>
      </c>
      <c r="AC88" s="50"/>
      <c r="AD88" s="9"/>
      <c r="AE88" s="9"/>
      <c r="AF88" s="9"/>
      <c r="AG88" s="9" t="n">
        <f aca="false">BF88/100*$AG$53</f>
        <v>7454363049.13641</v>
      </c>
      <c r="AH88" s="40" t="n">
        <f aca="false">(AG88-AG87)/AG87</f>
        <v>0.00565544992409916</v>
      </c>
      <c r="AI88" s="40"/>
      <c r="AJ88" s="40" t="n">
        <f aca="false">AB88/AG88</f>
        <v>-0.00868903477688107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13930616</v>
      </c>
      <c r="AX88" s="7"/>
      <c r="AY88" s="40" t="n">
        <f aca="false">(AW88-AW87)/AW87</f>
        <v>0.00346890993879398</v>
      </c>
      <c r="AZ88" s="12" t="n">
        <f aca="false">workers_and_wage_high!B76</f>
        <v>8551.83183009093</v>
      </c>
      <c r="BA88" s="40" t="n">
        <f aca="false">(AZ88-AZ87)/AZ87</f>
        <v>0.00217898129543314</v>
      </c>
      <c r="BB88" s="39"/>
      <c r="BC88" s="39"/>
      <c r="BD88" s="39"/>
      <c r="BE88" s="39"/>
      <c r="BF88" s="7" t="n">
        <f aca="false">BF87*(1+AY88)*(1+BA88)*(1-BE88)</f>
        <v>134.180096318046</v>
      </c>
      <c r="BG88" s="7"/>
      <c r="BH88" s="7"/>
      <c r="BI88" s="40" t="n">
        <f aca="false">T95/AG95</f>
        <v>0.0204937062917581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169647406.536558</v>
      </c>
      <c r="E89" s="9"/>
      <c r="F89" s="81" t="n">
        <f aca="false">'High pensions'!I89</f>
        <v>30835424.2925434</v>
      </c>
      <c r="G89" s="81" t="n">
        <f aca="false">'High pensions'!K89</f>
        <v>4322322.42332897</v>
      </c>
      <c r="H89" s="81" t="n">
        <f aca="false">'High pensions'!V89</f>
        <v>23780142.6818663</v>
      </c>
      <c r="I89" s="81" t="n">
        <f aca="false">'High pensions'!M89</f>
        <v>133680.074948319</v>
      </c>
      <c r="J89" s="81" t="n">
        <f aca="false">'High pensions'!W89</f>
        <v>735468.330367003</v>
      </c>
      <c r="K89" s="9"/>
      <c r="L89" s="81" t="n">
        <f aca="false">'High pensions'!N89</f>
        <v>4313447.47696162</v>
      </c>
      <c r="M89" s="67"/>
      <c r="N89" s="81" t="n">
        <f aca="false">'High pensions'!L89</f>
        <v>1387562.07701034</v>
      </c>
      <c r="O89" s="9"/>
      <c r="P89" s="81" t="n">
        <f aca="false">'High pensions'!X89</f>
        <v>30016456.6139319</v>
      </c>
      <c r="Q89" s="67"/>
      <c r="R89" s="81" t="n">
        <f aca="false">'High SIPA income'!G84</f>
        <v>39802056.3873121</v>
      </c>
      <c r="S89" s="67"/>
      <c r="T89" s="81" t="n">
        <f aca="false">'High SIPA income'!J84</f>
        <v>152186612.308778</v>
      </c>
      <c r="U89" s="9"/>
      <c r="V89" s="81" t="n">
        <f aca="false">'High SIPA income'!F84</f>
        <v>138670.31613704</v>
      </c>
      <c r="W89" s="67"/>
      <c r="X89" s="81" t="n">
        <f aca="false">'High SIPA income'!M84</f>
        <v>348299.85437474</v>
      </c>
      <c r="Y89" s="9"/>
      <c r="Z89" s="9" t="n">
        <f aca="false">R89+V89-N89-L89-F89</f>
        <v>3404292.85693377</v>
      </c>
      <c r="AA89" s="9"/>
      <c r="AB89" s="9" t="n">
        <f aca="false">T89-P89-D89</f>
        <v>-47477250.8417113</v>
      </c>
      <c r="AC89" s="50"/>
      <c r="AD89" s="9"/>
      <c r="AE89" s="9"/>
      <c r="AF89" s="9"/>
      <c r="AG89" s="9" t="n">
        <f aca="false">BF89/100*$AG$53</f>
        <v>7500277089.41451</v>
      </c>
      <c r="AH89" s="40" t="n">
        <f aca="false">(AG89-AG88)/AG88</f>
        <v>0.00615935123838919</v>
      </c>
      <c r="AI89" s="40" t="n">
        <f aca="false">(AG89-AG85)/AG85</f>
        <v>0.0238023260870771</v>
      </c>
      <c r="AJ89" s="40" t="n">
        <f aca="false">AB89/AG89</f>
        <v>-0.00633006624631485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13990260</v>
      </c>
      <c r="AX89" s="7"/>
      <c r="AY89" s="40" t="n">
        <f aca="false">(AW89-AW88)/AW88</f>
        <v>0.00428150485233388</v>
      </c>
      <c r="AZ89" s="12" t="n">
        <f aca="false">workers_and_wage_high!B77</f>
        <v>8567.82239291489</v>
      </c>
      <c r="BA89" s="40" t="n">
        <f aca="false">(AZ89-AZ88)/AZ88</f>
        <v>0.00186984065422096</v>
      </c>
      <c r="BB89" s="39"/>
      <c r="BC89" s="39"/>
      <c r="BD89" s="39"/>
      <c r="BE89" s="39"/>
      <c r="BF89" s="7" t="n">
        <f aca="false">BF88*(1+AY89)*(1+BA89)*(1-BE89)</f>
        <v>135.00655866047</v>
      </c>
      <c r="BG89" s="7"/>
      <c r="BH89" s="7"/>
      <c r="BI89" s="40" t="n">
        <f aca="false">T96/AG96</f>
        <v>0.0179221404482919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168289020.924806</v>
      </c>
      <c r="E90" s="6"/>
      <c r="F90" s="80" t="n">
        <f aca="false">'High pensions'!I90</f>
        <v>30588521.6280913</v>
      </c>
      <c r="G90" s="80" t="n">
        <f aca="false">'High pensions'!K90</f>
        <v>4389886.53565284</v>
      </c>
      <c r="H90" s="80" t="n">
        <f aca="false">'High pensions'!V90</f>
        <v>24151860.4932363</v>
      </c>
      <c r="I90" s="80" t="n">
        <f aca="false">'High pensions'!M90</f>
        <v>135769.686669677</v>
      </c>
      <c r="J90" s="80" t="n">
        <f aca="false">'High pensions'!W90</f>
        <v>746964.757522779</v>
      </c>
      <c r="K90" s="6"/>
      <c r="L90" s="80" t="n">
        <f aca="false">'High pensions'!N90</f>
        <v>5168672.40181445</v>
      </c>
      <c r="M90" s="8"/>
      <c r="N90" s="80" t="n">
        <f aca="false">'High pensions'!L90</f>
        <v>1376989.82421899</v>
      </c>
      <c r="O90" s="6"/>
      <c r="P90" s="80" t="n">
        <f aca="false">'High pensions'!X90</f>
        <v>34396057.3990224</v>
      </c>
      <c r="Q90" s="8"/>
      <c r="R90" s="80" t="n">
        <f aca="false">'High SIPA income'!G85</f>
        <v>35048913.9542976</v>
      </c>
      <c r="S90" s="8"/>
      <c r="T90" s="80" t="n">
        <f aca="false">'High SIPA income'!J85</f>
        <v>134012560.253213</v>
      </c>
      <c r="U90" s="6"/>
      <c r="V90" s="80" t="n">
        <f aca="false">'High SIPA income'!F85</f>
        <v>139956.194829713</v>
      </c>
      <c r="W90" s="8"/>
      <c r="X90" s="80" t="n">
        <f aca="false">'High SIPA income'!M85</f>
        <v>351529.610921621</v>
      </c>
      <c r="Y90" s="6"/>
      <c r="Z90" s="6" t="n">
        <f aca="false">R90+V90-N90-L90-F90</f>
        <v>-1945313.70499742</v>
      </c>
      <c r="AA90" s="6"/>
      <c r="AB90" s="6" t="n">
        <f aca="false">T90-P90-D90</f>
        <v>-68672518.0706155</v>
      </c>
      <c r="AC90" s="50"/>
      <c r="AD90" s="6"/>
      <c r="AE90" s="6"/>
      <c r="AF90" s="6"/>
      <c r="AG90" s="6" t="n">
        <f aca="false">BF90/100*$AG$53</f>
        <v>7565258400.45592</v>
      </c>
      <c r="AH90" s="61" t="n">
        <f aca="false">(AG90-AG89)/AG89</f>
        <v>0.00866385471719739</v>
      </c>
      <c r="AI90" s="61"/>
      <c r="AJ90" s="61" t="n">
        <f aca="false">AB90/AG90</f>
        <v>-0.00907735260787351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0.00763533260608264</v>
      </c>
      <c r="AV90" s="5"/>
      <c r="AW90" s="5" t="n">
        <f aca="false">workers_and_wage_high!C78</f>
        <v>14028272</v>
      </c>
      <c r="AX90" s="5"/>
      <c r="AY90" s="61" t="n">
        <f aca="false">(AW90-AW89)/AW89</f>
        <v>0.00271703313591027</v>
      </c>
      <c r="AZ90" s="11" t="n">
        <f aca="false">workers_and_wage_high!B78</f>
        <v>8618.63564274219</v>
      </c>
      <c r="BA90" s="61" t="n">
        <f aca="false">(AZ90-AZ89)/AZ89</f>
        <v>0.00593070765207722</v>
      </c>
      <c r="BB90" s="66"/>
      <c r="BC90" s="66"/>
      <c r="BD90" s="66"/>
      <c r="BE90" s="66"/>
      <c r="BF90" s="5" t="n">
        <f aca="false">BF89*(1+AY90)*(1+BA90)*(1-BE90)</f>
        <v>136.176235870573</v>
      </c>
      <c r="BG90" s="5"/>
      <c r="BH90" s="5"/>
      <c r="BI90" s="61" t="n">
        <f aca="false">T97/AG97</f>
        <v>0.0205900279725727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171312163.257891</v>
      </c>
      <c r="E91" s="9"/>
      <c r="F91" s="81" t="n">
        <f aca="false">'High pensions'!I91</f>
        <v>31138013.5327457</v>
      </c>
      <c r="G91" s="81" t="n">
        <f aca="false">'High pensions'!K91</f>
        <v>4512320.60540372</v>
      </c>
      <c r="H91" s="81" t="n">
        <f aca="false">'High pensions'!V91</f>
        <v>24825456.621115</v>
      </c>
      <c r="I91" s="81" t="n">
        <f aca="false">'High pensions'!M91</f>
        <v>139556.307383619</v>
      </c>
      <c r="J91" s="81" t="n">
        <f aca="false">'High pensions'!W91</f>
        <v>767797.627457159</v>
      </c>
      <c r="K91" s="9"/>
      <c r="L91" s="81" t="n">
        <f aca="false">'High pensions'!N91</f>
        <v>4333671.02480576</v>
      </c>
      <c r="M91" s="67"/>
      <c r="N91" s="81" t="n">
        <f aca="false">'High pensions'!L91</f>
        <v>1402353.46150498</v>
      </c>
      <c r="O91" s="9"/>
      <c r="P91" s="81" t="n">
        <f aca="false">'High pensions'!X91</f>
        <v>30202774.5331594</v>
      </c>
      <c r="Q91" s="67"/>
      <c r="R91" s="81" t="n">
        <f aca="false">'High SIPA income'!G86</f>
        <v>40579490.1646386</v>
      </c>
      <c r="S91" s="67"/>
      <c r="T91" s="81" t="n">
        <f aca="false">'High SIPA income'!J86</f>
        <v>155159197.737893</v>
      </c>
      <c r="U91" s="9"/>
      <c r="V91" s="81" t="n">
        <f aca="false">'High SIPA income'!F86</f>
        <v>139651.317601197</v>
      </c>
      <c r="W91" s="67"/>
      <c r="X91" s="81" t="n">
        <f aca="false">'High SIPA income'!M86</f>
        <v>350763.847222132</v>
      </c>
      <c r="Y91" s="9"/>
      <c r="Z91" s="9" t="n">
        <f aca="false">R91+V91-N91-L91-F91</f>
        <v>3845103.46318335</v>
      </c>
      <c r="AA91" s="9"/>
      <c r="AB91" s="9" t="n">
        <f aca="false">T91-P91-D91</f>
        <v>-46355740.0531574</v>
      </c>
      <c r="AC91" s="50"/>
      <c r="AD91" s="9"/>
      <c r="AE91" s="9"/>
      <c r="AF91" s="9"/>
      <c r="AG91" s="9" t="n">
        <f aca="false">BF91/100*$AG$53</f>
        <v>7621287217.14187</v>
      </c>
      <c r="AH91" s="40" t="n">
        <f aca="false">(AG91-AG90)/AG90</f>
        <v>0.00740606780629908</v>
      </c>
      <c r="AI91" s="40"/>
      <c r="AJ91" s="40" t="n">
        <f aca="false">AB91/AG91</f>
        <v>-0.00608240297634941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14074528</v>
      </c>
      <c r="AX91" s="7"/>
      <c r="AY91" s="40" t="n">
        <f aca="false">(AW91-AW90)/AW90</f>
        <v>0.00329734125486019</v>
      </c>
      <c r="AZ91" s="12" t="n">
        <f aca="false">workers_and_wage_high!B79</f>
        <v>8653.93087940475</v>
      </c>
      <c r="BA91" s="40" t="n">
        <f aca="false">(AZ91-AZ90)/AZ90</f>
        <v>0.00409522320302329</v>
      </c>
      <c r="BB91" s="39"/>
      <c r="BC91" s="39"/>
      <c r="BD91" s="39"/>
      <c r="BE91" s="39"/>
      <c r="BF91" s="7" t="n">
        <f aca="false">BF90*(1+AY91)*(1+BA91)*(1-BE91)</f>
        <v>137.184766307037</v>
      </c>
      <c r="BG91" s="7"/>
      <c r="BH91" s="7"/>
      <c r="BI91" s="40" t="n">
        <f aca="false">T98/AG98</f>
        <v>0.0179930334087102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170539016.130403</v>
      </c>
      <c r="E92" s="9"/>
      <c r="F92" s="81" t="n">
        <f aca="false">'High pensions'!I92</f>
        <v>30997484.8904081</v>
      </c>
      <c r="G92" s="81" t="n">
        <f aca="false">'High pensions'!K92</f>
        <v>4530336.13145427</v>
      </c>
      <c r="H92" s="81" t="n">
        <f aca="false">'High pensions'!V92</f>
        <v>24924572.7300056</v>
      </c>
      <c r="I92" s="81" t="n">
        <f aca="false">'High pensions'!M92</f>
        <v>140113.48860168</v>
      </c>
      <c r="J92" s="81" t="n">
        <f aca="false">'High pensions'!W92</f>
        <v>770863.074123892</v>
      </c>
      <c r="K92" s="9"/>
      <c r="L92" s="81" t="n">
        <f aca="false">'High pensions'!N92</f>
        <v>4233429.37582226</v>
      </c>
      <c r="M92" s="67"/>
      <c r="N92" s="81" t="n">
        <f aca="false">'High pensions'!L92</f>
        <v>1397522.59922043</v>
      </c>
      <c r="O92" s="9"/>
      <c r="P92" s="81" t="n">
        <f aca="false">'High pensions'!X92</f>
        <v>29656042.1611005</v>
      </c>
      <c r="Q92" s="67"/>
      <c r="R92" s="81" t="n">
        <f aca="false">'High SIPA income'!G87</f>
        <v>35824724.8807948</v>
      </c>
      <c r="S92" s="67"/>
      <c r="T92" s="81" t="n">
        <f aca="false">'High SIPA income'!J87</f>
        <v>136978940.571526</v>
      </c>
      <c r="U92" s="9"/>
      <c r="V92" s="81" t="n">
        <f aca="false">'High SIPA income'!F87</f>
        <v>135598.311249868</v>
      </c>
      <c r="W92" s="67"/>
      <c r="X92" s="81" t="n">
        <f aca="false">'High SIPA income'!M87</f>
        <v>340583.86378175</v>
      </c>
      <c r="Y92" s="9"/>
      <c r="Z92" s="9" t="n">
        <f aca="false">R92+V92-N92-L92-F92</f>
        <v>-668113.673406165</v>
      </c>
      <c r="AA92" s="9"/>
      <c r="AB92" s="9" t="n">
        <f aca="false">T92-P92-D92</f>
        <v>-63216117.7199769</v>
      </c>
      <c r="AC92" s="50"/>
      <c r="AD92" s="9"/>
      <c r="AE92" s="9"/>
      <c r="AF92" s="9"/>
      <c r="AG92" s="9" t="n">
        <f aca="false">BF92/100*$AG$53</f>
        <v>7670712073.02453</v>
      </c>
      <c r="AH92" s="40" t="n">
        <f aca="false">(AG92-AG91)/AG91</f>
        <v>0.00648510605550886</v>
      </c>
      <c r="AI92" s="40"/>
      <c r="AJ92" s="40" t="n">
        <f aca="false">AB92/AG92</f>
        <v>-0.00824123198969859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14115722</v>
      </c>
      <c r="AX92" s="7"/>
      <c r="AY92" s="40" t="n">
        <f aca="false">(AW92-AW91)/AW91</f>
        <v>0.00292684770672238</v>
      </c>
      <c r="AZ92" s="12" t="n">
        <f aca="false">workers_and_wage_high!B80</f>
        <v>8684.63393802949</v>
      </c>
      <c r="BA92" s="40" t="n">
        <f aca="false">(AZ92-AZ91)/AZ91</f>
        <v>0.00354787426114178</v>
      </c>
      <c r="BB92" s="39"/>
      <c r="BC92" s="39"/>
      <c r="BD92" s="39"/>
      <c r="BE92" s="39"/>
      <c r="BF92" s="7" t="n">
        <f aca="false">BF91*(1+AY92)*(1+BA92)*(1-BE92)</f>
        <v>138.074424065738</v>
      </c>
      <c r="BG92" s="7"/>
      <c r="BH92" s="7"/>
      <c r="BI92" s="40" t="n">
        <f aca="false">T99/AG99</f>
        <v>0.0206231239287235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172465594.191156</v>
      </c>
      <c r="E93" s="9"/>
      <c r="F93" s="81" t="n">
        <f aca="false">'High pensions'!I93</f>
        <v>31347663.2582879</v>
      </c>
      <c r="G93" s="81" t="n">
        <f aca="false">'High pensions'!K93</f>
        <v>4647161.68330167</v>
      </c>
      <c r="H93" s="81" t="n">
        <f aca="false">'High pensions'!V93</f>
        <v>25567312.4471596</v>
      </c>
      <c r="I93" s="81" t="n">
        <f aca="false">'High pensions'!M93</f>
        <v>143726.649999021</v>
      </c>
      <c r="J93" s="81" t="n">
        <f aca="false">'High pensions'!W93</f>
        <v>790741.622077101</v>
      </c>
      <c r="K93" s="9"/>
      <c r="L93" s="81" t="n">
        <f aca="false">'High pensions'!N93</f>
        <v>4289426.6946903</v>
      </c>
      <c r="M93" s="67"/>
      <c r="N93" s="81" t="n">
        <f aca="false">'High pensions'!L93</f>
        <v>1413802.50138768</v>
      </c>
      <c r="O93" s="9"/>
      <c r="P93" s="81" t="n">
        <f aca="false">'High pensions'!X93</f>
        <v>30036179.7332833</v>
      </c>
      <c r="Q93" s="67"/>
      <c r="R93" s="81" t="n">
        <f aca="false">'High SIPA income'!G88</f>
        <v>41264029.3886034</v>
      </c>
      <c r="S93" s="67"/>
      <c r="T93" s="81" t="n">
        <f aca="false">'High SIPA income'!J88</f>
        <v>157776592.790901</v>
      </c>
      <c r="U93" s="9"/>
      <c r="V93" s="81" t="n">
        <f aca="false">'High SIPA income'!F88</f>
        <v>139403.527854486</v>
      </c>
      <c r="W93" s="67"/>
      <c r="X93" s="81" t="n">
        <f aca="false">'High SIPA income'!M88</f>
        <v>350141.47081816</v>
      </c>
      <c r="Y93" s="9"/>
      <c r="Z93" s="9" t="n">
        <f aca="false">R93+V93-N93-L93-F93</f>
        <v>4352540.462092</v>
      </c>
      <c r="AA93" s="9"/>
      <c r="AB93" s="9" t="n">
        <f aca="false">T93-P93-D93</f>
        <v>-44725181.1335377</v>
      </c>
      <c r="AC93" s="50"/>
      <c r="AD93" s="9"/>
      <c r="AE93" s="9"/>
      <c r="AF93" s="9"/>
      <c r="AG93" s="9" t="n">
        <f aca="false">BF93/100*$AG$53</f>
        <v>7731972695.00828</v>
      </c>
      <c r="AH93" s="40" t="n">
        <f aca="false">(AG93-AG92)/AG92</f>
        <v>0.00798630184532521</v>
      </c>
      <c r="AI93" s="40" t="n">
        <f aca="false">(AG93-AG89)/AG89</f>
        <v>0.0308916061142298</v>
      </c>
      <c r="AJ93" s="40" t="n">
        <f aca="false">AB93/AG93</f>
        <v>-0.00578444633701462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14137795</v>
      </c>
      <c r="AX93" s="7"/>
      <c r="AY93" s="40" t="n">
        <f aca="false">(AW93-AW92)/AW92</f>
        <v>0.00156371739256412</v>
      </c>
      <c r="AZ93" s="12" t="n">
        <f aca="false">workers_and_wage_high!B81</f>
        <v>8740.32464840538</v>
      </c>
      <c r="BA93" s="40" t="n">
        <f aca="false">(AZ93-AZ92)/AZ92</f>
        <v>0.00641255702580911</v>
      </c>
      <c r="BB93" s="39"/>
      <c r="BC93" s="39"/>
      <c r="BD93" s="39"/>
      <c r="BE93" s="39"/>
      <c r="BF93" s="7" t="n">
        <f aca="false">BF92*(1+AY93)*(1+BA93)*(1-BE93)</f>
        <v>139.177128093446</v>
      </c>
      <c r="BG93" s="7"/>
      <c r="BH93" s="7"/>
      <c r="BI93" s="40" t="n">
        <f aca="false">T100/AG100</f>
        <v>0.0180045258050354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171847127.113083</v>
      </c>
      <c r="E94" s="6"/>
      <c r="F94" s="80" t="n">
        <f aca="false">'High pensions'!I94</f>
        <v>31235249.5459143</v>
      </c>
      <c r="G94" s="80" t="n">
        <f aca="false">'High pensions'!K94</f>
        <v>4715815.67540682</v>
      </c>
      <c r="H94" s="80" t="n">
        <f aca="false">'High pensions'!V94</f>
        <v>25945026.4555196</v>
      </c>
      <c r="I94" s="80" t="n">
        <f aca="false">'High pensions'!M94</f>
        <v>145849.969342479</v>
      </c>
      <c r="J94" s="80" t="n">
        <f aca="false">'High pensions'!W94</f>
        <v>802423.498624317</v>
      </c>
      <c r="K94" s="6"/>
      <c r="L94" s="80" t="n">
        <f aca="false">'High pensions'!N94</f>
        <v>5105310.28453445</v>
      </c>
      <c r="M94" s="8"/>
      <c r="N94" s="80" t="n">
        <f aca="false">'High pensions'!L94</f>
        <v>1409537.45634729</v>
      </c>
      <c r="O94" s="6"/>
      <c r="P94" s="80" t="n">
        <f aca="false">'High pensions'!X94</f>
        <v>34246338.5401115</v>
      </c>
      <c r="Q94" s="8"/>
      <c r="R94" s="80" t="n">
        <f aca="false">'High SIPA income'!G89</f>
        <v>36270604.0585674</v>
      </c>
      <c r="S94" s="8"/>
      <c r="T94" s="80" t="n">
        <f aca="false">'High SIPA income'!J89</f>
        <v>138683798.252846</v>
      </c>
      <c r="U94" s="6"/>
      <c r="V94" s="80" t="n">
        <f aca="false">'High SIPA income'!F89</f>
        <v>138863.994030364</v>
      </c>
      <c r="W94" s="8"/>
      <c r="X94" s="80" t="n">
        <f aca="false">'High SIPA income'!M89</f>
        <v>348786.317403884</v>
      </c>
      <c r="Y94" s="6"/>
      <c r="Z94" s="6" t="n">
        <f aca="false">R94+V94-N94-L94-F94</f>
        <v>-1340629.23419832</v>
      </c>
      <c r="AA94" s="6"/>
      <c r="AB94" s="6" t="n">
        <f aca="false">T94-P94-D94</f>
        <v>-67409667.4003485</v>
      </c>
      <c r="AC94" s="50"/>
      <c r="AD94" s="6"/>
      <c r="AE94" s="6"/>
      <c r="AF94" s="6"/>
      <c r="AG94" s="6" t="n">
        <f aca="false">BF94/100*$AG$53</f>
        <v>7766823326.73476</v>
      </c>
      <c r="AH94" s="61" t="n">
        <f aca="false">(AG94-AG93)/AG93</f>
        <v>0.00450734024823665</v>
      </c>
      <c r="AI94" s="61"/>
      <c r="AJ94" s="61" t="n">
        <f aca="false">AB94/AG94</f>
        <v>-0.00867918125140206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0.00766587787194024</v>
      </c>
      <c r="AV94" s="5"/>
      <c r="AW94" s="5" t="n">
        <f aca="false">workers_and_wage_high!C82</f>
        <v>14170419</v>
      </c>
      <c r="AX94" s="5"/>
      <c r="AY94" s="61" t="n">
        <f aca="false">(AW94-AW93)/AW93</f>
        <v>0.00230757342287111</v>
      </c>
      <c r="AZ94" s="11" t="n">
        <f aca="false">workers_and_wage_high!B82</f>
        <v>8759.50705978718</v>
      </c>
      <c r="BA94" s="61" t="n">
        <f aca="false">(AZ94-AZ93)/AZ93</f>
        <v>0.00219470238846312</v>
      </c>
      <c r="BB94" s="66"/>
      <c r="BC94" s="66"/>
      <c r="BD94" s="66"/>
      <c r="BE94" s="66"/>
      <c r="BF94" s="5" t="n">
        <f aca="false">BF93*(1+AY94)*(1+BA94)*(1-BE94)</f>
        <v>139.804446764536</v>
      </c>
      <c r="BG94" s="5"/>
      <c r="BH94" s="5"/>
      <c r="BI94" s="61" t="n">
        <f aca="false">T101/AG101</f>
        <v>0.0206606703640076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175264054.685207</v>
      </c>
      <c r="E95" s="9"/>
      <c r="F95" s="81" t="n">
        <f aca="false">'High pensions'!I95</f>
        <v>31856316.5790883</v>
      </c>
      <c r="G95" s="81" t="n">
        <f aca="false">'High pensions'!K95</f>
        <v>4841674.49595864</v>
      </c>
      <c r="H95" s="81" t="n">
        <f aca="false">'High pensions'!V95</f>
        <v>26637464.5518403</v>
      </c>
      <c r="I95" s="81" t="n">
        <f aca="false">'High pensions'!M95</f>
        <v>149742.510184288</v>
      </c>
      <c r="J95" s="81" t="n">
        <f aca="false">'High pensions'!W95</f>
        <v>823839.109850731</v>
      </c>
      <c r="K95" s="9"/>
      <c r="L95" s="81" t="n">
        <f aca="false">'High pensions'!N95</f>
        <v>4212707.97661274</v>
      </c>
      <c r="M95" s="67"/>
      <c r="N95" s="81" t="n">
        <f aca="false">'High pensions'!L95</f>
        <v>1438430.71220493</v>
      </c>
      <c r="O95" s="9"/>
      <c r="P95" s="81" t="n">
        <f aca="false">'High pensions'!X95</f>
        <v>29773583.0898929</v>
      </c>
      <c r="Q95" s="67"/>
      <c r="R95" s="81" t="n">
        <f aca="false">'High SIPA income'!G90</f>
        <v>41959816.9083923</v>
      </c>
      <c r="S95" s="67"/>
      <c r="T95" s="81" t="n">
        <f aca="false">'High SIPA income'!J90</f>
        <v>160436996.677901</v>
      </c>
      <c r="U95" s="9"/>
      <c r="V95" s="81" t="n">
        <f aca="false">'High SIPA income'!F90</f>
        <v>137829.912978032</v>
      </c>
      <c r="W95" s="67"/>
      <c r="X95" s="81" t="n">
        <f aca="false">'High SIPA income'!M90</f>
        <v>346189.003934267</v>
      </c>
      <c r="Y95" s="9"/>
      <c r="Z95" s="9" t="n">
        <f aca="false">R95+V95-N95-L95-F95</f>
        <v>4590191.55346438</v>
      </c>
      <c r="AA95" s="9"/>
      <c r="AB95" s="9" t="n">
        <f aca="false">T95-P95-D95</f>
        <v>-44600641.0971985</v>
      </c>
      <c r="AC95" s="50"/>
      <c r="AD95" s="9"/>
      <c r="AE95" s="9"/>
      <c r="AF95" s="9"/>
      <c r="AG95" s="9" t="n">
        <f aca="false">BF95/100*$AG$53</f>
        <v>7828598419.13629</v>
      </c>
      <c r="AH95" s="40" t="n">
        <f aca="false">(AG95-AG94)/AG94</f>
        <v>0.0079537141251672</v>
      </c>
      <c r="AI95" s="40"/>
      <c r="AJ95" s="40" t="n">
        <f aca="false">AB95/AG95</f>
        <v>-0.00569714254191099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14207147</v>
      </c>
      <c r="AX95" s="7"/>
      <c r="AY95" s="40" t="n">
        <f aca="false">(AW95-AW94)/AW94</f>
        <v>0.00259187819358058</v>
      </c>
      <c r="AZ95" s="12" t="n">
        <f aca="false">workers_and_wage_high!B83</f>
        <v>8806.35268133837</v>
      </c>
      <c r="BA95" s="40" t="n">
        <f aca="false">(AZ95-AZ94)/AZ94</f>
        <v>0.00534797463275598</v>
      </c>
      <c r="BB95" s="39"/>
      <c r="BC95" s="39"/>
      <c r="BD95" s="39"/>
      <c r="BE95" s="39"/>
      <c r="BF95" s="7" t="n">
        <f aca="false">BF94*(1+AY95)*(1+BA95)*(1-BE95)</f>
        <v>140.916411367528</v>
      </c>
      <c r="BG95" s="7"/>
      <c r="BH95" s="7"/>
      <c r="BI95" s="40" t="n">
        <f aca="false">T102/AG102</f>
        <v>0.0180788600790926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174262963.842981</v>
      </c>
      <c r="E96" s="9"/>
      <c r="F96" s="81" t="n">
        <f aca="false">'High pensions'!I96</f>
        <v>31674356.4683762</v>
      </c>
      <c r="G96" s="81" t="n">
        <f aca="false">'High pensions'!K96</f>
        <v>4871973.58210453</v>
      </c>
      <c r="H96" s="81" t="n">
        <f aca="false">'High pensions'!V96</f>
        <v>26804161.1841392</v>
      </c>
      <c r="I96" s="81" t="n">
        <f aca="false">'High pensions'!M96</f>
        <v>150679.595322819</v>
      </c>
      <c r="J96" s="81" t="n">
        <f aca="false">'High pensions'!W96</f>
        <v>828994.67579811</v>
      </c>
      <c r="K96" s="9"/>
      <c r="L96" s="81" t="n">
        <f aca="false">'High pensions'!N96</f>
        <v>4119967.46292332</v>
      </c>
      <c r="M96" s="67"/>
      <c r="N96" s="81" t="n">
        <f aca="false">'High pensions'!L96</f>
        <v>1431036.65355044</v>
      </c>
      <c r="O96" s="9"/>
      <c r="P96" s="81" t="n">
        <f aca="false">'High pensions'!X96</f>
        <v>29251672.1943717</v>
      </c>
      <c r="Q96" s="67"/>
      <c r="R96" s="81" t="n">
        <f aca="false">'High SIPA income'!G91</f>
        <v>36966257.7687839</v>
      </c>
      <c r="S96" s="67"/>
      <c r="T96" s="81" t="n">
        <f aca="false">'High SIPA income'!J91</f>
        <v>141343690.507349</v>
      </c>
      <c r="U96" s="9"/>
      <c r="V96" s="81" t="n">
        <f aca="false">'High SIPA income'!F91</f>
        <v>139665.950599176</v>
      </c>
      <c r="W96" s="67"/>
      <c r="X96" s="81" t="n">
        <f aca="false">'High SIPA income'!M91</f>
        <v>350800.601094245</v>
      </c>
      <c r="Y96" s="9"/>
      <c r="Z96" s="9" t="n">
        <f aca="false">R96+V96-N96-L96-F96</f>
        <v>-119436.865466878</v>
      </c>
      <c r="AA96" s="9"/>
      <c r="AB96" s="9" t="n">
        <f aca="false">T96-P96-D96</f>
        <v>-62170945.5300038</v>
      </c>
      <c r="AC96" s="50"/>
      <c r="AD96" s="9"/>
      <c r="AE96" s="9"/>
      <c r="AF96" s="9"/>
      <c r="AG96" s="9" t="n">
        <f aca="false">BF96/100*$AG$53</f>
        <v>7886540724.03611</v>
      </c>
      <c r="AH96" s="40" t="n">
        <f aca="false">(AG96-AG95)/AG95</f>
        <v>0.00740136379433994</v>
      </c>
      <c r="AI96" s="40"/>
      <c r="AJ96" s="40" t="n">
        <f aca="false">AB96/AG96</f>
        <v>-0.00788317054402864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14233462</v>
      </c>
      <c r="AX96" s="7"/>
      <c r="AY96" s="40" t="n">
        <f aca="false">(AW96-AW95)/AW95</f>
        <v>0.00185223676505916</v>
      </c>
      <c r="AZ96" s="12" t="n">
        <f aca="false">workers_and_wage_high!B84</f>
        <v>8855.12990406653</v>
      </c>
      <c r="BA96" s="40" t="n">
        <f aca="false">(AZ96-AZ95)/AZ95</f>
        <v>0.00553886773482584</v>
      </c>
      <c r="BB96" s="39"/>
      <c r="BC96" s="39"/>
      <c r="BD96" s="39"/>
      <c r="BE96" s="39"/>
      <c r="BF96" s="7" t="n">
        <f aca="false">BF95*(1+AY96)*(1+BA96)*(1-BE96)</f>
        <v>141.959384992652</v>
      </c>
      <c r="BG96" s="7"/>
      <c r="BH96" s="7"/>
      <c r="BI96" s="40" t="n">
        <f aca="false">T103/AG103</f>
        <v>0.0207112488437195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176807871.874523</v>
      </c>
      <c r="E97" s="9"/>
      <c r="F97" s="81" t="n">
        <f aca="false">'High pensions'!I97</f>
        <v>32136923.6277579</v>
      </c>
      <c r="G97" s="81" t="n">
        <f aca="false">'High pensions'!K97</f>
        <v>5045753.3451766</v>
      </c>
      <c r="H97" s="81" t="n">
        <f aca="false">'High pensions'!V97</f>
        <v>27760246.1672424</v>
      </c>
      <c r="I97" s="81" t="n">
        <f aca="false">'High pensions'!M97</f>
        <v>156054.227170411</v>
      </c>
      <c r="J97" s="81" t="n">
        <f aca="false">'High pensions'!W97</f>
        <v>858564.314450797</v>
      </c>
      <c r="K97" s="9"/>
      <c r="L97" s="81" t="n">
        <f aca="false">'High pensions'!N97</f>
        <v>4201265.46349667</v>
      </c>
      <c r="M97" s="67"/>
      <c r="N97" s="81" t="n">
        <f aca="false">'High pensions'!L97</f>
        <v>1453818.72632497</v>
      </c>
      <c r="O97" s="9"/>
      <c r="P97" s="81" t="n">
        <f aca="false">'High pensions'!X97</f>
        <v>29798868.1484285</v>
      </c>
      <c r="Q97" s="67"/>
      <c r="R97" s="81" t="n">
        <f aca="false">'High SIPA income'!G92</f>
        <v>42927762.3242629</v>
      </c>
      <c r="S97" s="67"/>
      <c r="T97" s="81" t="n">
        <f aca="false">'High SIPA income'!J92</f>
        <v>164138019.868957</v>
      </c>
      <c r="U97" s="9"/>
      <c r="V97" s="81" t="n">
        <f aca="false">'High SIPA income'!F92</f>
        <v>137618.000183327</v>
      </c>
      <c r="W97" s="67"/>
      <c r="X97" s="81" t="n">
        <f aca="false">'High SIPA income'!M92</f>
        <v>345656.740090121</v>
      </c>
      <c r="Y97" s="9"/>
      <c r="Z97" s="9" t="n">
        <f aca="false">R97+V97-N97-L97-F97</f>
        <v>5273372.50686665</v>
      </c>
      <c r="AA97" s="9"/>
      <c r="AB97" s="9" t="n">
        <f aca="false">T97-P97-D97</f>
        <v>-42468720.1539941</v>
      </c>
      <c r="AC97" s="50"/>
      <c r="AD97" s="9"/>
      <c r="AE97" s="9"/>
      <c r="AF97" s="9"/>
      <c r="AG97" s="9" t="n">
        <f aca="false">BF97/100*$AG$53</f>
        <v>7971723986.36854</v>
      </c>
      <c r="AH97" s="40" t="n">
        <f aca="false">(AG97-AG96)/AG96</f>
        <v>0.0108010933200172</v>
      </c>
      <c r="AI97" s="40" t="n">
        <f aca="false">(AG97-AG93)/AG93</f>
        <v>0.0310077778100588</v>
      </c>
      <c r="AJ97" s="40" t="n">
        <f aca="false">AB97/AG97</f>
        <v>-0.00532741979358727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14303335</v>
      </c>
      <c r="AX97" s="7"/>
      <c r="AY97" s="40" t="n">
        <f aca="false">(AW97-AW96)/AW96</f>
        <v>0.00490906569322348</v>
      </c>
      <c r="AZ97" s="12" t="n">
        <f aca="false">workers_and_wage_high!B85</f>
        <v>8907.04969642865</v>
      </c>
      <c r="BA97" s="40" t="n">
        <f aca="false">(AZ97-AZ96)/AZ96</f>
        <v>0.0058632445740041</v>
      </c>
      <c r="BB97" s="39"/>
      <c r="BC97" s="39"/>
      <c r="BD97" s="39"/>
      <c r="BE97" s="39"/>
      <c r="BF97" s="7" t="n">
        <f aca="false">BF96*(1+AY97)*(1+BA97)*(1-BE97)</f>
        <v>143.49270155761</v>
      </c>
      <c r="BG97" s="7"/>
      <c r="BH97" s="7"/>
      <c r="BI97" s="40" t="n">
        <f aca="false">T104/AG104</f>
        <v>0.0181043743300148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175167636.707165</v>
      </c>
      <c r="E98" s="6"/>
      <c r="F98" s="80" t="n">
        <f aca="false">'High pensions'!I98</f>
        <v>31838791.4702579</v>
      </c>
      <c r="G98" s="80" t="n">
        <f aca="false">'High pensions'!K98</f>
        <v>5110445.24570406</v>
      </c>
      <c r="H98" s="80" t="n">
        <f aca="false">'High pensions'!V98</f>
        <v>28116161.916748</v>
      </c>
      <c r="I98" s="80" t="n">
        <f aca="false">'High pensions'!M98</f>
        <v>158055.007599096</v>
      </c>
      <c r="J98" s="80" t="n">
        <f aca="false">'High pensions'!W98</f>
        <v>869572.01804376</v>
      </c>
      <c r="K98" s="6"/>
      <c r="L98" s="80" t="n">
        <f aca="false">'High pensions'!N98</f>
        <v>5140626.24061507</v>
      </c>
      <c r="M98" s="8"/>
      <c r="N98" s="80" t="n">
        <f aca="false">'High pensions'!L98</f>
        <v>1440975.4447551</v>
      </c>
      <c r="O98" s="6"/>
      <c r="P98" s="80" t="n">
        <f aca="false">'High pensions'!X98</f>
        <v>34602555.7406124</v>
      </c>
      <c r="Q98" s="8"/>
      <c r="R98" s="80" t="n">
        <f aca="false">'High SIPA income'!G93</f>
        <v>37748697.9692101</v>
      </c>
      <c r="S98" s="8"/>
      <c r="T98" s="80" t="n">
        <f aca="false">'High SIPA income'!J93</f>
        <v>144335418.429101</v>
      </c>
      <c r="U98" s="6"/>
      <c r="V98" s="80" t="n">
        <f aca="false">'High SIPA income'!F93</f>
        <v>138168.744434085</v>
      </c>
      <c r="W98" s="8"/>
      <c r="X98" s="80" t="n">
        <f aca="false">'High SIPA income'!M93</f>
        <v>347040.050864051</v>
      </c>
      <c r="Y98" s="6"/>
      <c r="Z98" s="6" t="n">
        <f aca="false">R98+V98-N98-L98-F98</f>
        <v>-533526.441983886</v>
      </c>
      <c r="AA98" s="6"/>
      <c r="AB98" s="6" t="n">
        <f aca="false">T98-P98-D98</f>
        <v>-65434774.0186767</v>
      </c>
      <c r="AC98" s="50"/>
      <c r="AD98" s="6"/>
      <c r="AE98" s="6"/>
      <c r="AF98" s="6"/>
      <c r="AG98" s="6" t="n">
        <f aca="false">BF98/100*$AG$53</f>
        <v>8021739033.68786</v>
      </c>
      <c r="AH98" s="61" t="n">
        <f aca="false">(AG98-AG97)/AG97</f>
        <v>0.00627405657858301</v>
      </c>
      <c r="AI98" s="61"/>
      <c r="AJ98" s="61" t="n">
        <f aca="false">AB98/AG98</f>
        <v>-0.00815718059935367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0.00613540760736515</v>
      </c>
      <c r="AV98" s="5"/>
      <c r="AW98" s="5" t="n">
        <f aca="false">workers_and_wage_high!C86</f>
        <v>14333714</v>
      </c>
      <c r="AX98" s="5"/>
      <c r="AY98" s="61" t="n">
        <f aca="false">(AW98-AW97)/AW97</f>
        <v>0.00212391026288624</v>
      </c>
      <c r="AZ98" s="11" t="n">
        <f aca="false">workers_and_wage_high!B86</f>
        <v>8943.93691077689</v>
      </c>
      <c r="BA98" s="61" t="n">
        <f aca="false">(AZ98-AZ97)/AZ97</f>
        <v>0.00414135045895486</v>
      </c>
      <c r="BB98" s="66"/>
      <c r="BC98" s="66"/>
      <c r="BD98" s="66"/>
      <c r="BE98" s="66"/>
      <c r="BF98" s="5" t="n">
        <f aca="false">BF97*(1+AY98)*(1+BA98)*(1-BE98)</f>
        <v>144.392982885796</v>
      </c>
      <c r="BG98" s="5"/>
      <c r="BH98" s="5"/>
      <c r="BI98" s="61" t="n">
        <f aca="false">T105/AG105</f>
        <v>0.0207216614318415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177396656.707046</v>
      </c>
      <c r="E99" s="9"/>
      <c r="F99" s="81" t="n">
        <f aca="false">'High pensions'!I99</f>
        <v>32243942.2406476</v>
      </c>
      <c r="G99" s="81" t="n">
        <f aca="false">'High pensions'!K99</f>
        <v>5296962.25729664</v>
      </c>
      <c r="H99" s="81" t="n">
        <f aca="false">'High pensions'!V99</f>
        <v>29142323.4831151</v>
      </c>
      <c r="I99" s="81" t="n">
        <f aca="false">'High pensions'!M99</f>
        <v>163823.574967938</v>
      </c>
      <c r="J99" s="81" t="n">
        <f aca="false">'High pensions'!W99</f>
        <v>901308.973704598</v>
      </c>
      <c r="K99" s="9"/>
      <c r="L99" s="81" t="n">
        <f aca="false">'High pensions'!N99</f>
        <v>4232194.03559387</v>
      </c>
      <c r="M99" s="67"/>
      <c r="N99" s="81" t="n">
        <f aca="false">'High pensions'!L99</f>
        <v>1461018.90011849</v>
      </c>
      <c r="O99" s="9"/>
      <c r="P99" s="81" t="n">
        <f aca="false">'High pensions'!X99</f>
        <v>29998969.8878864</v>
      </c>
      <c r="Q99" s="67"/>
      <c r="R99" s="81" t="n">
        <f aca="false">'High SIPA income'!G94</f>
        <v>43546295.2784842</v>
      </c>
      <c r="S99" s="67"/>
      <c r="T99" s="81" t="n">
        <f aca="false">'High SIPA income'!J94</f>
        <v>166503034.228725</v>
      </c>
      <c r="U99" s="9"/>
      <c r="V99" s="81" t="n">
        <f aca="false">'High SIPA income'!F94</f>
        <v>137960.350347051</v>
      </c>
      <c r="W99" s="67"/>
      <c r="X99" s="81" t="n">
        <f aca="false">'High SIPA income'!M94</f>
        <v>346516.624999105</v>
      </c>
      <c r="Y99" s="9"/>
      <c r="Z99" s="9" t="n">
        <f aca="false">R99+V99-N99-L99-F99</f>
        <v>5747100.45247122</v>
      </c>
      <c r="AA99" s="9"/>
      <c r="AB99" s="9" t="n">
        <f aca="false">T99-P99-D99</f>
        <v>-40892592.3662079</v>
      </c>
      <c r="AC99" s="50"/>
      <c r="AD99" s="9"/>
      <c r="AE99" s="9"/>
      <c r="AF99" s="9"/>
      <c r="AG99" s="9" t="n">
        <f aca="false">BF99/100*$AG$53</f>
        <v>8073608770.62969</v>
      </c>
      <c r="AH99" s="40" t="n">
        <f aca="false">(AG99-AG98)/AG98</f>
        <v>0.00646614614661449</v>
      </c>
      <c r="AI99" s="40"/>
      <c r="AJ99" s="40" t="n">
        <f aca="false">AB99/AG99</f>
        <v>-0.0050649707618937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14375116</v>
      </c>
      <c r="AX99" s="7"/>
      <c r="AY99" s="40" t="n">
        <f aca="false">(AW99-AW98)/AW98</f>
        <v>0.00288843491644943</v>
      </c>
      <c r="AZ99" s="12" t="n">
        <f aca="false">workers_and_wage_high!B87</f>
        <v>8975.84357398439</v>
      </c>
      <c r="BA99" s="40" t="n">
        <f aca="false">(AZ99-AZ98)/AZ98</f>
        <v>0.00356740700720436</v>
      </c>
      <c r="BB99" s="39"/>
      <c r="BC99" s="39"/>
      <c r="BD99" s="39"/>
      <c r="BE99" s="39"/>
      <c r="BF99" s="7" t="n">
        <f aca="false">BF98*(1+AY99)*(1+BA99)*(1-BE99)</f>
        <v>145.326649015681</v>
      </c>
      <c r="BG99" s="7"/>
      <c r="BH99" s="7"/>
      <c r="BI99" s="40" t="n">
        <f aca="false">T106/AG106</f>
        <v>0.0181350513430804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176419110.514988</v>
      </c>
      <c r="E100" s="9"/>
      <c r="F100" s="81" t="n">
        <f aca="false">'High pensions'!I100</f>
        <v>32066261.6488068</v>
      </c>
      <c r="G100" s="81" t="n">
        <f aca="false">'High pensions'!K100</f>
        <v>5292741.12975154</v>
      </c>
      <c r="H100" s="81" t="n">
        <f aca="false">'High pensions'!V100</f>
        <v>29119100.0847959</v>
      </c>
      <c r="I100" s="81" t="n">
        <f aca="false">'High pensions'!M100</f>
        <v>163693.024631491</v>
      </c>
      <c r="J100" s="81" t="n">
        <f aca="false">'High pensions'!W100</f>
        <v>900590.72427204</v>
      </c>
      <c r="K100" s="9"/>
      <c r="L100" s="81" t="n">
        <f aca="false">'High pensions'!N100</f>
        <v>4246484.66199409</v>
      </c>
      <c r="M100" s="67"/>
      <c r="N100" s="81" t="n">
        <f aca="false">'High pensions'!L100</f>
        <v>1451468.2983737</v>
      </c>
      <c r="O100" s="9"/>
      <c r="P100" s="81" t="n">
        <f aca="false">'High pensions'!X100</f>
        <v>30020579.4232952</v>
      </c>
      <c r="Q100" s="67"/>
      <c r="R100" s="81" t="n">
        <f aca="false">'High SIPA income'!G95</f>
        <v>38318140.5017446</v>
      </c>
      <c r="S100" s="67"/>
      <c r="T100" s="81" t="n">
        <f aca="false">'High SIPA income'!J95</f>
        <v>146512731.306798</v>
      </c>
      <c r="U100" s="9"/>
      <c r="V100" s="81" t="n">
        <f aca="false">'High SIPA income'!F95</f>
        <v>138100.622796221</v>
      </c>
      <c r="W100" s="67"/>
      <c r="X100" s="81" t="n">
        <f aca="false">'High SIPA income'!M95</f>
        <v>346868.948949749</v>
      </c>
      <c r="Y100" s="9"/>
      <c r="Z100" s="9" t="n">
        <f aca="false">R100+V100-N100-L100-F100</f>
        <v>692026.515366189</v>
      </c>
      <c r="AA100" s="9"/>
      <c r="AB100" s="9" t="n">
        <f aca="false">T100-P100-D100</f>
        <v>-59926958.6314846</v>
      </c>
      <c r="AC100" s="50"/>
      <c r="AD100" s="9"/>
      <c r="AE100" s="9"/>
      <c r="AF100" s="9"/>
      <c r="AG100" s="9" t="n">
        <f aca="false">BF100/100*$AG$53</f>
        <v>8137550130.08024</v>
      </c>
      <c r="AH100" s="40" t="n">
        <f aca="false">(AG100-AG99)/AG99</f>
        <v>0.00791979909692333</v>
      </c>
      <c r="AI100" s="40"/>
      <c r="AJ100" s="40" t="n">
        <f aca="false">AB100/AG100</f>
        <v>-0.0073642506250089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14443770</v>
      </c>
      <c r="AX100" s="7"/>
      <c r="AY100" s="40" t="n">
        <f aca="false">(AW100-AW99)/AW99</f>
        <v>0.00477589189541149</v>
      </c>
      <c r="AZ100" s="12" t="n">
        <f aca="false">workers_and_wage_high!B88</f>
        <v>9003.92866189256</v>
      </c>
      <c r="BA100" s="40" t="n">
        <f aca="false">(AZ100-AZ99)/AZ99</f>
        <v>0.00312896360956798</v>
      </c>
      <c r="BB100" s="39"/>
      <c r="BC100" s="39"/>
      <c r="BD100" s="39"/>
      <c r="BE100" s="39"/>
      <c r="BF100" s="7" t="n">
        <f aca="false">BF99*(1+AY100)*(1+BA100)*(1-BE100)</f>
        <v>146.477606879315</v>
      </c>
      <c r="BG100" s="7"/>
      <c r="BH100" s="7"/>
      <c r="BI100" s="40" t="n">
        <f aca="false">T107/AG107</f>
        <v>0.0208016393405932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179405454.920082</v>
      </c>
      <c r="E101" s="9"/>
      <c r="F101" s="81" t="n">
        <f aca="false">'High pensions'!I101</f>
        <v>32609065.0944633</v>
      </c>
      <c r="G101" s="81" t="n">
        <f aca="false">'High pensions'!K101</f>
        <v>5453740.54280521</v>
      </c>
      <c r="H101" s="81" t="n">
        <f aca="false">'High pensions'!V101</f>
        <v>30004871.3529107</v>
      </c>
      <c r="I101" s="81" t="n">
        <f aca="false">'High pensions'!M101</f>
        <v>168672.387921811</v>
      </c>
      <c r="J101" s="81" t="n">
        <f aca="false">'High pensions'!W101</f>
        <v>927985.711945695</v>
      </c>
      <c r="K101" s="9"/>
      <c r="L101" s="81" t="n">
        <f aca="false">'High pensions'!N101</f>
        <v>4307285.83856695</v>
      </c>
      <c r="M101" s="67"/>
      <c r="N101" s="81" t="n">
        <f aca="false">'High pensions'!L101</f>
        <v>1476159.54906609</v>
      </c>
      <c r="O101" s="9"/>
      <c r="P101" s="81" t="n">
        <f aca="false">'High pensions'!X101</f>
        <v>30471920.9937811</v>
      </c>
      <c r="Q101" s="67"/>
      <c r="R101" s="81" t="n">
        <f aca="false">'High SIPA income'!G96</f>
        <v>44141760.8145202</v>
      </c>
      <c r="S101" s="67"/>
      <c r="T101" s="81" t="n">
        <f aca="false">'High SIPA income'!J96</f>
        <v>168779848.315769</v>
      </c>
      <c r="U101" s="9"/>
      <c r="V101" s="81" t="n">
        <f aca="false">'High SIPA income'!F96</f>
        <v>138338.374976317</v>
      </c>
      <c r="W101" s="67"/>
      <c r="X101" s="81" t="n">
        <f aca="false">'High SIPA income'!M96</f>
        <v>347466.113880296</v>
      </c>
      <c r="Y101" s="9"/>
      <c r="Z101" s="9" t="n">
        <f aca="false">R101+V101-N101-L101-F101</f>
        <v>5887588.7074002</v>
      </c>
      <c r="AA101" s="9"/>
      <c r="AB101" s="9" t="n">
        <f aca="false">T101-P101-D101</f>
        <v>-41097527.5980941</v>
      </c>
      <c r="AC101" s="50"/>
      <c r="AD101" s="9"/>
      <c r="AE101" s="9"/>
      <c r="AF101" s="9"/>
      <c r="AG101" s="9" t="n">
        <f aca="false">BF101/100*$AG$53</f>
        <v>8169137077.45882</v>
      </c>
      <c r="AH101" s="40" t="n">
        <f aca="false">(AG101-AG100)/AG100</f>
        <v>0.00388162860733979</v>
      </c>
      <c r="AI101" s="40" t="n">
        <f aca="false">(AG101-AG97)/AG97</f>
        <v>0.0247641653709849</v>
      </c>
      <c r="AJ101" s="40" t="n">
        <f aca="false">AB101/AG101</f>
        <v>-0.00503082849613271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14452068</v>
      </c>
      <c r="AX101" s="7"/>
      <c r="AY101" s="40" t="n">
        <f aca="false">(AW101-AW100)/AW100</f>
        <v>0.000574503747982694</v>
      </c>
      <c r="AZ101" s="12" t="n">
        <f aca="false">workers_and_wage_high!B89</f>
        <v>9033.68868095969</v>
      </c>
      <c r="BA101" s="40" t="n">
        <f aca="false">(AZ101-AZ100)/AZ100</f>
        <v>0.0033052259946351</v>
      </c>
      <c r="BB101" s="39"/>
      <c r="BC101" s="39"/>
      <c r="BD101" s="39"/>
      <c r="BE101" s="39"/>
      <c r="BF101" s="7" t="n">
        <f aca="false">BF100*(1+AY101)*(1+BA101)*(1-BE101)</f>
        <v>147.046178548512</v>
      </c>
      <c r="BG101" s="7"/>
      <c r="BH101" s="7"/>
      <c r="BI101" s="40" t="n">
        <f aca="false">T108/AG108</f>
        <v>0.0182181770883596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178424293.285096</v>
      </c>
      <c r="E102" s="6"/>
      <c r="F102" s="80" t="n">
        <f aca="false">'High pensions'!I102</f>
        <v>32430727.3530735</v>
      </c>
      <c r="G102" s="80" t="n">
        <f aca="false">'High pensions'!K102</f>
        <v>5485034.07518028</v>
      </c>
      <c r="H102" s="80" t="n">
        <f aca="false">'High pensions'!V102</f>
        <v>30177039.1349536</v>
      </c>
      <c r="I102" s="80" t="n">
        <f aca="false">'High pensions'!M102</f>
        <v>169640.229129287</v>
      </c>
      <c r="J102" s="80" t="n">
        <f aca="false">'High pensions'!W102</f>
        <v>933310.488709907</v>
      </c>
      <c r="K102" s="6"/>
      <c r="L102" s="80" t="n">
        <f aca="false">'High pensions'!N102</f>
        <v>5161803.4216813</v>
      </c>
      <c r="M102" s="8"/>
      <c r="N102" s="80" t="n">
        <f aca="false">'High pensions'!L102</f>
        <v>1469230.26624545</v>
      </c>
      <c r="O102" s="6"/>
      <c r="P102" s="80" t="n">
        <f aca="false">'High pensions'!X102</f>
        <v>34867893.925157</v>
      </c>
      <c r="Q102" s="8"/>
      <c r="R102" s="80" t="n">
        <f aca="false">'High SIPA income'!G97</f>
        <v>38899903.9705253</v>
      </c>
      <c r="S102" s="8"/>
      <c r="T102" s="80" t="n">
        <f aca="false">'High SIPA income'!J97</f>
        <v>148737154.35211</v>
      </c>
      <c r="U102" s="6"/>
      <c r="V102" s="80" t="n">
        <f aca="false">'High SIPA income'!F97</f>
        <v>138403.460269457</v>
      </c>
      <c r="W102" s="8"/>
      <c r="X102" s="80" t="n">
        <f aca="false">'High SIPA income'!M97</f>
        <v>347629.589372052</v>
      </c>
      <c r="Y102" s="6"/>
      <c r="Z102" s="6" t="n">
        <f aca="false">R102+V102-N102-L102-F102</f>
        <v>-23453.6102055646</v>
      </c>
      <c r="AA102" s="6"/>
      <c r="AB102" s="6" t="n">
        <f aca="false">T102-P102-D102</f>
        <v>-64555032.8581424</v>
      </c>
      <c r="AC102" s="50"/>
      <c r="AD102" s="6"/>
      <c r="AE102" s="6"/>
      <c r="AF102" s="6"/>
      <c r="AG102" s="6" t="n">
        <f aca="false">BF102/100*$AG$53</f>
        <v>8227131229.59109</v>
      </c>
      <c r="AH102" s="61" t="n">
        <f aca="false">(AG102-AG101)/AG101</f>
        <v>0.00709917725487769</v>
      </c>
      <c r="AI102" s="61"/>
      <c r="AJ102" s="61" t="n">
        <f aca="false">AB102/AG102</f>
        <v>-0.00784660303289595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0.00740538491753507</v>
      </c>
      <c r="AV102" s="5"/>
      <c r="AW102" s="5" t="n">
        <f aca="false">workers_and_wage_high!C90</f>
        <v>14517860</v>
      </c>
      <c r="AX102" s="5"/>
      <c r="AY102" s="61" t="n">
        <f aca="false">(AW102-AW101)/AW101</f>
        <v>0.00455242806773398</v>
      </c>
      <c r="AZ102" s="11" t="n">
        <f aca="false">workers_and_wage_high!B90</f>
        <v>9056.59095929014</v>
      </c>
      <c r="BA102" s="61" t="n">
        <f aca="false">(AZ102-AZ101)/AZ101</f>
        <v>0.00253520783583436</v>
      </c>
      <c r="BB102" s="66"/>
      <c r="BC102" s="66"/>
      <c r="BD102" s="66"/>
      <c r="BE102" s="66"/>
      <c r="BF102" s="5" t="n">
        <f aca="false">BF101*(1+AY102)*(1+BA102)*(1-BE102)</f>
        <v>148.09008543468</v>
      </c>
      <c r="BG102" s="5"/>
      <c r="BH102" s="5"/>
      <c r="BI102" s="61" t="n">
        <f aca="false">T109/AG109</f>
        <v>0.0208991019595973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181815966.933323</v>
      </c>
      <c r="E103" s="9"/>
      <c r="F103" s="81" t="n">
        <f aca="false">'High pensions'!I103</f>
        <v>33047204.186643</v>
      </c>
      <c r="G103" s="81" t="n">
        <f aca="false">'High pensions'!K103</f>
        <v>5622563.64234023</v>
      </c>
      <c r="H103" s="81" t="n">
        <f aca="false">'High pensions'!V103</f>
        <v>30933686.2356852</v>
      </c>
      <c r="I103" s="81" t="n">
        <f aca="false">'High pensions'!M103</f>
        <v>173893.720897121</v>
      </c>
      <c r="J103" s="81" t="n">
        <f aca="false">'High pensions'!W103</f>
        <v>956711.945433567</v>
      </c>
      <c r="K103" s="9"/>
      <c r="L103" s="81" t="n">
        <f aca="false">'High pensions'!N103</f>
        <v>4264630.14993192</v>
      </c>
      <c r="M103" s="67"/>
      <c r="N103" s="81" t="n">
        <f aca="false">'High pensions'!L103</f>
        <v>1496750.97929254</v>
      </c>
      <c r="O103" s="9"/>
      <c r="P103" s="81" t="n">
        <f aca="false">'High pensions'!X103</f>
        <v>30363868.3963292</v>
      </c>
      <c r="Q103" s="67"/>
      <c r="R103" s="81" t="n">
        <f aca="false">'High SIPA income'!G98</f>
        <v>44788385.1981028</v>
      </c>
      <c r="S103" s="67"/>
      <c r="T103" s="81" t="n">
        <f aca="false">'High SIPA income'!J98</f>
        <v>171252272.690431</v>
      </c>
      <c r="U103" s="9"/>
      <c r="V103" s="81" t="n">
        <f aca="false">'High SIPA income'!F98</f>
        <v>140257.422106982</v>
      </c>
      <c r="W103" s="67"/>
      <c r="X103" s="81" t="n">
        <f aca="false">'High SIPA income'!M98</f>
        <v>352286.206995887</v>
      </c>
      <c r="Y103" s="9"/>
      <c r="Z103" s="9" t="n">
        <f aca="false">R103+V103-N103-L103-F103</f>
        <v>6120057.30434236</v>
      </c>
      <c r="AA103" s="9"/>
      <c r="AB103" s="9" t="n">
        <f aca="false">T103-P103-D103</f>
        <v>-40927562.6392206</v>
      </c>
      <c r="AC103" s="50"/>
      <c r="AD103" s="9"/>
      <c r="AE103" s="9"/>
      <c r="AF103" s="9"/>
      <c r="AG103" s="9" t="n">
        <f aca="false">BF103/100*$AG$53</f>
        <v>8268563329.16698</v>
      </c>
      <c r="AH103" s="40" t="n">
        <f aca="false">(AG103-AG102)/AG102</f>
        <v>0.00503603241757783</v>
      </c>
      <c r="AI103" s="40"/>
      <c r="AJ103" s="40" t="n">
        <f aca="false">AB103/AG103</f>
        <v>-0.00494977918290236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14557552</v>
      </c>
      <c r="AX103" s="7"/>
      <c r="AY103" s="40" t="n">
        <f aca="false">(AW103-AW102)/AW102</f>
        <v>0.00273401176206411</v>
      </c>
      <c r="AZ103" s="12" t="n">
        <f aca="false">workers_and_wage_high!B91</f>
        <v>9077.38257422718</v>
      </c>
      <c r="BA103" s="40" t="n">
        <f aca="false">(AZ103-AZ102)/AZ102</f>
        <v>0.00229574406423953</v>
      </c>
      <c r="BB103" s="39"/>
      <c r="BC103" s="39"/>
      <c r="BD103" s="39"/>
      <c r="BE103" s="39"/>
      <c r="BF103" s="7" t="n">
        <f aca="false">BF102*(1+AY103)*(1+BA103)*(1-BE103)</f>
        <v>148.835871905651</v>
      </c>
      <c r="BG103" s="7"/>
      <c r="BH103" s="7"/>
      <c r="BI103" s="40" t="n">
        <f aca="false">T110/AG110</f>
        <v>0.0182738120813235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180208102.358365</v>
      </c>
      <c r="E104" s="9"/>
      <c r="F104" s="81" t="n">
        <f aca="false">'High pensions'!I104</f>
        <v>32754955.7674895</v>
      </c>
      <c r="G104" s="81" t="n">
        <f aca="false">'High pensions'!K104</f>
        <v>5703967.81336574</v>
      </c>
      <c r="H104" s="81" t="n">
        <f aca="false">'High pensions'!V104</f>
        <v>31381547.9665541</v>
      </c>
      <c r="I104" s="81" t="n">
        <f aca="false">'High pensions'!M104</f>
        <v>176411.375671105</v>
      </c>
      <c r="J104" s="81" t="n">
        <f aca="false">'High pensions'!W104</f>
        <v>970563.339171772</v>
      </c>
      <c r="K104" s="9"/>
      <c r="L104" s="81" t="n">
        <f aca="false">'High pensions'!N104</f>
        <v>4153648.25233866</v>
      </c>
      <c r="M104" s="67"/>
      <c r="N104" s="81" t="n">
        <f aca="false">'High pensions'!L104</f>
        <v>1484414.00200854</v>
      </c>
      <c r="O104" s="9"/>
      <c r="P104" s="81" t="n">
        <f aca="false">'High pensions'!X104</f>
        <v>29720108.3931122</v>
      </c>
      <c r="Q104" s="67"/>
      <c r="R104" s="81" t="n">
        <f aca="false">'High SIPA income'!G99</f>
        <v>39457484.217216</v>
      </c>
      <c r="S104" s="67"/>
      <c r="T104" s="81" t="n">
        <f aca="false">'High SIPA income'!J99</f>
        <v>150869110.75176</v>
      </c>
      <c r="U104" s="9"/>
      <c r="V104" s="81" t="n">
        <f aca="false">'High SIPA income'!F99</f>
        <v>139601.102585099</v>
      </c>
      <c r="W104" s="67"/>
      <c r="X104" s="81" t="n">
        <f aca="false">'High SIPA income'!M99</f>
        <v>350637.721579083</v>
      </c>
      <c r="Y104" s="9"/>
      <c r="Z104" s="9" t="n">
        <f aca="false">R104+V104-N104-L104-F104</f>
        <v>1204067.29796435</v>
      </c>
      <c r="AA104" s="9"/>
      <c r="AB104" s="9" t="n">
        <f aca="false">T104-P104-D104</f>
        <v>-59059099.9997167</v>
      </c>
      <c r="AC104" s="50"/>
      <c r="AD104" s="9"/>
      <c r="AE104" s="9"/>
      <c r="AF104" s="9"/>
      <c r="AG104" s="9" t="n">
        <f aca="false">BF104/100*$AG$53</f>
        <v>8333296031.20488</v>
      </c>
      <c r="AH104" s="40" t="n">
        <f aca="false">(AG104-AG103)/AG103</f>
        <v>0.00782877260062294</v>
      </c>
      <c r="AI104" s="40"/>
      <c r="AJ104" s="40" t="n">
        <f aca="false">AB104/AG104</f>
        <v>-0.00708712372374194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14614797</v>
      </c>
      <c r="AX104" s="7"/>
      <c r="AY104" s="40" t="n">
        <f aca="false">(AW104-AW103)/AW103</f>
        <v>0.00393232323676398</v>
      </c>
      <c r="AZ104" s="12" t="n">
        <f aca="false">workers_and_wage_high!B92</f>
        <v>9112.61359601839</v>
      </c>
      <c r="BA104" s="40" t="n">
        <f aca="false">(AZ104-AZ103)/AZ103</f>
        <v>0.00388118728092772</v>
      </c>
      <c r="BB104" s="39"/>
      <c r="BC104" s="39"/>
      <c r="BD104" s="39"/>
      <c r="BE104" s="39"/>
      <c r="BF104" s="7" t="n">
        <f aca="false">BF103*(1+AY104)*(1+BA104)*(1-BE104)</f>
        <v>150.001074101616</v>
      </c>
      <c r="BG104" s="7"/>
      <c r="BH104" s="7"/>
      <c r="BI104" s="40" t="n">
        <f aca="false">T111/AG111</f>
        <v>0.0210116662629491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182453326.899892</v>
      </c>
      <c r="E105" s="9"/>
      <c r="F105" s="81" t="n">
        <f aca="false">'High pensions'!I105</f>
        <v>33163051.9051403</v>
      </c>
      <c r="G105" s="81" t="n">
        <f aca="false">'High pensions'!K105</f>
        <v>5931212.17739604</v>
      </c>
      <c r="H105" s="81" t="n">
        <f aca="false">'High pensions'!V105</f>
        <v>32631779.4095219</v>
      </c>
      <c r="I105" s="81" t="n">
        <f aca="false">'High pensions'!M105</f>
        <v>183439.551878228</v>
      </c>
      <c r="J105" s="81" t="n">
        <f aca="false">'High pensions'!W105</f>
        <v>1009230.29101614</v>
      </c>
      <c r="K105" s="9"/>
      <c r="L105" s="81" t="n">
        <f aca="false">'High pensions'!N105</f>
        <v>4148780.53919401</v>
      </c>
      <c r="M105" s="67"/>
      <c r="N105" s="81" t="n">
        <f aca="false">'High pensions'!L105</f>
        <v>1503867.28957818</v>
      </c>
      <c r="O105" s="9"/>
      <c r="P105" s="81" t="n">
        <f aca="false">'High pensions'!X105</f>
        <v>29801876.0550249</v>
      </c>
      <c r="Q105" s="67"/>
      <c r="R105" s="81" t="n">
        <f aca="false">'High SIPA income'!G100</f>
        <v>45597868.8153633</v>
      </c>
      <c r="S105" s="67"/>
      <c r="T105" s="81" t="n">
        <f aca="false">'High SIPA income'!J100</f>
        <v>174347403.460348</v>
      </c>
      <c r="U105" s="9"/>
      <c r="V105" s="81" t="n">
        <f aca="false">'High SIPA income'!F100</f>
        <v>140543.741177728</v>
      </c>
      <c r="W105" s="67"/>
      <c r="X105" s="81" t="n">
        <f aca="false">'High SIPA income'!M100</f>
        <v>353005.357953521</v>
      </c>
      <c r="Y105" s="9"/>
      <c r="Z105" s="9" t="n">
        <f aca="false">R105+V105-N105-L105-F105</f>
        <v>6922712.82262849</v>
      </c>
      <c r="AA105" s="9"/>
      <c r="AB105" s="9" t="n">
        <f aca="false">T105-P105-D105</f>
        <v>-37907799.4945692</v>
      </c>
      <c r="AC105" s="50"/>
      <c r="AD105" s="9"/>
      <c r="AE105" s="9"/>
      <c r="AF105" s="9"/>
      <c r="AG105" s="9" t="n">
        <f aca="false">BF105/100*$AG$53</f>
        <v>8413775315.93295</v>
      </c>
      <c r="AH105" s="40" t="n">
        <f aca="false">(AG105-AG104)/AG104</f>
        <v>0.0096575573970618</v>
      </c>
      <c r="AI105" s="40" t="n">
        <f aca="false">(AG105-AG101)/AG101</f>
        <v>0.0299466438320836</v>
      </c>
      <c r="AJ105" s="40" t="n">
        <f aca="false">AB105/AG105</f>
        <v>-0.00450544471074528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14663795</v>
      </c>
      <c r="AX105" s="7"/>
      <c r="AY105" s="40" t="n">
        <f aca="false">(AW105-AW104)/AW104</f>
        <v>0.00335262953019464</v>
      </c>
      <c r="AZ105" s="12" t="n">
        <f aca="false">workers_and_wage_high!B93</f>
        <v>9169.87598783414</v>
      </c>
      <c r="BA105" s="40" t="n">
        <f aca="false">(AZ105-AZ104)/AZ104</f>
        <v>0.00628386041089009</v>
      </c>
      <c r="BB105" s="39"/>
      <c r="BC105" s="39"/>
      <c r="BD105" s="39"/>
      <c r="BE105" s="39"/>
      <c r="BF105" s="7" t="n">
        <f aca="false">BF104*(1+AY105)*(1+BA105)*(1-BE105)</f>
        <v>151.449718084373</v>
      </c>
      <c r="BG105" s="7"/>
      <c r="BH105" s="7"/>
      <c r="BI105" s="40" t="n">
        <f aca="false">T112/AG112</f>
        <v>0.0183759394463485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181350858.995891</v>
      </c>
      <c r="E106" s="6"/>
      <c r="F106" s="80" t="n">
        <f aca="false">'High pensions'!I106</f>
        <v>32962665.3134274</v>
      </c>
      <c r="G106" s="80" t="n">
        <f aca="false">'High pensions'!K106</f>
        <v>5933539.43098875</v>
      </c>
      <c r="H106" s="80" t="n">
        <f aca="false">'High pensions'!V106</f>
        <v>32644583.2721381</v>
      </c>
      <c r="I106" s="80" t="n">
        <f aca="false">'High pensions'!M106</f>
        <v>183511.528793465</v>
      </c>
      <c r="J106" s="80" t="n">
        <f aca="false">'High pensions'!W106</f>
        <v>1009626.28676715</v>
      </c>
      <c r="K106" s="6"/>
      <c r="L106" s="80" t="n">
        <f aca="false">'High pensions'!N106</f>
        <v>5240189.41696298</v>
      </c>
      <c r="M106" s="8"/>
      <c r="N106" s="80" t="n">
        <f aca="false">'High pensions'!L106</f>
        <v>1494768.22644262</v>
      </c>
      <c r="O106" s="6"/>
      <c r="P106" s="80" t="n">
        <f aca="false">'High pensions'!X106</f>
        <v>35415141.5493934</v>
      </c>
      <c r="Q106" s="8"/>
      <c r="R106" s="80" t="n">
        <f aca="false">'High SIPA income'!G101</f>
        <v>40224323.2287512</v>
      </c>
      <c r="S106" s="8"/>
      <c r="T106" s="80" t="n">
        <f aca="false">'High SIPA income'!J101</f>
        <v>153801186.175606</v>
      </c>
      <c r="U106" s="6"/>
      <c r="V106" s="80" t="n">
        <f aca="false">'High SIPA income'!F101</f>
        <v>141920.462098245</v>
      </c>
      <c r="W106" s="8"/>
      <c r="X106" s="80" t="n">
        <f aca="false">'High SIPA income'!M101</f>
        <v>356463.283986204</v>
      </c>
      <c r="Y106" s="6"/>
      <c r="Z106" s="6" t="n">
        <f aca="false">R106+V106-N106-L106-F106</f>
        <v>668620.734016389</v>
      </c>
      <c r="AA106" s="6"/>
      <c r="AB106" s="6" t="n">
        <f aca="false">T106-P106-D106</f>
        <v>-62964814.3696788</v>
      </c>
      <c r="AC106" s="50"/>
      <c r="AD106" s="6"/>
      <c r="AE106" s="6"/>
      <c r="AF106" s="6"/>
      <c r="AG106" s="6" t="n">
        <f aca="false">BF106/100*$AG$53</f>
        <v>8480879555.61758</v>
      </c>
      <c r="AH106" s="61" t="n">
        <f aca="false">(AG106-AG105)/AG105</f>
        <v>0.00797552075791297</v>
      </c>
      <c r="AI106" s="61"/>
      <c r="AJ106" s="61" t="n">
        <f aca="false">AB106/AG106</f>
        <v>-0.00742432597429969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0.00745867495172853</v>
      </c>
      <c r="AV106" s="5"/>
      <c r="AW106" s="5" t="n">
        <f aca="false">workers_and_wage_high!C94</f>
        <v>14747122</v>
      </c>
      <c r="AX106" s="5"/>
      <c r="AY106" s="61" t="n">
        <f aca="false">(AW106-AW105)/AW105</f>
        <v>0.00568249897110537</v>
      </c>
      <c r="AZ106" s="11" t="n">
        <f aca="false">workers_and_wage_high!B94</f>
        <v>9190.78390404422</v>
      </c>
      <c r="BA106" s="61" t="n">
        <f aca="false">(AZ106-AZ105)/AZ105</f>
        <v>0.00228006531798403</v>
      </c>
      <c r="BB106" s="66"/>
      <c r="BC106" s="66"/>
      <c r="BD106" s="66"/>
      <c r="BE106" s="66"/>
      <c r="BF106" s="5" t="n">
        <f aca="false">BF105*(1+AY106)*(1+BA106)*(1-BE106)</f>
        <v>152.657608454735</v>
      </c>
      <c r="BG106" s="5"/>
      <c r="BH106" s="5"/>
      <c r="BI106" s="61" t="n">
        <f aca="false">T113/AG113</f>
        <v>0.0210521480562472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183919163.41366</v>
      </c>
      <c r="E107" s="9"/>
      <c r="F107" s="81" t="n">
        <f aca="false">'High pensions'!I107</f>
        <v>33429485.0429543</v>
      </c>
      <c r="G107" s="81" t="n">
        <f aca="false">'High pensions'!K107</f>
        <v>6094200.59642618</v>
      </c>
      <c r="H107" s="81" t="n">
        <f aca="false">'High pensions'!V107</f>
        <v>33528493.6016675</v>
      </c>
      <c r="I107" s="81" t="n">
        <f aca="false">'High pensions'!M107</f>
        <v>188480.430817305</v>
      </c>
      <c r="J107" s="81" t="n">
        <f aca="false">'High pensions'!W107</f>
        <v>1036963.71963921</v>
      </c>
      <c r="K107" s="9"/>
      <c r="L107" s="81" t="n">
        <f aca="false">'High pensions'!N107</f>
        <v>4365946.49137071</v>
      </c>
      <c r="M107" s="67"/>
      <c r="N107" s="81" t="n">
        <f aca="false">'High pensions'!L107</f>
        <v>1516068.56954978</v>
      </c>
      <c r="O107" s="9"/>
      <c r="P107" s="81" t="n">
        <f aca="false">'High pensions'!X107</f>
        <v>30995879.0556774</v>
      </c>
      <c r="Q107" s="67"/>
      <c r="R107" s="81" t="n">
        <f aca="false">'High SIPA income'!G102</f>
        <v>46614376.455778</v>
      </c>
      <c r="S107" s="67"/>
      <c r="T107" s="81" t="n">
        <f aca="false">'High SIPA income'!J102</f>
        <v>178234108.525919</v>
      </c>
      <c r="U107" s="9"/>
      <c r="V107" s="81" t="n">
        <f aca="false">'High SIPA income'!F102</f>
        <v>139915.472443873</v>
      </c>
      <c r="W107" s="67"/>
      <c r="X107" s="81" t="n">
        <f aca="false">'High SIPA income'!M102</f>
        <v>351427.328028979</v>
      </c>
      <c r="Y107" s="9"/>
      <c r="Z107" s="9" t="n">
        <f aca="false">R107+V107-N107-L107-F107</f>
        <v>7442791.82434712</v>
      </c>
      <c r="AA107" s="9"/>
      <c r="AB107" s="9" t="n">
        <f aca="false">T107-P107-D107</f>
        <v>-36680933.9434186</v>
      </c>
      <c r="AC107" s="50"/>
      <c r="AD107" s="9"/>
      <c r="AE107" s="9"/>
      <c r="AF107" s="9"/>
      <c r="AG107" s="9" t="n">
        <f aca="false">BF107/100*$AG$53</f>
        <v>8568272221.60831</v>
      </c>
      <c r="AH107" s="40" t="n">
        <f aca="false">(AG107-AG106)/AG106</f>
        <v>0.0103046701014445</v>
      </c>
      <c r="AI107" s="40"/>
      <c r="AJ107" s="40" t="n">
        <f aca="false">AB107/AG107</f>
        <v>-0.00428101873921711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14797192</v>
      </c>
      <c r="AX107" s="7"/>
      <c r="AY107" s="40" t="n">
        <f aca="false">(AW107-AW106)/AW106</f>
        <v>0.00339523874556676</v>
      </c>
      <c r="AZ107" s="12" t="n">
        <f aca="false">workers_and_wage_high!B95</f>
        <v>9254.07211594673</v>
      </c>
      <c r="BA107" s="40" t="n">
        <f aca="false">(AZ107-AZ106)/AZ106</f>
        <v>0.00688605156679421</v>
      </c>
      <c r="BB107" s="39"/>
      <c r="BC107" s="39"/>
      <c r="BD107" s="39"/>
      <c r="BE107" s="39"/>
      <c r="BF107" s="7" t="n">
        <f aca="false">BF106*(1+AY107)*(1+BA107)*(1-BE107)</f>
        <v>154.230694748337</v>
      </c>
      <c r="BG107" s="7"/>
      <c r="BH107" s="7"/>
      <c r="BI107" s="40" t="n">
        <f aca="false">T114/AG114</f>
        <v>0.0183992086998189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182416527.649854</v>
      </c>
      <c r="E108" s="9"/>
      <c r="F108" s="81" t="n">
        <f aca="false">'High pensions'!I108</f>
        <v>33156363.2058448</v>
      </c>
      <c r="G108" s="81" t="n">
        <f aca="false">'High pensions'!K108</f>
        <v>6115130.92900821</v>
      </c>
      <c r="H108" s="81" t="n">
        <f aca="false">'High pensions'!V108</f>
        <v>33643646.1160873</v>
      </c>
      <c r="I108" s="81" t="n">
        <f aca="false">'High pensions'!M108</f>
        <v>189127.760690975</v>
      </c>
      <c r="J108" s="81" t="n">
        <f aca="false">'High pensions'!W108</f>
        <v>1040525.13761095</v>
      </c>
      <c r="K108" s="9"/>
      <c r="L108" s="81" t="n">
        <f aca="false">'High pensions'!N108</f>
        <v>4238707.293004</v>
      </c>
      <c r="M108" s="67"/>
      <c r="N108" s="81" t="n">
        <f aca="false">'High pensions'!L108</f>
        <v>1506000.74598813</v>
      </c>
      <c r="O108" s="9"/>
      <c r="P108" s="81" t="n">
        <f aca="false">'High pensions'!X108</f>
        <v>30280244.0557349</v>
      </c>
      <c r="Q108" s="67"/>
      <c r="R108" s="81" t="n">
        <f aca="false">'High SIPA income'!G103</f>
        <v>40853025.1241965</v>
      </c>
      <c r="S108" s="67"/>
      <c r="T108" s="81" t="n">
        <f aca="false">'High SIPA income'!J103</f>
        <v>156205082.363503</v>
      </c>
      <c r="U108" s="9"/>
      <c r="V108" s="81" t="n">
        <f aca="false">'High SIPA income'!F103</f>
        <v>137862.496991648</v>
      </c>
      <c r="W108" s="67"/>
      <c r="X108" s="81" t="n">
        <f aca="false">'High SIPA income'!M103</f>
        <v>346270.845582236</v>
      </c>
      <c r="Y108" s="9"/>
      <c r="Z108" s="9" t="n">
        <f aca="false">R108+V108-N108-L108-F108</f>
        <v>2089816.37635124</v>
      </c>
      <c r="AA108" s="9"/>
      <c r="AB108" s="9" t="n">
        <f aca="false">T108-P108-D108</f>
        <v>-56491689.3420856</v>
      </c>
      <c r="AC108" s="50"/>
      <c r="AD108" s="9"/>
      <c r="AE108" s="9"/>
      <c r="AF108" s="9"/>
      <c r="AG108" s="9" t="n">
        <f aca="false">BF108/100*$AG$53</f>
        <v>8574133493.48271</v>
      </c>
      <c r="AH108" s="40" t="n">
        <f aca="false">(AG108-AG107)/AG107</f>
        <v>0.000684066953384086</v>
      </c>
      <c r="AI108" s="40"/>
      <c r="AJ108" s="40" t="n">
        <f aca="false">AB108/AG108</f>
        <v>-0.00658861789182843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14780591</v>
      </c>
      <c r="AX108" s="7"/>
      <c r="AY108" s="40" t="n">
        <f aca="false">(AW108-AW107)/AW107</f>
        <v>-0.00112190204736142</v>
      </c>
      <c r="AZ108" s="12" t="n">
        <f aca="false">workers_and_wage_high!B96</f>
        <v>9270.80345424148</v>
      </c>
      <c r="BA108" s="40" t="n">
        <f aca="false">(AZ108-AZ107)/AZ107</f>
        <v>0.00180799739672644</v>
      </c>
      <c r="BB108" s="39"/>
      <c r="BC108" s="39"/>
      <c r="BD108" s="39"/>
      <c r="BE108" s="39"/>
      <c r="BF108" s="7" t="n">
        <f aca="false">BF107*(1+AY108)*(1+BA108)*(1-BE108)</f>
        <v>154.336198869812</v>
      </c>
      <c r="BG108" s="7"/>
      <c r="BH108" s="7"/>
      <c r="BI108" s="40" t="n">
        <f aca="false">T115/AG115</f>
        <v>0.0211004775057922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185139419.804814</v>
      </c>
      <c r="E109" s="9"/>
      <c r="F109" s="81" t="n">
        <f aca="false">'High pensions'!I109</f>
        <v>33651281.0864959</v>
      </c>
      <c r="G109" s="81" t="n">
        <f aca="false">'High pensions'!K109</f>
        <v>6260731.05221751</v>
      </c>
      <c r="H109" s="81" t="n">
        <f aca="false">'High pensions'!V109</f>
        <v>34444695.0350035</v>
      </c>
      <c r="I109" s="81" t="n">
        <f aca="false">'High pensions'!M109</f>
        <v>193630.857285077</v>
      </c>
      <c r="J109" s="81" t="n">
        <f aca="false">'High pensions'!W109</f>
        <v>1065299.8464434</v>
      </c>
      <c r="K109" s="9"/>
      <c r="L109" s="81" t="n">
        <f aca="false">'High pensions'!N109</f>
        <v>4178502.94145621</v>
      </c>
      <c r="M109" s="67"/>
      <c r="N109" s="81" t="n">
        <f aca="false">'High pensions'!L109</f>
        <v>1530332.05059549</v>
      </c>
      <c r="O109" s="9"/>
      <c r="P109" s="81" t="n">
        <f aca="false">'High pensions'!X109</f>
        <v>30101707.0484082</v>
      </c>
      <c r="Q109" s="67"/>
      <c r="R109" s="81" t="n">
        <f aca="false">'High SIPA income'!G104</f>
        <v>47374258.3917885</v>
      </c>
      <c r="S109" s="67"/>
      <c r="T109" s="81" t="n">
        <f aca="false">'High SIPA income'!J104</f>
        <v>181139582.968514</v>
      </c>
      <c r="U109" s="9"/>
      <c r="V109" s="81" t="n">
        <f aca="false">'High SIPA income'!F104</f>
        <v>141556.176484307</v>
      </c>
      <c r="W109" s="67"/>
      <c r="X109" s="81" t="n">
        <f aca="false">'High SIPA income'!M104</f>
        <v>355548.303550449</v>
      </c>
      <c r="Y109" s="9"/>
      <c r="Z109" s="9" t="n">
        <f aca="false">R109+V109-N109-L109-F109</f>
        <v>8155698.48972512</v>
      </c>
      <c r="AA109" s="9"/>
      <c r="AB109" s="9" t="n">
        <f aca="false">T109-P109-D109</f>
        <v>-34101543.884708</v>
      </c>
      <c r="AC109" s="50"/>
      <c r="AD109" s="9"/>
      <c r="AE109" s="9"/>
      <c r="AF109" s="9"/>
      <c r="AG109" s="9" t="n">
        <f aca="false">BF109/100*$AG$53</f>
        <v>8667338114.27391</v>
      </c>
      <c r="AH109" s="40" t="n">
        <f aca="false">(AG109-AG108)/AG108</f>
        <v>0.0108704419941726</v>
      </c>
      <c r="AI109" s="40" t="n">
        <f aca="false">(AG109-AG105)/AG105</f>
        <v>0.0301366258094384</v>
      </c>
      <c r="AJ109" s="40" t="n">
        <f aca="false">AB109/AG109</f>
        <v>-0.00393448870173272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14871852</v>
      </c>
      <c r="AX109" s="7"/>
      <c r="AY109" s="40" t="n">
        <f aca="false">(AW109-AW108)/AW108</f>
        <v>0.00617438098381858</v>
      </c>
      <c r="AZ109" s="12" t="n">
        <f aca="false">workers_and_wage_high!B97</f>
        <v>9314.07255297718</v>
      </c>
      <c r="BA109" s="40" t="n">
        <f aca="false">(AZ109-AZ108)/AZ108</f>
        <v>0.00466724366979241</v>
      </c>
      <c r="BB109" s="39"/>
      <c r="BC109" s="39"/>
      <c r="BD109" s="39"/>
      <c r="BE109" s="39"/>
      <c r="BF109" s="7" t="n">
        <f aca="false">BF108*(1+AY109)*(1+BA109)*(1-BE109)</f>
        <v>156.013901567227</v>
      </c>
      <c r="BG109" s="7"/>
      <c r="BH109" s="7"/>
      <c r="BI109" s="40" t="n">
        <f aca="false">T116/AG116</f>
        <v>0.0184699456649631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183608222.576647</v>
      </c>
      <c r="E110" s="6"/>
      <c r="F110" s="80" t="n">
        <f aca="false">'High pensions'!I110</f>
        <v>33372967.8651505</v>
      </c>
      <c r="G110" s="80" t="n">
        <f aca="false">'High pensions'!K110</f>
        <v>6411695.57421535</v>
      </c>
      <c r="H110" s="80" t="n">
        <f aca="false">'High pensions'!V110</f>
        <v>35275257.2933006</v>
      </c>
      <c r="I110" s="80" t="n">
        <f aca="false">'High pensions'!M110</f>
        <v>198299.863120063</v>
      </c>
      <c r="J110" s="80" t="n">
        <f aca="false">'High pensions'!W110</f>
        <v>1090987.33896806</v>
      </c>
      <c r="K110" s="6"/>
      <c r="L110" s="80" t="n">
        <f aca="false">'High pensions'!N110</f>
        <v>5126976.44437236</v>
      </c>
      <c r="M110" s="8"/>
      <c r="N110" s="80" t="n">
        <f aca="false">'High pensions'!L110</f>
        <v>1519311.9061822</v>
      </c>
      <c r="O110" s="6"/>
      <c r="P110" s="80" t="n">
        <f aca="false">'High pensions'!X110</f>
        <v>34962710.9807997</v>
      </c>
      <c r="Q110" s="8"/>
      <c r="R110" s="80" t="n">
        <f aca="false">'High SIPA income'!G105</f>
        <v>41780911.4773807</v>
      </c>
      <c r="S110" s="8"/>
      <c r="T110" s="80" t="n">
        <f aca="false">'High SIPA income'!J105</f>
        <v>159752936.256391</v>
      </c>
      <c r="U110" s="6"/>
      <c r="V110" s="80" t="n">
        <f aca="false">'High SIPA income'!F105</f>
        <v>136986.410821482</v>
      </c>
      <c r="W110" s="8"/>
      <c r="X110" s="80" t="n">
        <f aca="false">'High SIPA income'!M105</f>
        <v>344070.369705431</v>
      </c>
      <c r="Y110" s="6"/>
      <c r="Z110" s="6" t="n">
        <f aca="false">R110+V110-N110-L110-F110</f>
        <v>1898641.67249721</v>
      </c>
      <c r="AA110" s="6"/>
      <c r="AB110" s="6" t="n">
        <f aca="false">T110-P110-D110</f>
        <v>-58817997.3010562</v>
      </c>
      <c r="AC110" s="50"/>
      <c r="AD110" s="6"/>
      <c r="AE110" s="6"/>
      <c r="AF110" s="6"/>
      <c r="AG110" s="6" t="n">
        <f aca="false">BF110/100*$AG$53</f>
        <v>8742179001.59231</v>
      </c>
      <c r="AH110" s="61" t="n">
        <f aca="false">(AG110-AG109)/AG109</f>
        <v>0.00863481801813597</v>
      </c>
      <c r="AI110" s="61"/>
      <c r="AJ110" s="61" t="n">
        <f aca="false">AB110/AG110</f>
        <v>-0.00672807057489248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0.00723303094672055</v>
      </c>
      <c r="AV110" s="5"/>
      <c r="AW110" s="5" t="n">
        <f aca="false">workers_and_wage_high!C98</f>
        <v>14920945</v>
      </c>
      <c r="AX110" s="5"/>
      <c r="AY110" s="61" t="n">
        <f aca="false">(AW110-AW109)/AW109</f>
        <v>0.00330106835382708</v>
      </c>
      <c r="AZ110" s="11" t="n">
        <f aca="false">workers_and_wage_high!B98</f>
        <v>9363.58803035457</v>
      </c>
      <c r="BA110" s="61" t="n">
        <f aca="false">(AZ110-AZ109)/AZ109</f>
        <v>0.00531620052299964</v>
      </c>
      <c r="BB110" s="66"/>
      <c r="BC110" s="66"/>
      <c r="BD110" s="66"/>
      <c r="BE110" s="66"/>
      <c r="BF110" s="5" t="n">
        <f aca="false">BF109*(1+AY110)*(1+BA110)*(1-BE110)</f>
        <v>157.36105321556</v>
      </c>
      <c r="BG110" s="5"/>
      <c r="BH110" s="5"/>
      <c r="BI110" s="61" t="n">
        <f aca="false">T117/AG117</f>
        <v>0.0211338319352548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186197684.232176</v>
      </c>
      <c r="E111" s="9"/>
      <c r="F111" s="81" t="n">
        <f aca="false">'High pensions'!I111</f>
        <v>33843633.1730831</v>
      </c>
      <c r="G111" s="81" t="n">
        <f aca="false">'High pensions'!K111</f>
        <v>6652453.73097691</v>
      </c>
      <c r="H111" s="81" t="n">
        <f aca="false">'High pensions'!V111</f>
        <v>36599837.6366623</v>
      </c>
      <c r="I111" s="81" t="n">
        <f aca="false">'High pensions'!M111</f>
        <v>205745.991679699</v>
      </c>
      <c r="J111" s="81" t="n">
        <f aca="false">'High pensions'!W111</f>
        <v>1131953.74134008</v>
      </c>
      <c r="K111" s="9"/>
      <c r="L111" s="81" t="n">
        <f aca="false">'High pensions'!N111</f>
        <v>4152031.13064477</v>
      </c>
      <c r="M111" s="67"/>
      <c r="N111" s="81" t="n">
        <f aca="false">'High pensions'!L111</f>
        <v>1541179.63844035</v>
      </c>
      <c r="O111" s="9"/>
      <c r="P111" s="81" t="n">
        <f aca="false">'High pensions'!X111</f>
        <v>30024024.9240325</v>
      </c>
      <c r="Q111" s="67"/>
      <c r="R111" s="81" t="n">
        <f aca="false">'High SIPA income'!G106</f>
        <v>48301824.9923399</v>
      </c>
      <c r="S111" s="67"/>
      <c r="T111" s="81" t="n">
        <f aca="false">'High SIPA income'!J106</f>
        <v>184686214.259497</v>
      </c>
      <c r="U111" s="9"/>
      <c r="V111" s="81" t="n">
        <f aca="false">'High SIPA income'!F106</f>
        <v>135870.087425</v>
      </c>
      <c r="W111" s="67"/>
      <c r="X111" s="81" t="n">
        <f aca="false">'High SIPA income'!M106</f>
        <v>341266.487178433</v>
      </c>
      <c r="Y111" s="9"/>
      <c r="Z111" s="9" t="n">
        <f aca="false">R111+V111-N111-L111-F111</f>
        <v>8900851.13759667</v>
      </c>
      <c r="AA111" s="9"/>
      <c r="AB111" s="9" t="n">
        <f aca="false">T111-P111-D111</f>
        <v>-31535494.8967116</v>
      </c>
      <c r="AC111" s="50"/>
      <c r="AD111" s="9"/>
      <c r="AE111" s="9"/>
      <c r="AF111" s="9"/>
      <c r="AG111" s="9" t="n">
        <f aca="false">BF111/100*$AG$53</f>
        <v>8789698634.47541</v>
      </c>
      <c r="AH111" s="40" t="n">
        <f aca="false">(AG111-AG110)/AG110</f>
        <v>0.00543567374615015</v>
      </c>
      <c r="AI111" s="40"/>
      <c r="AJ111" s="40" t="n">
        <f aca="false">AB111/AG111</f>
        <v>-0.00358777885433085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14916047</v>
      </c>
      <c r="AX111" s="7"/>
      <c r="AY111" s="40" t="n">
        <f aca="false">(AW111-AW110)/AW110</f>
        <v>-0.000328263390824107</v>
      </c>
      <c r="AZ111" s="12" t="n">
        <f aca="false">workers_and_wage_high!B99</f>
        <v>9417.57688570278</v>
      </c>
      <c r="BA111" s="40" t="n">
        <f aca="false">(AZ111-AZ110)/AZ110</f>
        <v>0.0057658298478311</v>
      </c>
      <c r="BB111" s="39"/>
      <c r="BC111" s="39"/>
      <c r="BD111" s="39"/>
      <c r="BE111" s="39"/>
      <c r="BF111" s="7" t="n">
        <f aca="false">BF110*(1+AY111)*(1+BA111)*(1-BE111)</f>
        <v>158.21641656119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185114769.68533</v>
      </c>
      <c r="E112" s="9"/>
      <c r="F112" s="81" t="n">
        <f aca="false">'High pensions'!I112</f>
        <v>33646800.6354907</v>
      </c>
      <c r="G112" s="81" t="n">
        <f aca="false">'High pensions'!K112</f>
        <v>6668337.72824146</v>
      </c>
      <c r="H112" s="81" t="n">
        <f aca="false">'High pensions'!V112</f>
        <v>36687226.703075</v>
      </c>
      <c r="I112" s="81" t="n">
        <f aca="false">'High pensions'!M112</f>
        <v>206237.249327055</v>
      </c>
      <c r="J112" s="81" t="n">
        <f aca="false">'High pensions'!W112</f>
        <v>1134656.49597139</v>
      </c>
      <c r="K112" s="9"/>
      <c r="L112" s="81" t="n">
        <f aca="false">'High pensions'!N112</f>
        <v>4141703.12410102</v>
      </c>
      <c r="M112" s="67"/>
      <c r="N112" s="81" t="n">
        <f aca="false">'High pensions'!L112</f>
        <v>1531961.79590509</v>
      </c>
      <c r="O112" s="9"/>
      <c r="P112" s="81" t="n">
        <f aca="false">'High pensions'!X112</f>
        <v>29919718.9990539</v>
      </c>
      <c r="Q112" s="67"/>
      <c r="R112" s="81" t="n">
        <f aca="false">'High SIPA income'!G107</f>
        <v>42550258.7387464</v>
      </c>
      <c r="S112" s="67"/>
      <c r="T112" s="81" t="n">
        <f aca="false">'High SIPA income'!J107</f>
        <v>162694602.190857</v>
      </c>
      <c r="U112" s="9"/>
      <c r="V112" s="81" t="n">
        <f aca="false">'High SIPA income'!F107</f>
        <v>135678.322222122</v>
      </c>
      <c r="W112" s="67"/>
      <c r="X112" s="81" t="n">
        <f aca="false">'High SIPA income'!M107</f>
        <v>340784.828276246</v>
      </c>
      <c r="Y112" s="9"/>
      <c r="Z112" s="9" t="n">
        <f aca="false">R112+V112-N112-L112-F112</f>
        <v>3365471.50547162</v>
      </c>
      <c r="AA112" s="9"/>
      <c r="AB112" s="9" t="n">
        <f aca="false">T112-P112-D112</f>
        <v>-52339886.4935271</v>
      </c>
      <c r="AC112" s="50"/>
      <c r="AD112" s="9"/>
      <c r="AE112" s="9"/>
      <c r="AF112" s="9"/>
      <c r="AG112" s="9" t="n">
        <f aca="false">BF112/100*$AG$53</f>
        <v>8853675354.44215</v>
      </c>
      <c r="AH112" s="40" t="n">
        <f aca="false">(AG112-AG111)/AG111</f>
        <v>0.00727860221689547</v>
      </c>
      <c r="AI112" s="40"/>
      <c r="AJ112" s="40" t="n">
        <f aca="false">AB112/AG112</f>
        <v>-0.00591165639106777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14925690</v>
      </c>
      <c r="AX112" s="7"/>
      <c r="AY112" s="40" t="n">
        <f aca="false">(AW112-AW111)/AW111</f>
        <v>0.000646484956771724</v>
      </c>
      <c r="AZ112" s="12" t="n">
        <f aca="false">workers_and_wage_high!B100</f>
        <v>9479.9950075382</v>
      </c>
      <c r="BA112" s="40" t="n">
        <f aca="false">(AZ112-AZ111)/AZ111</f>
        <v>0.00662783246613836</v>
      </c>
      <c r="BB112" s="39"/>
      <c r="BC112" s="39"/>
      <c r="BD112" s="39"/>
      <c r="BE112" s="39"/>
      <c r="BF112" s="7" t="n">
        <f aca="false">BF111*(1+AY112)*(1+BA112)*(1-BE112)</f>
        <v>159.368010921521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187815655.947768</v>
      </c>
      <c r="E113" s="9"/>
      <c r="F113" s="81" t="n">
        <f aca="false">'High pensions'!I113</f>
        <v>34137718.6846872</v>
      </c>
      <c r="G113" s="81" t="n">
        <f aca="false">'High pensions'!K113</f>
        <v>6856947.46520775</v>
      </c>
      <c r="H113" s="81" t="n">
        <f aca="false">'High pensions'!V113</f>
        <v>37724901.8269944</v>
      </c>
      <c r="I113" s="81" t="n">
        <f aca="false">'High pensions'!M113</f>
        <v>212070.540161065</v>
      </c>
      <c r="J113" s="81" t="n">
        <f aca="false">'High pensions'!W113</f>
        <v>1166749.54104107</v>
      </c>
      <c r="K113" s="9"/>
      <c r="L113" s="81" t="n">
        <f aca="false">'High pensions'!N113</f>
        <v>4101729.50249334</v>
      </c>
      <c r="M113" s="67"/>
      <c r="N113" s="81" t="n">
        <f aca="false">'High pensions'!L113</f>
        <v>1553406.50119266</v>
      </c>
      <c r="O113" s="9"/>
      <c r="P113" s="81" t="n">
        <f aca="false">'High pensions'!X113</f>
        <v>29830278.1277863</v>
      </c>
      <c r="Q113" s="67"/>
      <c r="R113" s="81" t="n">
        <f aca="false">'High SIPA income'!G108</f>
        <v>49116783.0088833</v>
      </c>
      <c r="S113" s="67"/>
      <c r="T113" s="81" t="n">
        <f aca="false">'High SIPA income'!J108</f>
        <v>187802276.869547</v>
      </c>
      <c r="U113" s="9"/>
      <c r="V113" s="81" t="n">
        <f aca="false">'High SIPA income'!F108</f>
        <v>136650.806932039</v>
      </c>
      <c r="W113" s="67"/>
      <c r="X113" s="81" t="n">
        <f aca="false">'High SIPA income'!M108</f>
        <v>343227.429492437</v>
      </c>
      <c r="Y113" s="9"/>
      <c r="Z113" s="9" t="n">
        <f aca="false">R113+V113-N113-L113-F113</f>
        <v>9460579.12744213</v>
      </c>
      <c r="AA113" s="9"/>
      <c r="AB113" s="9" t="n">
        <f aca="false">T113-P113-D113</f>
        <v>-29843657.206007</v>
      </c>
      <c r="AC113" s="50"/>
      <c r="AD113" s="9"/>
      <c r="AE113" s="9"/>
      <c r="AF113" s="9"/>
      <c r="AG113" s="9" t="n">
        <f aca="false">BF113/100*$AG$53</f>
        <v>8920813038.54488</v>
      </c>
      <c r="AH113" s="40" t="n">
        <f aca="false">(AG113-AG112)/AG112</f>
        <v>0.00758302980570061</v>
      </c>
      <c r="AI113" s="40" t="n">
        <f aca="false">(AG113-AG109)/AG109</f>
        <v>0.0292448409106758</v>
      </c>
      <c r="AJ113" s="40" t="n">
        <f aca="false">AB113/AG113</f>
        <v>-0.00334539655489461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14991277</v>
      </c>
      <c r="AX113" s="7"/>
      <c r="AY113" s="40" t="n">
        <f aca="false">(AW113-AW112)/AW112</f>
        <v>0.00439423571037587</v>
      </c>
      <c r="AZ113" s="12" t="n">
        <f aca="false">workers_and_wage_high!B101</f>
        <v>9510.09250414755</v>
      </c>
      <c r="BA113" s="40" t="n">
        <f aca="false">(AZ113-AZ112)/AZ112</f>
        <v>0.00317484308645944</v>
      </c>
      <c r="BB113" s="39"/>
      <c r="BC113" s="39"/>
      <c r="BD113" s="39"/>
      <c r="BE113" s="39"/>
      <c r="BF113" s="7" t="n">
        <f aca="false">BF112*(1+AY113)*(1+BA113)*(1-BE113)</f>
        <v>160.576503298415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186912877.024844</v>
      </c>
      <c r="E114" s="6"/>
      <c r="F114" s="80" t="n">
        <f aca="false">'High pensions'!I114</f>
        <v>33973627.9290486</v>
      </c>
      <c r="G114" s="80" t="n">
        <f aca="false">'High pensions'!K114</f>
        <v>6847760.98268268</v>
      </c>
      <c r="H114" s="80" t="n">
        <f aca="false">'High pensions'!V114</f>
        <v>37674360.510592</v>
      </c>
      <c r="I114" s="80" t="n">
        <f aca="false">'High pensions'!M114</f>
        <v>211786.422144825</v>
      </c>
      <c r="J114" s="80" t="n">
        <f aca="false">'High pensions'!W114</f>
        <v>1165186.40754408</v>
      </c>
      <c r="K114" s="6"/>
      <c r="L114" s="80" t="n">
        <f aca="false">'High pensions'!N114</f>
        <v>5100020.87898557</v>
      </c>
      <c r="M114" s="8"/>
      <c r="N114" s="80" t="n">
        <f aca="false">'High pensions'!L114</f>
        <v>1546947.4820384</v>
      </c>
      <c r="O114" s="6"/>
      <c r="P114" s="80" t="n">
        <f aca="false">'High pensions'!X114</f>
        <v>34974881.208414</v>
      </c>
      <c r="Q114" s="8"/>
      <c r="R114" s="80" t="n">
        <f aca="false">'High SIPA income'!G109</f>
        <v>43293812.0276478</v>
      </c>
      <c r="S114" s="8"/>
      <c r="T114" s="80" t="n">
        <f aca="false">'High SIPA income'!J109</f>
        <v>165537642.635999</v>
      </c>
      <c r="U114" s="6"/>
      <c r="V114" s="80" t="n">
        <f aca="false">'High SIPA income'!F109</f>
        <v>135986.275193503</v>
      </c>
      <c r="W114" s="8"/>
      <c r="X114" s="80" t="n">
        <f aca="false">'High SIPA income'!M109</f>
        <v>341558.317355052</v>
      </c>
      <c r="Y114" s="6"/>
      <c r="Z114" s="6" t="n">
        <f aca="false">R114+V114-N114-L114-F114</f>
        <v>2809202.01276869</v>
      </c>
      <c r="AA114" s="6"/>
      <c r="AB114" s="6" t="n">
        <f aca="false">T114-P114-D114</f>
        <v>-56350115.5972592</v>
      </c>
      <c r="AC114" s="50"/>
      <c r="AD114" s="6"/>
      <c r="AE114" s="6"/>
      <c r="AF114" s="6"/>
      <c r="AG114" s="6" t="n">
        <f aca="false">BF114/100*$AG$53</f>
        <v>8996997932.72242</v>
      </c>
      <c r="AH114" s="61" t="n">
        <f aca="false">(AG114-AG113)/AG113</f>
        <v>0.00854012900487472</v>
      </c>
      <c r="AI114" s="61"/>
      <c r="AJ114" s="61" t="n">
        <f aca="false">AB114/AG114</f>
        <v>-0.00626321313160601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0.00687864845104448</v>
      </c>
      <c r="AV114" s="5"/>
      <c r="AW114" s="5" t="n">
        <f aca="false">workers_and_wage_high!C102</f>
        <v>15066586</v>
      </c>
      <c r="AX114" s="5"/>
      <c r="AY114" s="61" t="n">
        <f aca="false">(AW114-AW113)/AW113</f>
        <v>0.00502352134511289</v>
      </c>
      <c r="AZ114" s="11" t="n">
        <f aca="false">workers_and_wage_high!B102</f>
        <v>9543.36860508932</v>
      </c>
      <c r="BA114" s="61" t="n">
        <f aca="false">(AZ114-AZ113)/AZ113</f>
        <v>0.00349903020683068</v>
      </c>
      <c r="BB114" s="66"/>
      <c r="BC114" s="66"/>
      <c r="BD114" s="66"/>
      <c r="BE114" s="66"/>
      <c r="BF114" s="5" t="n">
        <f aca="false">BF113*(1+AY114)*(1+BA114)*(1-BE114)</f>
        <v>161.947847351735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189266616.54904</v>
      </c>
      <c r="E115" s="9"/>
      <c r="F115" s="81" t="n">
        <f aca="false">'High pensions'!I115</f>
        <v>34401447.9493155</v>
      </c>
      <c r="G115" s="81" t="n">
        <f aca="false">'High pensions'!K115</f>
        <v>7019582.10362659</v>
      </c>
      <c r="H115" s="81" t="n">
        <f aca="false">'High pensions'!V115</f>
        <v>38619669.6225989</v>
      </c>
      <c r="I115" s="81" t="n">
        <f aca="false">'High pensions'!M115</f>
        <v>217100.477431749</v>
      </c>
      <c r="J115" s="81" t="n">
        <f aca="false">'High pensions'!W115</f>
        <v>1194422.77183295</v>
      </c>
      <c r="K115" s="9"/>
      <c r="L115" s="81" t="n">
        <f aca="false">'High pensions'!N115</f>
        <v>4124322.10269879</v>
      </c>
      <c r="M115" s="67"/>
      <c r="N115" s="81" t="n">
        <f aca="false">'High pensions'!L115</f>
        <v>1567668.48516241</v>
      </c>
      <c r="O115" s="9"/>
      <c r="P115" s="81" t="n">
        <f aca="false">'High pensions'!X115</f>
        <v>30025976.4654891</v>
      </c>
      <c r="Q115" s="67"/>
      <c r="R115" s="81" t="n">
        <f aca="false">'High SIPA income'!G110</f>
        <v>50053053.0588941</v>
      </c>
      <c r="S115" s="67"/>
      <c r="T115" s="81" t="n">
        <f aca="false">'High SIPA income'!J110</f>
        <v>191382186.55388</v>
      </c>
      <c r="U115" s="9"/>
      <c r="V115" s="81" t="n">
        <f aca="false">'High SIPA income'!F110</f>
        <v>139971.354417149</v>
      </c>
      <c r="W115" s="67"/>
      <c r="X115" s="81" t="n">
        <f aca="false">'High SIPA income'!M110</f>
        <v>351567.687434628</v>
      </c>
      <c r="Y115" s="9"/>
      <c r="Z115" s="9" t="n">
        <f aca="false">R115+V115-N115-L115-F115</f>
        <v>10099585.8761345</v>
      </c>
      <c r="AA115" s="9"/>
      <c r="AB115" s="9" t="n">
        <f aca="false">T115-P115-D115</f>
        <v>-27910406.4606485</v>
      </c>
      <c r="AC115" s="50"/>
      <c r="AD115" s="9"/>
      <c r="AE115" s="9"/>
      <c r="AF115" s="9"/>
      <c r="AG115" s="9" t="n">
        <f aca="false">BF115/100*$AG$53</f>
        <v>9070040547.72433</v>
      </c>
      <c r="AH115" s="40" t="n">
        <f aca="false">(AG115-AG114)/AG114</f>
        <v>0.00811855416085541</v>
      </c>
      <c r="AI115" s="40"/>
      <c r="AJ115" s="40" t="n">
        <f aca="false">AB115/AG115</f>
        <v>-0.0030772085652529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15133056</v>
      </c>
      <c r="AX115" s="7"/>
      <c r="AY115" s="40" t="n">
        <f aca="false">(AW115-AW114)/AW114</f>
        <v>0.0044117492841444</v>
      </c>
      <c r="AZ115" s="12" t="n">
        <f aca="false">workers_and_wage_high!B103</f>
        <v>9578.58862846201</v>
      </c>
      <c r="BA115" s="40" t="n">
        <f aca="false">(AZ115-AZ114)/AZ114</f>
        <v>0.00369052321356551</v>
      </c>
      <c r="BB115" s="39"/>
      <c r="BC115" s="39"/>
      <c r="BD115" s="39"/>
      <c r="BE115" s="39"/>
      <c r="BF115" s="7" t="n">
        <f aca="false">BF114*(1+AY115)*(1+BA115)*(1-BE115)</f>
        <v>163.262629721694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188230183.688199</v>
      </c>
      <c r="E116" s="9"/>
      <c r="F116" s="81" t="n">
        <f aca="false">'High pensions'!I116</f>
        <v>34213064.0083688</v>
      </c>
      <c r="G116" s="81" t="n">
        <f aca="false">'High pensions'!K116</f>
        <v>7069052.81944183</v>
      </c>
      <c r="H116" s="81" t="n">
        <f aca="false">'High pensions'!V116</f>
        <v>38891842.9047934</v>
      </c>
      <c r="I116" s="81" t="n">
        <f aca="false">'High pensions'!M116</f>
        <v>218630.499570367</v>
      </c>
      <c r="J116" s="81" t="n">
        <f aca="false">'High pensions'!W116</f>
        <v>1202840.50221011</v>
      </c>
      <c r="K116" s="9"/>
      <c r="L116" s="81" t="n">
        <f aca="false">'High pensions'!N116</f>
        <v>4240128.43928813</v>
      </c>
      <c r="M116" s="67"/>
      <c r="N116" s="81" t="n">
        <f aca="false">'High pensions'!L116</f>
        <v>1559791.5242946</v>
      </c>
      <c r="O116" s="9"/>
      <c r="P116" s="81" t="n">
        <f aca="false">'High pensions'!X116</f>
        <v>30583559.3819558</v>
      </c>
      <c r="Q116" s="67"/>
      <c r="R116" s="81" t="n">
        <f aca="false">'High SIPA income'!G111</f>
        <v>44035068.6159343</v>
      </c>
      <c r="S116" s="67"/>
      <c r="T116" s="81" t="n">
        <f aca="false">'High SIPA income'!J111</f>
        <v>168371901.447282</v>
      </c>
      <c r="U116" s="9"/>
      <c r="V116" s="81" t="n">
        <f aca="false">'High SIPA income'!F111</f>
        <v>139011.981266487</v>
      </c>
      <c r="W116" s="67"/>
      <c r="X116" s="81" t="n">
        <f aca="false">'High SIPA income'!M111</f>
        <v>349158.018675121</v>
      </c>
      <c r="Y116" s="9"/>
      <c r="Z116" s="9" t="n">
        <f aca="false">R116+V116-N116-L116-F116</f>
        <v>4161096.62524933</v>
      </c>
      <c r="AA116" s="9"/>
      <c r="AB116" s="9" t="n">
        <f aca="false">T116-P116-D116</f>
        <v>-50441841.6228737</v>
      </c>
      <c r="AC116" s="50"/>
      <c r="AD116" s="9"/>
      <c r="AE116" s="9"/>
      <c r="AF116" s="9"/>
      <c r="AG116" s="9" t="n">
        <f aca="false">BF116/100*$AG$53</f>
        <v>9115993327.83515</v>
      </c>
      <c r="AH116" s="40" t="n">
        <f aca="false">(AG116-AG115)/AG115</f>
        <v>0.0050664360174602</v>
      </c>
      <c r="AI116" s="40"/>
      <c r="AJ116" s="40" t="n">
        <f aca="false">AB116/AG116</f>
        <v>-0.00553333463604592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15146568</v>
      </c>
      <c r="AX116" s="7"/>
      <c r="AY116" s="40" t="n">
        <f aca="false">(AW116-AW115)/AW115</f>
        <v>0.000892879799030678</v>
      </c>
      <c r="AZ116" s="12" t="n">
        <f aca="false">workers_and_wage_high!B104</f>
        <v>9618.52974398091</v>
      </c>
      <c r="BA116" s="40" t="n">
        <f aca="false">(AZ116-AZ115)/AZ115</f>
        <v>0.00416983305872594</v>
      </c>
      <c r="BB116" s="39"/>
      <c r="BC116" s="39"/>
      <c r="BD116" s="39"/>
      <c r="BE116" s="39"/>
      <c r="BF116" s="7" t="n">
        <f aca="false">BF115*(1+AY116)*(1+BA116)*(1-BE116)</f>
        <v>164.089789389221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190816635.958396</v>
      </c>
      <c r="E117" s="9"/>
      <c r="F117" s="81" t="n">
        <f aca="false">'High pensions'!I117</f>
        <v>34683182.3248946</v>
      </c>
      <c r="G117" s="81" t="n">
        <f aca="false">'High pensions'!K117</f>
        <v>7247030.70942242</v>
      </c>
      <c r="H117" s="81" t="n">
        <f aca="false">'High pensions'!V117</f>
        <v>39871024.7434995</v>
      </c>
      <c r="I117" s="81" t="n">
        <f aca="false">'High pensions'!M117</f>
        <v>224134.970394508</v>
      </c>
      <c r="J117" s="81" t="n">
        <f aca="false">'High pensions'!W117</f>
        <v>1233124.47660308</v>
      </c>
      <c r="K117" s="9"/>
      <c r="L117" s="81" t="n">
        <f aca="false">'High pensions'!N117</f>
        <v>4223456.68645583</v>
      </c>
      <c r="M117" s="67"/>
      <c r="N117" s="81" t="n">
        <f aca="false">'High pensions'!L117</f>
        <v>1581647.67205509</v>
      </c>
      <c r="O117" s="9"/>
      <c r="P117" s="81" t="n">
        <f aca="false">'High pensions'!X117</f>
        <v>30617295.653627</v>
      </c>
      <c r="Q117" s="67"/>
      <c r="R117" s="81" t="n">
        <f aca="false">'High SIPA income'!G112</f>
        <v>50677874.9446935</v>
      </c>
      <c r="S117" s="67"/>
      <c r="T117" s="81" t="n">
        <f aca="false">'High SIPA income'!J112</f>
        <v>193771247.188609</v>
      </c>
      <c r="U117" s="9"/>
      <c r="V117" s="81" t="n">
        <f aca="false">'High SIPA income'!F112</f>
        <v>141080.337807137</v>
      </c>
      <c r="W117" s="67"/>
      <c r="X117" s="81" t="n">
        <f aca="false">'High SIPA income'!M112</f>
        <v>354353.133981495</v>
      </c>
      <c r="Y117" s="9"/>
      <c r="Z117" s="9" t="n">
        <f aca="false">R117+V117-N117-L117-F117</f>
        <v>10330668.5990951</v>
      </c>
      <c r="AA117" s="9"/>
      <c r="AB117" s="9" t="n">
        <f aca="false">T117-P117-D117</f>
        <v>-27662684.4234139</v>
      </c>
      <c r="AC117" s="50"/>
      <c r="AD117" s="9"/>
      <c r="AE117" s="9"/>
      <c r="AF117" s="9"/>
      <c r="AG117" s="9" t="n">
        <f aca="false">BF117/100*$AG$53</f>
        <v>9168770139.85174</v>
      </c>
      <c r="AH117" s="40" t="n">
        <f aca="false">(AG117-AG116)/AG116</f>
        <v>0.00578947462098761</v>
      </c>
      <c r="AI117" s="40" t="n">
        <f aca="false">(AG117-AG113)/AG113</f>
        <v>0.0277953478270975</v>
      </c>
      <c r="AJ117" s="40" t="n">
        <f aca="false">AB117/AG117</f>
        <v>-0.00301705506861591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15185461</v>
      </c>
      <c r="AX117" s="7"/>
      <c r="AY117" s="40" t="n">
        <f aca="false">(AW117-AW116)/AW116</f>
        <v>0.00256777640981112</v>
      </c>
      <c r="AZ117" s="12" t="n">
        <f aca="false">workers_and_wage_high!B105</f>
        <v>9649.438377591</v>
      </c>
      <c r="BA117" s="40" t="n">
        <f aca="false">(AZ117-AZ116)/AZ116</f>
        <v>0.00321344679829389</v>
      </c>
      <c r="BB117" s="39"/>
      <c r="BC117" s="39"/>
      <c r="BD117" s="39"/>
      <c r="BE117" s="39"/>
      <c r="BF117" s="7" t="n">
        <f aca="false">BF116*(1+AY117)*(1+BA117)*(1-BE117)</f>
        <v>165.039783060453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150.424874565607</v>
      </c>
    </row>
    <row r="119" customFormat="false" ht="12.8" hidden="false" customHeight="false" outlineLevel="0" collapsed="false">
      <c r="AI119" s="32" t="n">
        <f aca="false">AVERAGE(AI29:AI117)</f>
        <v>0.0279614636132354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0.0205598529269127</v>
      </c>
      <c r="AJ120" s="32" t="n">
        <f aca="false">AI119-AI120</f>
        <v>0.00740161068632271</v>
      </c>
    </row>
    <row r="121" customFormat="false" ht="12.8" hidden="false" customHeight="false" outlineLevel="0" collapsed="false">
      <c r="AI121" s="32" t="n">
        <f aca="false">'Low scenario'!AI119</f>
        <v>0.0130077703072579</v>
      </c>
      <c r="AJ121" s="32" t="n">
        <f aca="false">AI120-AI121</f>
        <v>0.00755208261965481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0156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-0.036473940550358</v>
      </c>
      <c r="C9" s="52" t="n">
        <f aca="false">'Central scenario'!BO7</f>
        <v>-0.0374251146354998</v>
      </c>
      <c r="D9" s="32" t="n">
        <f aca="false">'Low scenario'!AL7</f>
        <v>-0.036473940550358</v>
      </c>
      <c r="E9" s="32" t="n">
        <f aca="false">'Low scenario'!BO7</f>
        <v>-0.0374251146354998</v>
      </c>
      <c r="F9" s="32" t="n">
        <f aca="false">'High scenario'!AL7</f>
        <v>-0.036473940550358</v>
      </c>
      <c r="G9" s="32" t="n">
        <f aca="false">'High scenario'!BO7</f>
        <v>-0.0374251146354998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-0.0381144041244572</v>
      </c>
      <c r="C10" s="52" t="n">
        <f aca="false">'Central scenario'!BO8</f>
        <v>-0.0389795691578507</v>
      </c>
      <c r="D10" s="32" t="n">
        <f aca="false">'Low scenario'!AL8</f>
        <v>-0.0380692254218507</v>
      </c>
      <c r="E10" s="32" t="n">
        <f aca="false">'Low scenario'!BO8</f>
        <v>-0.0389343904552443</v>
      </c>
      <c r="F10" s="32" t="n">
        <f aca="false">'High scenario'!AL8</f>
        <v>-0.0380690807643159</v>
      </c>
      <c r="G10" s="32" t="n">
        <f aca="false">'High scenario'!BO8</f>
        <v>-0.0389342457977095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-0.0461037498021806</v>
      </c>
      <c r="C11" s="52" t="n">
        <f aca="false">'Central scenario'!BO9</f>
        <v>-0.0474768105503444</v>
      </c>
      <c r="D11" s="32" t="n">
        <f aca="false">'Low scenario'!AL9</f>
        <v>-0.0456068458567986</v>
      </c>
      <c r="E11" s="32" t="n">
        <f aca="false">'Low scenario'!BO9</f>
        <v>-0.0469733319733687</v>
      </c>
      <c r="F11" s="32" t="n">
        <f aca="false">'High scenario'!AL9</f>
        <v>-0.0465736882507465</v>
      </c>
      <c r="G11" s="32" t="n">
        <f aca="false">'High scenario'!BO9</f>
        <v>-0.047955987555192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-0.0401609804149596</v>
      </c>
      <c r="C12" s="52" t="n">
        <f aca="false">'Central scenario'!BO10</f>
        <v>-0.0419211027396242</v>
      </c>
      <c r="D12" s="32" t="n">
        <f aca="false">'Low scenario'!AL10</f>
        <v>-0.0388955922938889</v>
      </c>
      <c r="E12" s="32" t="n">
        <f aca="false">'Low scenario'!BO10</f>
        <v>-0.0406420265721621</v>
      </c>
      <c r="F12" s="32" t="n">
        <f aca="false">'High scenario'!AL10</f>
        <v>-0.0410989123051384</v>
      </c>
      <c r="G12" s="32" t="n">
        <f aca="false">'High scenario'!BO10</f>
        <v>-0.0429206817049192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-0.0375889484314773</v>
      </c>
      <c r="C13" s="52" t="n">
        <f aca="false">'Central scenario'!BO11</f>
        <v>-0.0397112916130713</v>
      </c>
      <c r="D13" s="32" t="n">
        <f aca="false">'Low scenario'!AL11</f>
        <v>-0.0351497188462283</v>
      </c>
      <c r="E13" s="32" t="n">
        <f aca="false">'Low scenario'!BO11</f>
        <v>-0.0371909369380931</v>
      </c>
      <c r="F13" s="32" t="n">
        <f aca="false">'High scenario'!AL11</f>
        <v>-0.0400708655638338</v>
      </c>
      <c r="G13" s="32" t="n">
        <f aca="false">'High scenario'!BO11</f>
        <v>-0.0423486719074844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-0.0384001969266047</v>
      </c>
      <c r="C14" s="52" t="n">
        <f aca="false">'Central scenario'!BO12</f>
        <v>-0.0408710559088157</v>
      </c>
      <c r="D14" s="32" t="n">
        <f aca="false">'Low scenario'!AL12</f>
        <v>-0.0363720174228984</v>
      </c>
      <c r="E14" s="32" t="n">
        <f aca="false">'Low scenario'!BO12</f>
        <v>-0.0387664664160659</v>
      </c>
      <c r="F14" s="32" t="n">
        <f aca="false">'High scenario'!AL12</f>
        <v>-0.0406727319284218</v>
      </c>
      <c r="G14" s="32" t="n">
        <f aca="false">'High scenario'!BO12</f>
        <v>-0.0432878127050008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-0.0411989651530096</v>
      </c>
      <c r="C15" s="59" t="n">
        <f aca="false">'Central scenario'!BO13</f>
        <v>-0.0441501605024227</v>
      </c>
      <c r="D15" s="32" t="n">
        <f aca="false">'Low scenario'!AL13</f>
        <v>-0.0394050145427314</v>
      </c>
      <c r="E15" s="32" t="n">
        <f aca="false">'Low scenario'!BO13</f>
        <v>-0.0422146652797839</v>
      </c>
      <c r="F15" s="32" t="n">
        <f aca="false">'High scenario'!AL13</f>
        <v>-0.042162641014196</v>
      </c>
      <c r="G15" s="32" t="n">
        <f aca="false">'High scenario'!BO13</f>
        <v>-0.0452908538798607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-0.0449735825438755</v>
      </c>
      <c r="C16" s="63" t="n">
        <f aca="false">'Central scenario'!BO14</f>
        <v>-0.0491071502804294</v>
      </c>
      <c r="D16" s="32" t="n">
        <f aca="false">'Low scenario'!AL14</f>
        <v>-0.0418748480738832</v>
      </c>
      <c r="E16" s="32" t="n">
        <f aca="false">'Low scenario'!BO14</f>
        <v>-0.0458102927850494</v>
      </c>
      <c r="F16" s="32" t="n">
        <f aca="false">'High scenario'!AL14</f>
        <v>-0.0426289980558185</v>
      </c>
      <c r="G16" s="32" t="n">
        <f aca="false">'High scenario'!BO14</f>
        <v>-0.046827213329654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-0.0462762832507376</v>
      </c>
      <c r="C17" s="69" t="n">
        <f aca="false">'Central scenario'!BO15</f>
        <v>-0.0519275637749256</v>
      </c>
      <c r="D17" s="32" t="n">
        <f aca="false">'Low scenario'!AL15</f>
        <v>-0.0455386876172632</v>
      </c>
      <c r="E17" s="32" t="n">
        <f aca="false">'Low scenario'!BO15</f>
        <v>-0.0509312789514899</v>
      </c>
      <c r="F17" s="32" t="n">
        <f aca="false">'High scenario'!AL15</f>
        <v>-0.0444047308107911</v>
      </c>
      <c r="G17" s="32" t="n">
        <f aca="false">'High scenario'!BO15</f>
        <v>-0.050124957258985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-0.0461905104610473</v>
      </c>
      <c r="C18" s="69" t="n">
        <f aca="false">'Central scenario'!BO16</f>
        <v>-0.053018788869376</v>
      </c>
      <c r="D18" s="32" t="n">
        <f aca="false">'Low scenario'!AL16</f>
        <v>-0.0466030172650618</v>
      </c>
      <c r="E18" s="32" t="n">
        <f aca="false">'Low scenario'!BO16</f>
        <v>-0.0531860646119134</v>
      </c>
      <c r="F18" s="32" t="n">
        <f aca="false">'High scenario'!AL16</f>
        <v>-0.043560470591132</v>
      </c>
      <c r="G18" s="32" t="n">
        <f aca="false">'High scenario'!BO16</f>
        <v>-0.0504309375598219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-0.0437818420363145</v>
      </c>
      <c r="C19" s="69" t="n">
        <f aca="false">'Central scenario'!BO17</f>
        <v>-0.0518133912878885</v>
      </c>
      <c r="D19" s="32" t="n">
        <f aca="false">'Low scenario'!AL17</f>
        <v>-0.0464531355757739</v>
      </c>
      <c r="E19" s="32" t="n">
        <f aca="false">'Low scenario'!BO17</f>
        <v>-0.0544376671160435</v>
      </c>
      <c r="F19" s="32" t="n">
        <f aca="false">'High scenario'!AL17</f>
        <v>-0.0414431667129508</v>
      </c>
      <c r="G19" s="32" t="n">
        <f aca="false">'High scenario'!BO17</f>
        <v>-0.0493201800762003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-0.0418194678210247</v>
      </c>
      <c r="C20" s="63" t="n">
        <f aca="false">'Central scenario'!BO18</f>
        <v>-0.0511825432078664</v>
      </c>
      <c r="D20" s="32" t="n">
        <f aca="false">'Low scenario'!AL18</f>
        <v>-0.0463424439986528</v>
      </c>
      <c r="E20" s="32" t="n">
        <f aca="false">'Low scenario'!BO18</f>
        <v>-0.0556058697537739</v>
      </c>
      <c r="F20" s="32" t="n">
        <f aca="false">'High scenario'!AL18</f>
        <v>-0.0381751768115549</v>
      </c>
      <c r="G20" s="32" t="n">
        <f aca="false">'High scenario'!BO18</f>
        <v>-0.0468784261907046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-0.0401197467344902</v>
      </c>
      <c r="C21" s="69" t="n">
        <f aca="false">'Central scenario'!BO19</f>
        <v>-0.0503963514108038</v>
      </c>
      <c r="D21" s="32" t="n">
        <f aca="false">'Low scenario'!AL19</f>
        <v>-0.0457944331037532</v>
      </c>
      <c r="E21" s="32" t="n">
        <f aca="false">'Low scenario'!BO19</f>
        <v>-0.0559824611286936</v>
      </c>
      <c r="F21" s="32" t="n">
        <f aca="false">'High scenario'!AL19</f>
        <v>-0.036656352414798</v>
      </c>
      <c r="G21" s="32" t="n">
        <f aca="false">'High scenario'!BO19</f>
        <v>-0.046004251345191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-0.0375922885226542</v>
      </c>
      <c r="C22" s="69" t="n">
        <f aca="false">'Central scenario'!BO20</f>
        <v>-0.0481484559800779</v>
      </c>
      <c r="D22" s="32" t="n">
        <f aca="false">'Low scenario'!AL20</f>
        <v>-0.0446723820364491</v>
      </c>
      <c r="E22" s="32" t="n">
        <f aca="false">'Low scenario'!BO20</f>
        <v>-0.0556666523504638</v>
      </c>
      <c r="F22" s="32" t="n">
        <f aca="false">'High scenario'!AL20</f>
        <v>-0.0339725203706593</v>
      </c>
      <c r="G22" s="32" t="n">
        <f aca="false">'High scenario'!BO20</f>
        <v>-0.0440011871855242</v>
      </c>
      <c r="H22" s="32" t="n">
        <f aca="false">B31-D31</f>
        <v>0.0110648677105275</v>
      </c>
      <c r="I22" s="32" t="n">
        <f aca="false">C31-E31</f>
        <v>0.0120710380350016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-0.036980441082487</v>
      </c>
      <c r="C23" s="69" t="n">
        <f aca="false">'Central scenario'!BO21</f>
        <v>-0.0483080575360812</v>
      </c>
      <c r="D23" s="32" t="n">
        <f aca="false">'Low scenario'!AL21</f>
        <v>-0.0444948687694096</v>
      </c>
      <c r="E23" s="32" t="n">
        <f aca="false">'Low scenario'!BO21</f>
        <v>-0.0566496775892755</v>
      </c>
      <c r="F23" s="32" t="n">
        <f aca="false">'High scenario'!AL21</f>
        <v>-0.0326211071005385</v>
      </c>
      <c r="G23" s="32" t="n">
        <f aca="false">'High scenario'!BO21</f>
        <v>-0.0440866471582906</v>
      </c>
      <c r="H23" s="32" t="n">
        <f aca="false">B31-F31</f>
        <v>-0.00783471254005483</v>
      </c>
      <c r="I23" s="32" t="n">
        <f aca="false">C31-G31</f>
        <v>-0.00907863643061496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-0.035008392155717</v>
      </c>
      <c r="C24" s="63" t="n">
        <f aca="false">'Central scenario'!BO22</f>
        <v>-0.0472289755212864</v>
      </c>
      <c r="D24" s="32" t="n">
        <f aca="false">'Low scenario'!AL22</f>
        <v>-0.0433415324233659</v>
      </c>
      <c r="E24" s="32" t="n">
        <f aca="false">'Low scenario'!BO22</f>
        <v>-0.0566147100986259</v>
      </c>
      <c r="F24" s="32" t="n">
        <f aca="false">'High scenario'!AL22</f>
        <v>-0.0309942836833455</v>
      </c>
      <c r="G24" s="32" t="n">
        <f aca="false">'High scenario'!BO22</f>
        <v>-0.0435945969147246</v>
      </c>
      <c r="H24" s="32" t="n">
        <f aca="false">H22-I22</f>
        <v>-0.00100617032447408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-0.0335907444591135</v>
      </c>
      <c r="C25" s="69" t="n">
        <f aca="false">'Central scenario'!BO23</f>
        <v>-0.0468259075921967</v>
      </c>
      <c r="D25" s="32" t="n">
        <f aca="false">'Low scenario'!AL23</f>
        <v>-0.0418108032790433</v>
      </c>
      <c r="E25" s="32" t="n">
        <f aca="false">'Low scenario'!BO23</f>
        <v>-0.0560257697035681</v>
      </c>
      <c r="F25" s="32" t="n">
        <f aca="false">'High scenario'!AL23</f>
        <v>-0.0291566089327999</v>
      </c>
      <c r="G25" s="32" t="n">
        <f aca="false">'High scenario'!BO23</f>
        <v>-0.0425659779270415</v>
      </c>
      <c r="H25" s="32" t="n">
        <f aca="false">H23-I23</f>
        <v>0.00124392389056012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-0.0321365033610023</v>
      </c>
      <c r="C26" s="69" t="n">
        <f aca="false">'Central scenario'!BO24</f>
        <v>-0.0464680185911385</v>
      </c>
      <c r="D26" s="32" t="n">
        <f aca="false">'Low scenario'!AL24</f>
        <v>-0.0404798092040171</v>
      </c>
      <c r="E26" s="32" t="n">
        <f aca="false">'Low scenario'!BO24</f>
        <v>-0.0552968223657384</v>
      </c>
      <c r="F26" s="32" t="n">
        <f aca="false">'High scenario'!AL24</f>
        <v>-0.0275516161811702</v>
      </c>
      <c r="G26" s="32" t="n">
        <f aca="false">'High scenario'!BO24</f>
        <v>-0.0415990277761219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-0.0304268543528384</v>
      </c>
      <c r="C27" s="69" t="n">
        <f aca="false">'Central scenario'!BO25</f>
        <v>-0.045813935528276</v>
      </c>
      <c r="D27" s="32" t="n">
        <f aca="false">'Low scenario'!AL25</f>
        <v>-0.0390495825033421</v>
      </c>
      <c r="E27" s="32" t="n">
        <f aca="false">'Low scenario'!BO25</f>
        <v>-0.0546867057740565</v>
      </c>
      <c r="F27" s="32" t="n">
        <f aca="false">'High scenario'!AL25</f>
        <v>-0.0255973864034884</v>
      </c>
      <c r="G27" s="32" t="n">
        <f aca="false">'High scenario'!BO25</f>
        <v>-0.0404090381064301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-0.0290092551031618</v>
      </c>
      <c r="C28" s="63" t="n">
        <f aca="false">'Central scenario'!BO26</f>
        <v>-0.0456344984936747</v>
      </c>
      <c r="D28" s="32" t="n">
        <f aca="false">'Low scenario'!AL26</f>
        <v>-0.0384952070163797</v>
      </c>
      <c r="E28" s="32" t="n">
        <f aca="false">'Low scenario'!BO26</f>
        <v>-0.0553974753104195</v>
      </c>
      <c r="F28" s="32" t="n">
        <f aca="false">'High scenario'!AL26</f>
        <v>-0.024360126418451</v>
      </c>
      <c r="G28" s="32" t="n">
        <f aca="false">'High scenario'!BO26</f>
        <v>-0.0398815627725984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-0.0280199520144438</v>
      </c>
      <c r="C29" s="69" t="n">
        <f aca="false">'Central scenario'!BO27</f>
        <v>-0.0455183845599386</v>
      </c>
      <c r="D29" s="32" t="n">
        <f aca="false">'Low scenario'!AL27</f>
        <v>-0.0375763219591818</v>
      </c>
      <c r="E29" s="32" t="n">
        <f aca="false">'Low scenario'!BO27</f>
        <v>-0.0554735612134695</v>
      </c>
      <c r="F29" s="32" t="n">
        <f aca="false">'High scenario'!AL27</f>
        <v>-0.0221913704401426</v>
      </c>
      <c r="G29" s="32" t="n">
        <f aca="false">'High scenario'!BO27</f>
        <v>-0.0383373391455089</v>
      </c>
      <c r="I29" s="32" t="n">
        <f aca="false">C31-E31</f>
        <v>0.0120710380350016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-0.0275063701821606</v>
      </c>
      <c r="C30" s="69" t="n">
        <f aca="false">'Central scenario'!BO28</f>
        <v>-0.0455581556491373</v>
      </c>
      <c r="D30" s="32" t="n">
        <f aca="false">'Low scenario'!AL28</f>
        <v>-0.0368095802286223</v>
      </c>
      <c r="E30" s="32" t="n">
        <f aca="false">'Low scenario'!BO28</f>
        <v>-0.0557461477747203</v>
      </c>
      <c r="F30" s="32" t="n">
        <f aca="false">'High scenario'!AL28</f>
        <v>-0.0195474137163044</v>
      </c>
      <c r="G30" s="32" t="n">
        <f aca="false">'High scenario'!BO28</f>
        <v>-0.0366334622156877</v>
      </c>
      <c r="I30" s="32" t="n">
        <f aca="false">C31-G31</f>
        <v>-0.00907863643061496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-0.0257006822475104</v>
      </c>
      <c r="C31" s="69" t="n">
        <f aca="false">'Central scenario'!BO29</f>
        <v>-0.0445341024901633</v>
      </c>
      <c r="D31" s="32" t="n">
        <f aca="false">'Low scenario'!AL29</f>
        <v>-0.0367655499580379</v>
      </c>
      <c r="E31" s="32" t="n">
        <f aca="false">'Low scenario'!BO29</f>
        <v>-0.0566051405251649</v>
      </c>
      <c r="F31" s="32" t="n">
        <f aca="false">'High scenario'!AL29</f>
        <v>-0.0178659697074556</v>
      </c>
      <c r="G31" s="32" t="n">
        <f aca="false">'High scenario'!BO29</f>
        <v>-0.0354554660595484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054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-0.0328930718673194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-0.0327968849329026</v>
      </c>
      <c r="D26" s="100" t="n">
        <f aca="false">'Central scenario'!BO5</f>
        <v>-0.0328368529053519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-0.0365372181621095</v>
      </c>
      <c r="D27" s="100" t="n">
        <f aca="false">'Central scenario'!BO6</f>
        <v>-0.0370800402140634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-0.036473940550358</v>
      </c>
      <c r="D28" s="100" t="n">
        <f aca="false">'Central scenario'!BO7</f>
        <v>-0.0374251146354998</v>
      </c>
      <c r="E28" s="102" t="n">
        <f aca="false">'Low scenario'!AL7</f>
        <v>-0.036473940550358</v>
      </c>
      <c r="F28" s="102" t="n">
        <f aca="false">'Low scenario'!BO7</f>
        <v>-0.0374251146354998</v>
      </c>
      <c r="G28" s="102" t="n">
        <f aca="false">'High scenario'!AL7</f>
        <v>-0.036473940550358</v>
      </c>
      <c r="H28" s="102" t="n">
        <f aca="false">'High scenario'!BO7</f>
        <v>-0.0374251146354998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-0.0381144041244572</v>
      </c>
      <c r="D29" s="100" t="n">
        <f aca="false">'Central scenario'!BO8</f>
        <v>-0.0389795691578507</v>
      </c>
      <c r="E29" s="102" t="n">
        <f aca="false">'Low scenario'!AL8</f>
        <v>-0.0380692254218507</v>
      </c>
      <c r="F29" s="102" t="n">
        <f aca="false">'Low scenario'!BO8</f>
        <v>-0.0389343904552443</v>
      </c>
      <c r="G29" s="102" t="n">
        <f aca="false">'High scenario'!AL8</f>
        <v>-0.0380690807643159</v>
      </c>
      <c r="H29" s="102" t="n">
        <f aca="false">'High scenario'!BO8</f>
        <v>-0.0389342457977095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-0.0461037498021806</v>
      </c>
      <c r="D30" s="100" t="n">
        <f aca="false">'Central scenario'!BO9</f>
        <v>-0.0474768105503444</v>
      </c>
      <c r="E30" s="102" t="n">
        <f aca="false">'Low scenario'!AL9</f>
        <v>-0.0456068458567986</v>
      </c>
      <c r="F30" s="102" t="n">
        <f aca="false">'Low scenario'!BO9</f>
        <v>-0.0469733319733687</v>
      </c>
      <c r="G30" s="102" t="n">
        <f aca="false">'High scenario'!AL9</f>
        <v>-0.0465736882507465</v>
      </c>
      <c r="H30" s="102" t="n">
        <f aca="false">'High scenario'!BO9</f>
        <v>-0.047955987555192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-0.0401609804149596</v>
      </c>
      <c r="D31" s="100" t="n">
        <f aca="false">'Central scenario'!BO10</f>
        <v>-0.0419211027396242</v>
      </c>
      <c r="E31" s="102" t="n">
        <f aca="false">'Low scenario'!AL10</f>
        <v>-0.0388955922938889</v>
      </c>
      <c r="F31" s="102" t="n">
        <f aca="false">'Low scenario'!BO10</f>
        <v>-0.0406420265721621</v>
      </c>
      <c r="G31" s="102" t="n">
        <f aca="false">'High scenario'!AL10</f>
        <v>-0.0410989123051384</v>
      </c>
      <c r="H31" s="102" t="n">
        <f aca="false">'High scenario'!BO10</f>
        <v>-0.0429206817049192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-0.0375889484314773</v>
      </c>
      <c r="D32" s="100" t="n">
        <f aca="false">'Central scenario'!BO11</f>
        <v>-0.0397112916130713</v>
      </c>
      <c r="E32" s="102" t="n">
        <f aca="false">'Low scenario'!AL11</f>
        <v>-0.0351497188462283</v>
      </c>
      <c r="F32" s="102" t="n">
        <f aca="false">'Low scenario'!BO11</f>
        <v>-0.0371909369380931</v>
      </c>
      <c r="G32" s="102" t="n">
        <f aca="false">'High scenario'!AL11</f>
        <v>-0.0400708655638338</v>
      </c>
      <c r="H32" s="102" t="n">
        <f aca="false">'High scenario'!BO11</f>
        <v>-0.0423486719074844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-0.0384001969266047</v>
      </c>
      <c r="D33" s="100" t="n">
        <f aca="false">'Central scenario'!BO12</f>
        <v>-0.0408710559088157</v>
      </c>
      <c r="E33" s="102" t="n">
        <f aca="false">'Low scenario'!AL12</f>
        <v>-0.0363720174228984</v>
      </c>
      <c r="F33" s="102" t="n">
        <f aca="false">'Low scenario'!BO12</f>
        <v>-0.0387664664160659</v>
      </c>
      <c r="G33" s="102" t="n">
        <f aca="false">'High scenario'!AL12</f>
        <v>-0.0406727319284218</v>
      </c>
      <c r="H33" s="102" t="n">
        <f aca="false">'High scenario'!BO12</f>
        <v>-0.0432878127050008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-0.0411989651530096</v>
      </c>
      <c r="D34" s="103" t="n">
        <f aca="false">'Central scenario'!BO13</f>
        <v>-0.0441501605024227</v>
      </c>
      <c r="E34" s="102" t="n">
        <f aca="false">'Low scenario'!AL13</f>
        <v>-0.0394050145427314</v>
      </c>
      <c r="F34" s="102" t="n">
        <f aca="false">'Low scenario'!BO13</f>
        <v>-0.0422146652797839</v>
      </c>
      <c r="G34" s="102" t="n">
        <f aca="false">'High scenario'!AL13</f>
        <v>-0.042162641014196</v>
      </c>
      <c r="H34" s="102" t="n">
        <f aca="false">'High scenario'!BO13</f>
        <v>-0.0452908538798607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-0.0449735825438755</v>
      </c>
      <c r="D35" s="104" t="n">
        <f aca="false">'Central scenario'!BO14</f>
        <v>-0.0491071502804294</v>
      </c>
      <c r="E35" s="102" t="n">
        <f aca="false">'Low scenario'!AL14</f>
        <v>-0.0418748480738832</v>
      </c>
      <c r="F35" s="102" t="n">
        <f aca="false">'Low scenario'!BO14</f>
        <v>-0.0458102927850494</v>
      </c>
      <c r="G35" s="102" t="n">
        <f aca="false">'High scenario'!AL14</f>
        <v>-0.0426289980558185</v>
      </c>
      <c r="H35" s="102" t="n">
        <f aca="false">'High scenario'!BO14</f>
        <v>-0.046827213329654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-0.0462762832507376</v>
      </c>
      <c r="D36" s="105" t="n">
        <f aca="false">'Central scenario'!BO15</f>
        <v>-0.0519275637749256</v>
      </c>
      <c r="E36" s="102" t="n">
        <f aca="false">'Low scenario'!AL15</f>
        <v>-0.0455386876172632</v>
      </c>
      <c r="F36" s="102" t="n">
        <f aca="false">'Low scenario'!BO15</f>
        <v>-0.0509312789514899</v>
      </c>
      <c r="G36" s="102" t="n">
        <f aca="false">'High scenario'!AL15</f>
        <v>-0.0444047308107911</v>
      </c>
      <c r="H36" s="102" t="n">
        <f aca="false">'High scenario'!BO15</f>
        <v>-0.050124957258985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-0.0461905104610473</v>
      </c>
      <c r="D37" s="105" t="n">
        <f aca="false">'Central scenario'!BO16</f>
        <v>-0.053018788869376</v>
      </c>
      <c r="E37" s="102" t="n">
        <f aca="false">'Low scenario'!AL16</f>
        <v>-0.0466030172650618</v>
      </c>
      <c r="F37" s="102" t="n">
        <f aca="false">'Low scenario'!BO16</f>
        <v>-0.0531860646119134</v>
      </c>
      <c r="G37" s="102" t="n">
        <f aca="false">'High scenario'!AL16</f>
        <v>-0.043560470591132</v>
      </c>
      <c r="H37" s="102" t="n">
        <f aca="false">'High scenario'!BO16</f>
        <v>-0.0504309375598219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-0.0437818420363145</v>
      </c>
      <c r="D38" s="105" t="n">
        <f aca="false">'Central scenario'!BO17</f>
        <v>-0.0518133912878885</v>
      </c>
      <c r="E38" s="102" t="n">
        <f aca="false">'Low scenario'!AL17</f>
        <v>-0.0464531355757739</v>
      </c>
      <c r="F38" s="102" t="n">
        <f aca="false">'Low scenario'!BO17</f>
        <v>-0.0544376671160435</v>
      </c>
      <c r="G38" s="102" t="n">
        <f aca="false">'High scenario'!AL17</f>
        <v>-0.0414431667129508</v>
      </c>
      <c r="H38" s="102" t="n">
        <f aca="false">'High scenario'!BO17</f>
        <v>-0.0493201800762003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-0.0418194678210247</v>
      </c>
      <c r="D39" s="104" t="n">
        <f aca="false">'Central scenario'!BO18</f>
        <v>-0.0511825432078664</v>
      </c>
      <c r="E39" s="102" t="n">
        <f aca="false">'Low scenario'!AL18</f>
        <v>-0.0463424439986528</v>
      </c>
      <c r="F39" s="102" t="n">
        <f aca="false">'Low scenario'!BO18</f>
        <v>-0.0556058697537739</v>
      </c>
      <c r="G39" s="102" t="n">
        <f aca="false">'High scenario'!AL18</f>
        <v>-0.0381751768115549</v>
      </c>
      <c r="H39" s="102" t="n">
        <f aca="false">'High scenario'!BO18</f>
        <v>-0.0468784261907046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-0.0401197467344902</v>
      </c>
      <c r="D40" s="105" t="n">
        <f aca="false">'Central scenario'!BO19</f>
        <v>-0.0503963514108038</v>
      </c>
      <c r="E40" s="102" t="n">
        <f aca="false">'Low scenario'!AL19</f>
        <v>-0.0457944331037532</v>
      </c>
      <c r="F40" s="102" t="n">
        <f aca="false">'Low scenario'!BO19</f>
        <v>-0.0559824611286936</v>
      </c>
      <c r="G40" s="102" t="n">
        <f aca="false">'High scenario'!AL19</f>
        <v>-0.036656352414798</v>
      </c>
      <c r="H40" s="102" t="n">
        <f aca="false">'High scenario'!BO19</f>
        <v>-0.046004251345191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-0.0375922885226542</v>
      </c>
      <c r="D41" s="105" t="n">
        <f aca="false">'Central scenario'!BO20</f>
        <v>-0.0481484559800779</v>
      </c>
      <c r="E41" s="102" t="n">
        <f aca="false">'Low scenario'!AL20</f>
        <v>-0.0446723820364491</v>
      </c>
      <c r="F41" s="102" t="n">
        <f aca="false">'Low scenario'!BO20</f>
        <v>-0.0556666523504638</v>
      </c>
      <c r="G41" s="102" t="n">
        <f aca="false">'High scenario'!AL20</f>
        <v>-0.0339725203706593</v>
      </c>
      <c r="H41" s="102" t="n">
        <f aca="false">'High scenario'!BO20</f>
        <v>-0.0440011871855242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-0.036980441082487</v>
      </c>
      <c r="D42" s="105" t="n">
        <f aca="false">'Central scenario'!BO21</f>
        <v>-0.0483080575360812</v>
      </c>
      <c r="E42" s="102" t="n">
        <f aca="false">'Low scenario'!AL21</f>
        <v>-0.0444948687694096</v>
      </c>
      <c r="F42" s="102" t="n">
        <f aca="false">'Low scenario'!BO21</f>
        <v>-0.0566496775892755</v>
      </c>
      <c r="G42" s="102" t="n">
        <f aca="false">'High scenario'!AL21</f>
        <v>-0.0326211071005385</v>
      </c>
      <c r="H42" s="102" t="n">
        <f aca="false">'High scenario'!BO21</f>
        <v>-0.0440866471582906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-0.035008392155717</v>
      </c>
      <c r="D43" s="104" t="n">
        <f aca="false">'Central scenario'!BO22</f>
        <v>-0.0472289755212864</v>
      </c>
      <c r="E43" s="102" t="n">
        <f aca="false">'Low scenario'!AL22</f>
        <v>-0.0433415324233659</v>
      </c>
      <c r="F43" s="102" t="n">
        <f aca="false">'Low scenario'!BO22</f>
        <v>-0.0566147100986259</v>
      </c>
      <c r="G43" s="102" t="n">
        <f aca="false">'High scenario'!AL22</f>
        <v>-0.0309942836833455</v>
      </c>
      <c r="H43" s="102" t="n">
        <f aca="false">'High scenario'!BO22</f>
        <v>-0.0435945969147246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-0.0335907444591135</v>
      </c>
      <c r="D44" s="105" t="n">
        <f aca="false">'Central scenario'!BO23</f>
        <v>-0.0468259075921967</v>
      </c>
      <c r="E44" s="102" t="n">
        <f aca="false">'Low scenario'!AL23</f>
        <v>-0.0418108032790433</v>
      </c>
      <c r="F44" s="102" t="n">
        <f aca="false">'Low scenario'!BO23</f>
        <v>-0.0560257697035681</v>
      </c>
      <c r="G44" s="102" t="n">
        <f aca="false">'High scenario'!AL23</f>
        <v>-0.0291566089327999</v>
      </c>
      <c r="H44" s="102" t="n">
        <f aca="false">'High scenario'!BO23</f>
        <v>-0.0425659779270415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-0.0321365033610023</v>
      </c>
      <c r="D45" s="105" t="n">
        <f aca="false">'Central scenario'!BO24</f>
        <v>-0.0464680185911385</v>
      </c>
      <c r="E45" s="102" t="n">
        <f aca="false">'Low scenario'!AL24</f>
        <v>-0.0404798092040171</v>
      </c>
      <c r="F45" s="102" t="n">
        <f aca="false">'Low scenario'!BO24</f>
        <v>-0.0552968223657384</v>
      </c>
      <c r="G45" s="102" t="n">
        <f aca="false">'High scenario'!AL24</f>
        <v>-0.0275516161811702</v>
      </c>
      <c r="H45" s="102" t="n">
        <f aca="false">'High scenario'!BO24</f>
        <v>-0.0415990277761219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-0.0304268543528384</v>
      </c>
      <c r="D46" s="105" t="n">
        <f aca="false">'Central scenario'!BO25</f>
        <v>-0.045813935528276</v>
      </c>
      <c r="E46" s="102" t="n">
        <f aca="false">'Low scenario'!AL25</f>
        <v>-0.0390495825033421</v>
      </c>
      <c r="F46" s="102" t="n">
        <f aca="false">'Low scenario'!BO25</f>
        <v>-0.0546867057740565</v>
      </c>
      <c r="G46" s="102" t="n">
        <f aca="false">'High scenario'!AL25</f>
        <v>-0.0255973864034884</v>
      </c>
      <c r="H46" s="102" t="n">
        <f aca="false">'High scenario'!BO25</f>
        <v>-0.0404090381064301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-0.0290092551031618</v>
      </c>
      <c r="D47" s="104" t="n">
        <f aca="false">'Central scenario'!BO26</f>
        <v>-0.0456344984936747</v>
      </c>
      <c r="E47" s="102" t="n">
        <f aca="false">'Low scenario'!AL26</f>
        <v>-0.0384952070163797</v>
      </c>
      <c r="F47" s="102" t="n">
        <f aca="false">'Low scenario'!BO26</f>
        <v>-0.0553974753104195</v>
      </c>
      <c r="G47" s="102" t="n">
        <f aca="false">'High scenario'!AL26</f>
        <v>-0.024360126418451</v>
      </c>
      <c r="H47" s="102" t="n">
        <f aca="false">'High scenario'!BO26</f>
        <v>-0.0398815627725984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-0.0280199520144438</v>
      </c>
      <c r="D48" s="105" t="n">
        <f aca="false">'Central scenario'!BO27</f>
        <v>-0.0455183845599386</v>
      </c>
      <c r="E48" s="102" t="n">
        <f aca="false">'Low scenario'!AL27</f>
        <v>-0.0375763219591818</v>
      </c>
      <c r="F48" s="102" t="n">
        <f aca="false">'Low scenario'!BO27</f>
        <v>-0.0554735612134695</v>
      </c>
      <c r="G48" s="102" t="n">
        <f aca="false">'High scenario'!AL27</f>
        <v>-0.0221913704401426</v>
      </c>
      <c r="H48" s="102" t="n">
        <f aca="false">'High scenario'!BO27</f>
        <v>-0.0383373391455089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-0.0275063701821606</v>
      </c>
      <c r="D49" s="105" t="n">
        <f aca="false">'Central scenario'!BO28</f>
        <v>-0.0455581556491373</v>
      </c>
      <c r="E49" s="102" t="n">
        <f aca="false">'Low scenario'!AL28</f>
        <v>-0.0368095802286223</v>
      </c>
      <c r="F49" s="102" t="n">
        <f aca="false">'Low scenario'!BO28</f>
        <v>-0.0557461477747203</v>
      </c>
      <c r="G49" s="102" t="n">
        <f aca="false">'High scenario'!AL28</f>
        <v>-0.0195474137163044</v>
      </c>
      <c r="H49" s="102" t="n">
        <f aca="false">'High scenario'!BO28</f>
        <v>-0.0366334622156877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-0.0257006822475104</v>
      </c>
      <c r="D50" s="105" t="n">
        <f aca="false">'Central scenario'!BO29</f>
        <v>-0.0445341024901633</v>
      </c>
      <c r="E50" s="102" t="n">
        <f aca="false">'Low scenario'!AL29</f>
        <v>-0.0367655499580379</v>
      </c>
      <c r="F50" s="102" t="n">
        <f aca="false">'Low scenario'!BO29</f>
        <v>-0.0566051405251649</v>
      </c>
      <c r="G50" s="102" t="n">
        <f aca="false">'High scenario'!AL29</f>
        <v>-0.0178659697074556</v>
      </c>
      <c r="H50" s="102" t="n">
        <f aca="false">'High scenario'!BO29</f>
        <v>-0.0354554660595484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2020-09-28T12:47:26Z</dcterms:modified>
  <cp:revision>302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