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5.wmf" ContentType="image/x-wmf"/>
  <Override PartName="/xl/media/image16.wmf" ContentType="image/x-wmf"/>
  <Override PartName="/xl/charts/chart107.xml" ContentType="application/vnd.openxmlformats-officedocument.drawingml.chart+xml"/>
  <Override PartName="/xl/charts/chart112.xml" ContentType="application/vnd.openxmlformats-officedocument.drawingml.chart+xml"/>
  <Override PartName="/xl/charts/chart108.xml" ContentType="application/vnd.openxmlformats-officedocument.drawingml.chart+xml"/>
  <Override PartName="/xl/charts/chart113.xml" ContentType="application/vnd.openxmlformats-officedocument.drawingml.chart+xml"/>
  <Override PartName="/xl/charts/chart109.xml" ContentType="application/vnd.openxmlformats-officedocument.drawingml.chart+xml"/>
  <Override PartName="/xl/charts/chart114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<sst xmlns="http://schemas.openxmlformats.org/spreadsheetml/2006/main" count="854" uniqueCount="266">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</sst>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91.7141080533591</c:v>
                </c:pt>
                <c:pt idx="28">
                  <c:v>93.545938771471</c:v>
                </c:pt>
                <c:pt idx="29">
                  <c:v>94.1362260203656</c:v>
                </c:pt>
                <c:pt idx="30">
                  <c:v>95.979705731993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112.946765741184</c:v>
                </c:pt>
                <c:pt idx="49">
                  <c:v>113.580730730196</c:v>
                </c:pt>
                <c:pt idx="50">
                  <c:v>114.65072674327</c:v>
                </c:pt>
                <c:pt idx="51">
                  <c:v>116.378957147504</c:v>
                </c:pt>
                <c:pt idx="52">
                  <c:v>116.832173864435</c:v>
                </c:pt>
                <c:pt idx="53">
                  <c:v>117.195128938354</c:v>
                </c:pt>
                <c:pt idx="54">
                  <c:v>118.89153341165</c:v>
                </c:pt>
                <c:pt idx="55">
                  <c:v>119.344620224044</c:v>
                </c:pt>
                <c:pt idx="56">
                  <c:v>120.861554421014</c:v>
                </c:pt>
                <c:pt idx="57">
                  <c:v>121.400915162054</c:v>
                </c:pt>
                <c:pt idx="58">
                  <c:v>122.424314217499</c:v>
                </c:pt>
                <c:pt idx="59">
                  <c:v>123.460050990171</c:v>
                </c:pt>
                <c:pt idx="60">
                  <c:v>124.198486518717</c:v>
                </c:pt>
                <c:pt idx="61">
                  <c:v>125.119014982142</c:v>
                </c:pt>
                <c:pt idx="62">
                  <c:v>125.378397023608</c:v>
                </c:pt>
                <c:pt idx="63">
                  <c:v>125.988979371289</c:v>
                </c:pt>
                <c:pt idx="64">
                  <c:v>126.866513666861</c:v>
                </c:pt>
                <c:pt idx="65">
                  <c:v>128.029139124237</c:v>
                </c:pt>
                <c:pt idx="66">
                  <c:v>128.878864149777</c:v>
                </c:pt>
                <c:pt idx="67">
                  <c:v>129.623203833873</c:v>
                </c:pt>
                <c:pt idx="68">
                  <c:v>129.744234422218</c:v>
                </c:pt>
                <c:pt idx="69">
                  <c:v>130.22845692856</c:v>
                </c:pt>
                <c:pt idx="70">
                  <c:v>129.094950328382</c:v>
                </c:pt>
                <c:pt idx="71">
                  <c:v>130.049852565674</c:v>
                </c:pt>
                <c:pt idx="72">
                  <c:v>131.026001003681</c:v>
                </c:pt>
                <c:pt idx="73">
                  <c:v>131.715557892049</c:v>
                </c:pt>
                <c:pt idx="74">
                  <c:v>132.05560631757</c:v>
                </c:pt>
                <c:pt idx="75">
                  <c:v>132.890688113217</c:v>
                </c:pt>
                <c:pt idx="76">
                  <c:v>133.928062142731</c:v>
                </c:pt>
                <c:pt idx="77">
                  <c:v>133.85227985654</c:v>
                </c:pt>
                <c:pt idx="78">
                  <c:v>134.503769666832</c:v>
                </c:pt>
                <c:pt idx="79">
                  <c:v>135.056493755866</c:v>
                </c:pt>
                <c:pt idx="80">
                  <c:v>136.265541805376</c:v>
                </c:pt>
                <c:pt idx="81">
                  <c:v>137.243897975148</c:v>
                </c:pt>
                <c:pt idx="82">
                  <c:v>137.900456033923</c:v>
                </c:pt>
                <c:pt idx="83">
                  <c:v>138.306802342751</c:v>
                </c:pt>
                <c:pt idx="84">
                  <c:v>138.798040245753</c:v>
                </c:pt>
                <c:pt idx="85">
                  <c:v>139.965346040376</c:v>
                </c:pt>
                <c:pt idx="86">
                  <c:v>140.025614551863</c:v>
                </c:pt>
                <c:pt idx="87">
                  <c:v>140.707523014217</c:v>
                </c:pt>
                <c:pt idx="88">
                  <c:v>141.253005854135</c:v>
                </c:pt>
                <c:pt idx="89">
                  <c:v>141.754925740869</c:v>
                </c:pt>
                <c:pt idx="90">
                  <c:v>142.3481889393</c:v>
                </c:pt>
                <c:pt idx="91">
                  <c:v>143.778225728846</c:v>
                </c:pt>
                <c:pt idx="92">
                  <c:v>144.156077565198</c:v>
                </c:pt>
                <c:pt idx="93">
                  <c:v>144.750489950287</c:v>
                </c:pt>
                <c:pt idx="94">
                  <c:v>145.832219021143</c:v>
                </c:pt>
                <c:pt idx="95">
                  <c:v>146.576500895841</c:v>
                </c:pt>
                <c:pt idx="96">
                  <c:v>147.297446987089</c:v>
                </c:pt>
                <c:pt idx="97">
                  <c:v>148.272068190445</c:v>
                </c:pt>
                <c:pt idx="98">
                  <c:v>149.215225672638</c:v>
                </c:pt>
                <c:pt idx="99">
                  <c:v>150.01571752313</c:v>
                </c:pt>
                <c:pt idx="100">
                  <c:v>150.226379328805</c:v>
                </c:pt>
                <c:pt idx="101">
                  <c:v>151.277740660628</c:v>
                </c:pt>
                <c:pt idx="102">
                  <c:v>151.371311820761</c:v>
                </c:pt>
                <c:pt idx="103">
                  <c:v>152.420034508139</c:v>
                </c:pt>
                <c:pt idx="104">
                  <c:v>152.63408220549</c:v>
                </c:pt>
                <c:pt idx="105">
                  <c:v>153.550807914809</c:v>
                </c:pt>
                <c:pt idx="106">
                  <c:v>154.332355304553</c:v>
                </c:pt>
                <c:pt idx="107">
                  <c:v>155.036160537876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927731"/>
        <c:axId val="60072705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0.0268210383626002</c:v>
                </c:pt>
                <c:pt idx="54">
                  <c:v>0.0321408486359898</c:v>
                </c:pt>
                <c:pt idx="58">
                  <c:v>0.0336324526823191</c:v>
                </c:pt>
                <c:pt idx="62">
                  <c:v>0.02568498290149</c:v>
                </c:pt>
                <c:pt idx="66">
                  <c:v>0.0253909064168696</c:v>
                </c:pt>
                <c:pt idx="70">
                  <c:v>0.0111410184319778</c:v>
                </c:pt>
                <c:pt idx="74">
                  <c:v>0.0165094784450461</c:v>
                </c:pt>
                <c:pt idx="78">
                  <c:v>0.0182925417642295</c:v>
                </c:pt>
                <c:pt idx="82">
                  <c:v>0.0230321189397378</c:v>
                </c:pt>
                <c:pt idx="86">
                  <c:v>0.0177906651331403</c:v>
                </c:pt>
                <c:pt idx="90">
                  <c:v>0.0172258843443456</c:v>
                </c:pt>
                <c:pt idx="94">
                  <c:v>0.021402576121609</c:v>
                </c:pt>
                <c:pt idx="98">
                  <c:v>0.023197688470215</c:v>
                </c:pt>
                <c:pt idx="102">
                  <c:v>0.0176445861755619</c:v>
                </c:pt>
                <c:pt idx="106">
                  <c:v>0.0169469956660804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86341"/>
        <c:axId val="14402129"/>
      </c:lineChart>
      <c:catAx>
        <c:axId val="55927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072705"/>
        <c:crosses val="autoZero"/>
        <c:auto val="1"/>
        <c:lblAlgn val="ctr"/>
        <c:lblOffset val="100"/>
      </c:catAx>
      <c:valAx>
        <c:axId val="6007270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927731"/>
        <c:crossesAt val="1"/>
        <c:crossBetween val="midCat"/>
      </c:valAx>
      <c:catAx>
        <c:axId val="308863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402129"/>
        <c:auto val="1"/>
        <c:lblAlgn val="ctr"/>
        <c:lblOffset val="100"/>
      </c:catAx>
      <c:valAx>
        <c:axId val="1440212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88634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94.3792536538428</c:v>
                </c:pt>
                <c:pt idx="29">
                  <c:v>95.9616378808853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119.7155825913</c:v>
                </c:pt>
                <c:pt idx="49">
                  <c:v>121.577706508049</c:v>
                </c:pt>
                <c:pt idx="50">
                  <c:v>123.19091237249</c:v>
                </c:pt>
                <c:pt idx="51">
                  <c:v>123.617691710559</c:v>
                </c:pt>
                <c:pt idx="52">
                  <c:v>124.209670142408</c:v>
                </c:pt>
                <c:pt idx="53">
                  <c:v>125.267049495734</c:v>
                </c:pt>
                <c:pt idx="54">
                  <c:v>127.221703982209</c:v>
                </c:pt>
                <c:pt idx="55">
                  <c:v>128.579974763752</c:v>
                </c:pt>
                <c:pt idx="56">
                  <c:v>129.66396991603</c:v>
                </c:pt>
                <c:pt idx="57">
                  <c:v>130.731382804213</c:v>
                </c:pt>
                <c:pt idx="58">
                  <c:v>131.679269218272</c:v>
                </c:pt>
                <c:pt idx="59">
                  <c:v>132.503730306258</c:v>
                </c:pt>
                <c:pt idx="60">
                  <c:v>134.552621642225</c:v>
                </c:pt>
                <c:pt idx="61">
                  <c:v>135.383976173865</c:v>
                </c:pt>
                <c:pt idx="62">
                  <c:v>136.800248834571</c:v>
                </c:pt>
                <c:pt idx="63">
                  <c:v>138.110936214237</c:v>
                </c:pt>
                <c:pt idx="64">
                  <c:v>139.029418851873</c:v>
                </c:pt>
                <c:pt idx="65">
                  <c:v>139.666634107362</c:v>
                </c:pt>
                <c:pt idx="66">
                  <c:v>141.104302114983</c:v>
                </c:pt>
                <c:pt idx="67">
                  <c:v>142.341128155368</c:v>
                </c:pt>
                <c:pt idx="68">
                  <c:v>143.001468922511</c:v>
                </c:pt>
                <c:pt idx="69">
                  <c:v>144.234599078572</c:v>
                </c:pt>
                <c:pt idx="70">
                  <c:v>144.351058926106</c:v>
                </c:pt>
                <c:pt idx="71">
                  <c:v>144.849863939558</c:v>
                </c:pt>
                <c:pt idx="72">
                  <c:v>146.203885635982</c:v>
                </c:pt>
                <c:pt idx="73">
                  <c:v>147.68984301274</c:v>
                </c:pt>
                <c:pt idx="74">
                  <c:v>148.449101304759</c:v>
                </c:pt>
                <c:pt idx="75">
                  <c:v>149.744238368003</c:v>
                </c:pt>
                <c:pt idx="76">
                  <c:v>150.871977469964</c:v>
                </c:pt>
                <c:pt idx="77">
                  <c:v>152.051950577516</c:v>
                </c:pt>
                <c:pt idx="78">
                  <c:v>152.431000186101</c:v>
                </c:pt>
                <c:pt idx="79">
                  <c:v>153.093556154053</c:v>
                </c:pt>
                <c:pt idx="80">
                  <c:v>153.800740609241</c:v>
                </c:pt>
                <c:pt idx="81">
                  <c:v>154.698345018398</c:v>
                </c:pt>
                <c:pt idx="82">
                  <c:v>155.529619207557</c:v>
                </c:pt>
                <c:pt idx="83">
                  <c:v>156.692722984419</c:v>
                </c:pt>
                <c:pt idx="84">
                  <c:v>157.900820431901</c:v>
                </c:pt>
                <c:pt idx="85">
                  <c:v>158.418514318958</c:v>
                </c:pt>
                <c:pt idx="86">
                  <c:v>159.775909155683</c:v>
                </c:pt>
                <c:pt idx="87">
                  <c:v>160.904634571579</c:v>
                </c:pt>
                <c:pt idx="88">
                  <c:v>161.435224641821</c:v>
                </c:pt>
                <c:pt idx="89">
                  <c:v>162.72133533334</c:v>
                </c:pt>
                <c:pt idx="90">
                  <c:v>163.715512876751</c:v>
                </c:pt>
                <c:pt idx="91">
                  <c:v>164.687592412176</c:v>
                </c:pt>
                <c:pt idx="92">
                  <c:v>165.340530897365</c:v>
                </c:pt>
                <c:pt idx="93">
                  <c:v>166.67330252132</c:v>
                </c:pt>
                <c:pt idx="94">
                  <c:v>167.709054439592</c:v>
                </c:pt>
                <c:pt idx="95">
                  <c:v>169.356478954828</c:v>
                </c:pt>
                <c:pt idx="96">
                  <c:v>170.093430738781</c:v>
                </c:pt>
                <c:pt idx="97">
                  <c:v>171.340501128471</c:v>
                </c:pt>
                <c:pt idx="98">
                  <c:v>172.272418073078</c:v>
                </c:pt>
                <c:pt idx="99">
                  <c:v>173.41144930825</c:v>
                </c:pt>
                <c:pt idx="100">
                  <c:v>174.596978893406</c:v>
                </c:pt>
                <c:pt idx="101">
                  <c:v>175.973388564538</c:v>
                </c:pt>
                <c:pt idx="102">
                  <c:v>176.81632173844</c:v>
                </c:pt>
                <c:pt idx="103">
                  <c:v>177.814907573278</c:v>
                </c:pt>
                <c:pt idx="104">
                  <c:v>178.160240438359</c:v>
                </c:pt>
                <c:pt idx="105">
                  <c:v>179.065900407348</c:v>
                </c:pt>
                <c:pt idx="106">
                  <c:v>180.556077334552</c:v>
                </c:pt>
                <c:pt idx="107">
                  <c:v>181.391185428867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63428"/>
        <c:axId val="82625342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0.0410713855057747</c:v>
                </c:pt>
                <c:pt idx="54">
                  <c:v>0.0351904088912971</c:v>
                </c:pt>
                <c:pt idx="58">
                  <c:v>0.038196673205094</c:v>
                </c:pt>
                <c:pt idx="62">
                  <c:v>0.0386394721272574</c:v>
                </c:pt>
                <c:pt idx="66">
                  <c:v>0.0317404253234823</c:v>
                </c:pt>
                <c:pt idx="70">
                  <c:v>0.0254304442273705</c:v>
                </c:pt>
                <c:pt idx="74">
                  <c:v>0.0271496758582501</c:v>
                </c:pt>
                <c:pt idx="78">
                  <c:v>0.0276334629508654</c:v>
                </c:pt>
                <c:pt idx="82">
                  <c:v>0.0201708833975205</c:v>
                </c:pt>
                <c:pt idx="86">
                  <c:v>0.0262250502865464</c:v>
                </c:pt>
                <c:pt idx="90">
                  <c:v>0.0244266715138817</c:v>
                </c:pt>
                <c:pt idx="94">
                  <c:v>0.0253152354158026</c:v>
                </c:pt>
                <c:pt idx="98">
                  <c:v>0.0269600787742001</c:v>
                </c:pt>
                <c:pt idx="102">
                  <c:v>0.0263183365950643</c:v>
                </c:pt>
                <c:pt idx="106">
                  <c:v>0.0198125002885197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084145"/>
        <c:axId val="37257689"/>
      </c:lineChart>
      <c:catAx>
        <c:axId val="10634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625342"/>
        <c:crosses val="autoZero"/>
        <c:auto val="1"/>
        <c:lblAlgn val="ctr"/>
        <c:lblOffset val="100"/>
      </c:catAx>
      <c:valAx>
        <c:axId val="8262534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63428"/>
        <c:crossesAt val="1"/>
        <c:crossBetween val="midCat"/>
      </c:valAx>
      <c:catAx>
        <c:axId val="9408414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257689"/>
        <c:auto val="1"/>
        <c:lblAlgn val="ctr"/>
        <c:lblOffset val="100"/>
      </c:catAx>
      <c:valAx>
        <c:axId val="3725768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08414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87.1083906758408</c:v>
                </c:pt>
                <c:pt idx="27">
                  <c:v>91.2009012546004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93.2059780231497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96.2699804768268</c:v>
                </c:pt>
                <c:pt idx="34">
                  <c:v>97.8662769243072</c:v>
                </c:pt>
                <c:pt idx="35">
                  <c:v>98.7962921828893</c:v>
                </c:pt>
                <c:pt idx="36">
                  <c:v>99.0876001842928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107.260983287008</c:v>
                </c:pt>
                <c:pt idx="49">
                  <c:v>107.884760699133</c:v>
                </c:pt>
                <c:pt idx="50">
                  <c:v>108.635824070772</c:v>
                </c:pt>
                <c:pt idx="51">
                  <c:v>109.129824352609</c:v>
                </c:pt>
                <c:pt idx="52">
                  <c:v>109.120653676363</c:v>
                </c:pt>
                <c:pt idx="53">
                  <c:v>109.770820109034</c:v>
                </c:pt>
                <c:pt idx="54">
                  <c:v>110.085541308893</c:v>
                </c:pt>
                <c:pt idx="55">
                  <c:v>110.825508051456</c:v>
                </c:pt>
                <c:pt idx="56">
                  <c:v>112.230855074957</c:v>
                </c:pt>
                <c:pt idx="57">
                  <c:v>112.250830188973</c:v>
                </c:pt>
                <c:pt idx="58">
                  <c:v>112.625790172889</c:v>
                </c:pt>
                <c:pt idx="59">
                  <c:v>113.003989050132</c:v>
                </c:pt>
                <c:pt idx="60">
                  <c:v>113.601865621243</c:v>
                </c:pt>
                <c:pt idx="61">
                  <c:v>114.504257227645</c:v>
                </c:pt>
                <c:pt idx="62">
                  <c:v>114.701175905988</c:v>
                </c:pt>
                <c:pt idx="63">
                  <c:v>115.50389967477</c:v>
                </c:pt>
                <c:pt idx="64">
                  <c:v>116.091234926561</c:v>
                </c:pt>
                <c:pt idx="65">
                  <c:v>116.954843658337</c:v>
                </c:pt>
                <c:pt idx="66">
                  <c:v>117.055725783537</c:v>
                </c:pt>
                <c:pt idx="67">
                  <c:v>117.397652803676</c:v>
                </c:pt>
                <c:pt idx="68">
                  <c:v>117.745333713185</c:v>
                </c:pt>
                <c:pt idx="69">
                  <c:v>117.878906010574</c:v>
                </c:pt>
                <c:pt idx="70">
                  <c:v>117.869469444194</c:v>
                </c:pt>
                <c:pt idx="71">
                  <c:v>118.616030062197</c:v>
                </c:pt>
                <c:pt idx="72">
                  <c:v>118.049452459809</c:v>
                </c:pt>
                <c:pt idx="73">
                  <c:v>118.083726957035</c:v>
                </c:pt>
                <c:pt idx="74">
                  <c:v>118.30763171464</c:v>
                </c:pt>
                <c:pt idx="75">
                  <c:v>118.765761867995</c:v>
                </c:pt>
                <c:pt idx="76">
                  <c:v>119.726210590493</c:v>
                </c:pt>
                <c:pt idx="77">
                  <c:v>120.158858184579</c:v>
                </c:pt>
                <c:pt idx="78">
                  <c:v>121.399940347509</c:v>
                </c:pt>
                <c:pt idx="79">
                  <c:v>121.682059944166</c:v>
                </c:pt>
                <c:pt idx="80">
                  <c:v>121.65340305086</c:v>
                </c:pt>
                <c:pt idx="81">
                  <c:v>122.797062158668</c:v>
                </c:pt>
                <c:pt idx="82">
                  <c:v>122.768691961789</c:v>
                </c:pt>
                <c:pt idx="83">
                  <c:v>122.968477300584</c:v>
                </c:pt>
                <c:pt idx="84">
                  <c:v>124.218556047138</c:v>
                </c:pt>
                <c:pt idx="85">
                  <c:v>124.869572352533</c:v>
                </c:pt>
                <c:pt idx="86">
                  <c:v>125.035980686401</c:v>
                </c:pt>
                <c:pt idx="87">
                  <c:v>124.539921152501</c:v>
                </c:pt>
                <c:pt idx="88">
                  <c:v>124.918366065376</c:v>
                </c:pt>
                <c:pt idx="89">
                  <c:v>124.950208463313</c:v>
                </c:pt>
                <c:pt idx="90">
                  <c:v>125.690735346851</c:v>
                </c:pt>
                <c:pt idx="91">
                  <c:v>125.954376428688</c:v>
                </c:pt>
                <c:pt idx="92">
                  <c:v>126.321901490641</c:v>
                </c:pt>
                <c:pt idx="93">
                  <c:v>127.189802369699</c:v>
                </c:pt>
                <c:pt idx="94">
                  <c:v>127.70038861375</c:v>
                </c:pt>
                <c:pt idx="95">
                  <c:v>127.903530846845</c:v>
                </c:pt>
                <c:pt idx="96">
                  <c:v>128.034373421648</c:v>
                </c:pt>
                <c:pt idx="97">
                  <c:v>128.546297521476</c:v>
                </c:pt>
                <c:pt idx="98">
                  <c:v>129.304088121511</c:v>
                </c:pt>
                <c:pt idx="99">
                  <c:v>129.284089527446</c:v>
                </c:pt>
                <c:pt idx="100">
                  <c:v>129.0220109601</c:v>
                </c:pt>
                <c:pt idx="101">
                  <c:v>129.007638962974</c:v>
                </c:pt>
                <c:pt idx="102">
                  <c:v>129.130240839079</c:v>
                </c:pt>
                <c:pt idx="103">
                  <c:v>130.106180094686</c:v>
                </c:pt>
                <c:pt idx="104">
                  <c:v>130.149532977758</c:v>
                </c:pt>
                <c:pt idx="105">
                  <c:v>130.425479124334</c:v>
                </c:pt>
                <c:pt idx="106">
                  <c:v>131.40051937968</c:v>
                </c:pt>
                <c:pt idx="107">
                  <c:v>131.05034102401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421220"/>
        <c:axId val="2942507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0.0569999999999997</c:v>
                </c:pt>
                <c:pt idx="34">
                  <c:v>0.0460000000000005</c:v>
                </c:pt>
                <c:pt idx="38">
                  <c:v>0.0350000000000006</c:v>
                </c:pt>
                <c:pt idx="42">
                  <c:v>0.0299999999999994</c:v>
                </c:pt>
                <c:pt idx="46">
                  <c:v>0.025000000000001</c:v>
                </c:pt>
                <c:pt idx="50">
                  <c:v>0.0229353333704538</c:v>
                </c:pt>
                <c:pt idx="54">
                  <c:v>0.0159181090104121</c:v>
                </c:pt>
                <c:pt idx="58">
                  <c:v>0.0234399322392904</c:v>
                </c:pt>
                <c:pt idx="62">
                  <c:v>0.0182171186242526</c:v>
                </c:pt>
                <c:pt idx="66">
                  <c:v>0.0200480781921717</c:v>
                </c:pt>
                <c:pt idx="70">
                  <c:v>0.00986157735011362</c:v>
                </c:pt>
                <c:pt idx="74">
                  <c:v>0.00232326020454154</c:v>
                </c:pt>
                <c:pt idx="78">
                  <c:v>0.0206262901324445</c:v>
                </c:pt>
                <c:pt idx="82">
                  <c:v>0.0149504300968291</c:v>
                </c:pt>
                <c:pt idx="86">
                  <c:v>0.0172921452329238</c:v>
                </c:pt>
                <c:pt idx="90">
                  <c:v>0.00571458114653356</c:v>
                </c:pt>
                <c:pt idx="94">
                  <c:v>0.0151579851643291</c:v>
                </c:pt>
                <c:pt idx="98">
                  <c:v>0.0118896867310039</c:v>
                </c:pt>
                <c:pt idx="102">
                  <c:v>0.00407094153788634</c:v>
                </c:pt>
                <c:pt idx="106">
                  <c:v>0.0111350849658509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351991"/>
        <c:axId val="38171288"/>
      </c:lineChart>
      <c:catAx>
        <c:axId val="734212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9425074"/>
        <c:crosses val="autoZero"/>
        <c:auto val="1"/>
        <c:lblAlgn val="ctr"/>
        <c:lblOffset val="100"/>
      </c:catAx>
      <c:valAx>
        <c:axId val="2942507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421220"/>
        <c:crossesAt val="1"/>
        <c:crossBetween val="midCat"/>
      </c:valAx>
      <c:catAx>
        <c:axId val="9435199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171288"/>
        <c:auto val="1"/>
        <c:lblAlgn val="ctr"/>
        <c:lblOffset val="100"/>
      </c:catAx>
      <c:valAx>
        <c:axId val="3817128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35199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133852"/>
        <c:axId val="2096444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601172"/>
        <c:axId val="17123636"/>
      </c:lineChart>
      <c:catAx>
        <c:axId val="281338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964448"/>
        <c:crosses val="autoZero"/>
        <c:auto val="1"/>
        <c:lblAlgn val="ctr"/>
        <c:lblOffset val="100"/>
      </c:catAx>
      <c:valAx>
        <c:axId val="2096444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133852"/>
        <c:crossesAt val="1"/>
        <c:crossBetween val="midCat"/>
      </c:valAx>
      <c:catAx>
        <c:axId val="756011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123636"/>
        <c:auto val="1"/>
        <c:lblAlgn val="ctr"/>
        <c:lblOffset val="100"/>
      </c:catAx>
      <c:valAx>
        <c:axId val="1712363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60117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185548"/>
        <c:axId val="23211949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6201250"/>
        <c:axId val="48221415"/>
      </c:lineChart>
      <c:catAx>
        <c:axId val="9918554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211949"/>
        <c:crosses val="autoZero"/>
        <c:auto val="1"/>
        <c:lblAlgn val="ctr"/>
        <c:lblOffset val="100"/>
      </c:catAx>
      <c:valAx>
        <c:axId val="2321194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185548"/>
        <c:crossesAt val="1"/>
        <c:crossBetween val="midCat"/>
      </c:valAx>
      <c:catAx>
        <c:axId val="5620125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221415"/>
        <c:auto val="1"/>
        <c:lblAlgn val="ctr"/>
        <c:lblOffset val="100"/>
      </c:catAx>
      <c:valAx>
        <c:axId val="48221415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20125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125053"/>
        <c:axId val="59707642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041378"/>
        <c:axId val="33387668"/>
      </c:lineChart>
      <c:catAx>
        <c:axId val="7212505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07642"/>
        <c:crosses val="autoZero"/>
        <c:auto val="1"/>
        <c:lblAlgn val="ctr"/>
        <c:lblOffset val="100"/>
      </c:catAx>
      <c:valAx>
        <c:axId val="59707642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125053"/>
        <c:crossesAt val="1"/>
        <c:crossBetween val="midCat"/>
      </c:valAx>
      <c:catAx>
        <c:axId val="1004137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387668"/>
        <c:auto val="1"/>
        <c:lblAlgn val="ctr"/>
        <c:lblOffset val="100"/>
      </c:catAx>
      <c:valAx>
        <c:axId val="3338766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04137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-0.0378544823467596</c:v>
                </c:pt>
                <c:pt idx="8">
                  <c:v>-0.0411742136046903</c:v>
                </c:pt>
                <c:pt idx="9">
                  <c:v>-0.0432206009120956</c:v>
                </c:pt>
                <c:pt idx="10">
                  <c:v>-0.044108618669353</c:v>
                </c:pt>
                <c:pt idx="11">
                  <c:v>-0.0447330735842471</c:v>
                </c:pt>
                <c:pt idx="12">
                  <c:v>-0.045097748833041</c:v>
                </c:pt>
                <c:pt idx="13">
                  <c:v>-0.046421070296757</c:v>
                </c:pt>
                <c:pt idx="14">
                  <c:v>-0.0447679293614883</c:v>
                </c:pt>
                <c:pt idx="15">
                  <c:v>-0.0435791992857857</c:v>
                </c:pt>
                <c:pt idx="16">
                  <c:v>-0.0420752555580908</c:v>
                </c:pt>
                <c:pt idx="17">
                  <c:v>-0.0427019461686896</c:v>
                </c:pt>
                <c:pt idx="18">
                  <c:v>-0.0432678259341588</c:v>
                </c:pt>
                <c:pt idx="19">
                  <c:v>-0.0421227166558651</c:v>
                </c:pt>
                <c:pt idx="20">
                  <c:v>-0.0398409073334071</c:v>
                </c:pt>
                <c:pt idx="21">
                  <c:v>-0.0386015680396013</c:v>
                </c:pt>
                <c:pt idx="22">
                  <c:v>-0.0376460327063847</c:v>
                </c:pt>
                <c:pt idx="23">
                  <c:v>-0.0361696164504509</c:v>
                </c:pt>
                <c:pt idx="24">
                  <c:v>-0.0343251238877098</c:v>
                </c:pt>
                <c:pt idx="25">
                  <c:v>-0.0331651761245624</c:v>
                </c:pt>
                <c:pt idx="26">
                  <c:v>-0.0320460198847437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-0.0394959848276976</c:v>
                </c:pt>
                <c:pt idx="8">
                  <c:v>-0.0432125350143848</c:v>
                </c:pt>
                <c:pt idx="9">
                  <c:v>-0.0456573789787783</c:v>
                </c:pt>
                <c:pt idx="10">
                  <c:v>-0.0469722366730045</c:v>
                </c:pt>
                <c:pt idx="11">
                  <c:v>-0.0487366256591252</c:v>
                </c:pt>
                <c:pt idx="12">
                  <c:v>-0.050626673567547</c:v>
                </c:pt>
                <c:pt idx="13">
                  <c:v>-0.0530548962164605</c:v>
                </c:pt>
                <c:pt idx="14">
                  <c:v>-0.0525696288899949</c:v>
                </c:pt>
                <c:pt idx="15">
                  <c:v>-0.0525669826284225</c:v>
                </c:pt>
                <c:pt idx="16">
                  <c:v>-0.0520380639681512</c:v>
                </c:pt>
                <c:pt idx="17">
                  <c:v>-0.0535431067064551</c:v>
                </c:pt>
                <c:pt idx="18">
                  <c:v>-0.0550982472207778</c:v>
                </c:pt>
                <c:pt idx="19">
                  <c:v>-0.0549134471736148</c:v>
                </c:pt>
                <c:pt idx="20">
                  <c:v>-0.0531213573698368</c:v>
                </c:pt>
                <c:pt idx="21">
                  <c:v>-0.0526880088360254</c:v>
                </c:pt>
                <c:pt idx="22">
                  <c:v>-0.0522181915408741</c:v>
                </c:pt>
                <c:pt idx="23">
                  <c:v>-0.0513315431234387</c:v>
                </c:pt>
                <c:pt idx="24">
                  <c:v>-0.0501053756211706</c:v>
                </c:pt>
                <c:pt idx="25">
                  <c:v>-0.0498463215332656</c:v>
                </c:pt>
                <c:pt idx="26">
                  <c:v>-0.0495865143798309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-0.0382802383845293</c:v>
                </c:pt>
                <c:pt idx="8">
                  <c:v>-0.0419805903752827</c:v>
                </c:pt>
                <c:pt idx="9">
                  <c:v>-0.044862742836786</c:v>
                </c:pt>
                <c:pt idx="10">
                  <c:v>-0.0463508075095766</c:v>
                </c:pt>
                <c:pt idx="11">
                  <c:v>-0.047869683094982</c:v>
                </c:pt>
                <c:pt idx="12">
                  <c:v>-0.049922186517144</c:v>
                </c:pt>
                <c:pt idx="13">
                  <c:v>-0.0526197357644345</c:v>
                </c:pt>
                <c:pt idx="14">
                  <c:v>-0.0535219521430809</c:v>
                </c:pt>
                <c:pt idx="15">
                  <c:v>-0.0535376590364219</c:v>
                </c:pt>
                <c:pt idx="16">
                  <c:v>-0.0518810699177808</c:v>
                </c:pt>
                <c:pt idx="17">
                  <c:v>-0.0508493738117114</c:v>
                </c:pt>
                <c:pt idx="18">
                  <c:v>-0.0507147861923251</c:v>
                </c:pt>
                <c:pt idx="19">
                  <c:v>-0.0479907708424983</c:v>
                </c:pt>
                <c:pt idx="20">
                  <c:v>-0.046272001487057</c:v>
                </c:pt>
                <c:pt idx="21">
                  <c:v>-0.0447278845430156</c:v>
                </c:pt>
                <c:pt idx="22">
                  <c:v>-0.0438644284261021</c:v>
                </c:pt>
                <c:pt idx="23">
                  <c:v>-0.0420949273489351</c:v>
                </c:pt>
                <c:pt idx="24">
                  <c:v>-0.0405637812779485</c:v>
                </c:pt>
                <c:pt idx="25">
                  <c:v>-0.0405901731421381</c:v>
                </c:pt>
                <c:pt idx="26">
                  <c:v>-0.0398720342143201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-0.0399175657812147</c:v>
                </c:pt>
                <c:pt idx="8">
                  <c:v>-0.0440462475182616</c:v>
                </c:pt>
                <c:pt idx="9">
                  <c:v>-0.047331402690662</c:v>
                </c:pt>
                <c:pt idx="10">
                  <c:v>-0.0493167637669378</c:v>
                </c:pt>
                <c:pt idx="11">
                  <c:v>-0.0518399627092708</c:v>
                </c:pt>
                <c:pt idx="12">
                  <c:v>-0.0553533505304993</c:v>
                </c:pt>
                <c:pt idx="13">
                  <c:v>-0.0592049565371397</c:v>
                </c:pt>
                <c:pt idx="14">
                  <c:v>-0.0614329149585103</c:v>
                </c:pt>
                <c:pt idx="15">
                  <c:v>-0.0625160137765668</c:v>
                </c:pt>
                <c:pt idx="16">
                  <c:v>-0.0616850857113387</c:v>
                </c:pt>
                <c:pt idx="17">
                  <c:v>-0.0615471695539473</c:v>
                </c:pt>
                <c:pt idx="18">
                  <c:v>-0.0626004374013678</c:v>
                </c:pt>
                <c:pt idx="19">
                  <c:v>-0.0607352850284153</c:v>
                </c:pt>
                <c:pt idx="20">
                  <c:v>-0.0600296976668315</c:v>
                </c:pt>
                <c:pt idx="21">
                  <c:v>-0.0591503264180669</c:v>
                </c:pt>
                <c:pt idx="22">
                  <c:v>-0.0594192790640475</c:v>
                </c:pt>
                <c:pt idx="23">
                  <c:v>-0.0587937801354918</c:v>
                </c:pt>
                <c:pt idx="24">
                  <c:v>-0.0581110043953365</c:v>
                </c:pt>
                <c:pt idx="25">
                  <c:v>-0.0593051553578268</c:v>
                </c:pt>
                <c:pt idx="26">
                  <c:v>-0.0593086449199272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-0.0394695002184884</c:v>
                </c:pt>
                <c:pt idx="8">
                  <c:v>-0.0406087405992324</c:v>
                </c:pt>
                <c:pt idx="9">
                  <c:v>-0.0430845108546021</c:v>
                </c:pt>
                <c:pt idx="10">
                  <c:v>-0.0440443018603656</c:v>
                </c:pt>
                <c:pt idx="11">
                  <c:v>-0.0445344347862091</c:v>
                </c:pt>
                <c:pt idx="12">
                  <c:v>-0.048106861422655</c:v>
                </c:pt>
                <c:pt idx="13">
                  <c:v>-0.049965625312993</c:v>
                </c:pt>
                <c:pt idx="14">
                  <c:v>-0.048096794387565</c:v>
                </c:pt>
                <c:pt idx="15">
                  <c:v>-0.0452960862629945</c:v>
                </c:pt>
                <c:pt idx="16">
                  <c:v>-0.0430910351386164</c:v>
                </c:pt>
                <c:pt idx="17">
                  <c:v>-0.0412832718723183</c:v>
                </c:pt>
                <c:pt idx="18">
                  <c:v>-0.0396572131258323</c:v>
                </c:pt>
                <c:pt idx="19">
                  <c:v>-0.0380466683872318</c:v>
                </c:pt>
                <c:pt idx="20">
                  <c:v>-0.0368781825174413</c:v>
                </c:pt>
                <c:pt idx="21">
                  <c:v>-0.03580532212459</c:v>
                </c:pt>
                <c:pt idx="22">
                  <c:v>-0.0344369891693728</c:v>
                </c:pt>
                <c:pt idx="23">
                  <c:v>-0.032685810304135</c:v>
                </c:pt>
                <c:pt idx="24">
                  <c:v>-0.0311603794988268</c:v>
                </c:pt>
                <c:pt idx="25">
                  <c:v>-0.0291791528082186</c:v>
                </c:pt>
                <c:pt idx="26">
                  <c:v>-0.0281490888384299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-0.038724531296969</c:v>
                </c:pt>
                <c:pt idx="6">
                  <c:v>-0.0479270287515472</c:v>
                </c:pt>
                <c:pt idx="7">
                  <c:v>-0.0411516306441239</c:v>
                </c:pt>
                <c:pt idx="8">
                  <c:v>-0.0427137307342657</c:v>
                </c:pt>
                <c:pt idx="9">
                  <c:v>-0.045568809124242</c:v>
                </c:pt>
                <c:pt idx="10">
                  <c:v>-0.0469805444733325</c:v>
                </c:pt>
                <c:pt idx="11">
                  <c:v>-0.0485330041848207</c:v>
                </c:pt>
                <c:pt idx="12">
                  <c:v>-0.0537133767319137</c:v>
                </c:pt>
                <c:pt idx="13">
                  <c:v>-0.0566822471877252</c:v>
                </c:pt>
                <c:pt idx="14">
                  <c:v>-0.0558086760291307</c:v>
                </c:pt>
                <c:pt idx="15">
                  <c:v>-0.0540007603620792</c:v>
                </c:pt>
                <c:pt idx="16">
                  <c:v>-0.052808617760558</c:v>
                </c:pt>
                <c:pt idx="17">
                  <c:v>-0.0518872750131098</c:v>
                </c:pt>
                <c:pt idx="18">
                  <c:v>-0.0512674367593036</c:v>
                </c:pt>
                <c:pt idx="19">
                  <c:v>-0.050722345042899</c:v>
                </c:pt>
                <c:pt idx="20">
                  <c:v>-0.0504594917689061</c:v>
                </c:pt>
                <c:pt idx="21">
                  <c:v>-0.0500219801522625</c:v>
                </c:pt>
                <c:pt idx="22">
                  <c:v>-0.0494038631777685</c:v>
                </c:pt>
                <c:pt idx="23">
                  <c:v>-0.0486305690329308</c:v>
                </c:pt>
                <c:pt idx="24">
                  <c:v>-0.0475901554146164</c:v>
                </c:pt>
                <c:pt idx="25">
                  <c:v>-0.046492769874092</c:v>
                </c:pt>
                <c:pt idx="26">
                  <c:v>-0.0460610472078032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201713"/>
        <c:axId val="66388332"/>
      </c:lineChart>
      <c:catAx>
        <c:axId val="702017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388332"/>
        <c:crosses val="autoZero"/>
        <c:auto val="1"/>
        <c:lblAlgn val="ctr"/>
        <c:lblOffset val="100"/>
      </c:catAx>
      <c:valAx>
        <c:axId val="6638833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2017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-0.0378544823467596</c:v>
                </c:pt>
                <c:pt idx="30">
                  <c:v>-0.0411742136046903</c:v>
                </c:pt>
                <c:pt idx="31">
                  <c:v>-0.0432206009120956</c:v>
                </c:pt>
                <c:pt idx="32">
                  <c:v>-0.044108618669353</c:v>
                </c:pt>
                <c:pt idx="33">
                  <c:v>-0.0447330735842471</c:v>
                </c:pt>
                <c:pt idx="34">
                  <c:v>-0.045097748833041</c:v>
                </c:pt>
                <c:pt idx="35">
                  <c:v>-0.046421070296757</c:v>
                </c:pt>
                <c:pt idx="36">
                  <c:v>-0.0447679293614883</c:v>
                </c:pt>
                <c:pt idx="37">
                  <c:v>-0.0435791992857857</c:v>
                </c:pt>
                <c:pt idx="38">
                  <c:v>-0.0420752555580908</c:v>
                </c:pt>
                <c:pt idx="39">
                  <c:v>-0.0427019461686896</c:v>
                </c:pt>
                <c:pt idx="40">
                  <c:v>-0.0432678259341588</c:v>
                </c:pt>
                <c:pt idx="41">
                  <c:v>-0.0421227166558651</c:v>
                </c:pt>
                <c:pt idx="42">
                  <c:v>-0.0398409073334071</c:v>
                </c:pt>
                <c:pt idx="43">
                  <c:v>-0.0386015680396013</c:v>
                </c:pt>
                <c:pt idx="44">
                  <c:v>-0.0376460327063847</c:v>
                </c:pt>
                <c:pt idx="45">
                  <c:v>-0.0361696164504509</c:v>
                </c:pt>
                <c:pt idx="46">
                  <c:v>-0.0343251238877098</c:v>
                </c:pt>
                <c:pt idx="47">
                  <c:v>-0.0331651761245624</c:v>
                </c:pt>
                <c:pt idx="48">
                  <c:v>-0.0320460198847437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-0.0394959848276976</c:v>
                </c:pt>
                <c:pt idx="30">
                  <c:v>-0.0432125350143848</c:v>
                </c:pt>
                <c:pt idx="31">
                  <c:v>-0.0456573789787783</c:v>
                </c:pt>
                <c:pt idx="32">
                  <c:v>-0.0469722366730045</c:v>
                </c:pt>
                <c:pt idx="33">
                  <c:v>-0.0487366256591252</c:v>
                </c:pt>
                <c:pt idx="34">
                  <c:v>-0.050626673567547</c:v>
                </c:pt>
                <c:pt idx="35">
                  <c:v>-0.0530548962164605</c:v>
                </c:pt>
                <c:pt idx="36">
                  <c:v>-0.0525696288899949</c:v>
                </c:pt>
                <c:pt idx="37">
                  <c:v>-0.0525669826284225</c:v>
                </c:pt>
                <c:pt idx="38">
                  <c:v>-0.0520380639681512</c:v>
                </c:pt>
                <c:pt idx="39">
                  <c:v>-0.0535431067064551</c:v>
                </c:pt>
                <c:pt idx="40">
                  <c:v>-0.0550982472207778</c:v>
                </c:pt>
                <c:pt idx="41">
                  <c:v>-0.0549134471736148</c:v>
                </c:pt>
                <c:pt idx="42">
                  <c:v>-0.0531213573698368</c:v>
                </c:pt>
                <c:pt idx="43">
                  <c:v>-0.0526880088360254</c:v>
                </c:pt>
                <c:pt idx="44">
                  <c:v>-0.0522181915408741</c:v>
                </c:pt>
                <c:pt idx="45">
                  <c:v>-0.0513315431234387</c:v>
                </c:pt>
                <c:pt idx="46">
                  <c:v>-0.0501053756211706</c:v>
                </c:pt>
                <c:pt idx="47">
                  <c:v>-0.0498463215332656</c:v>
                </c:pt>
                <c:pt idx="48">
                  <c:v>-0.0495865143798309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-0.0382802383845293</c:v>
                </c:pt>
                <c:pt idx="30">
                  <c:v>-0.0419805903752827</c:v>
                </c:pt>
                <c:pt idx="31">
                  <c:v>-0.044862742836786</c:v>
                </c:pt>
                <c:pt idx="32">
                  <c:v>-0.0463508075095766</c:v>
                </c:pt>
                <c:pt idx="33">
                  <c:v>-0.047869683094982</c:v>
                </c:pt>
                <c:pt idx="34">
                  <c:v>-0.049922186517144</c:v>
                </c:pt>
                <c:pt idx="35">
                  <c:v>-0.0526197357644345</c:v>
                </c:pt>
                <c:pt idx="36">
                  <c:v>-0.0535219521430809</c:v>
                </c:pt>
                <c:pt idx="37">
                  <c:v>-0.0535376590364219</c:v>
                </c:pt>
                <c:pt idx="38">
                  <c:v>-0.0518810699177808</c:v>
                </c:pt>
                <c:pt idx="39">
                  <c:v>-0.0508493738117114</c:v>
                </c:pt>
                <c:pt idx="40">
                  <c:v>-0.0507147861923251</c:v>
                </c:pt>
                <c:pt idx="41">
                  <c:v>-0.0479907708424983</c:v>
                </c:pt>
                <c:pt idx="42">
                  <c:v>-0.046272001487057</c:v>
                </c:pt>
                <c:pt idx="43">
                  <c:v>-0.0447278845430156</c:v>
                </c:pt>
                <c:pt idx="44">
                  <c:v>-0.0438644284261021</c:v>
                </c:pt>
                <c:pt idx="45">
                  <c:v>-0.0420949273489351</c:v>
                </c:pt>
                <c:pt idx="46">
                  <c:v>-0.0405637812779485</c:v>
                </c:pt>
                <c:pt idx="47">
                  <c:v>-0.0405901731421381</c:v>
                </c:pt>
                <c:pt idx="48">
                  <c:v>-0.0398720342143201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-0.0399175657812147</c:v>
                </c:pt>
                <c:pt idx="30">
                  <c:v>-0.0440462475182616</c:v>
                </c:pt>
                <c:pt idx="31">
                  <c:v>-0.047331402690662</c:v>
                </c:pt>
                <c:pt idx="32">
                  <c:v>-0.0493167637669378</c:v>
                </c:pt>
                <c:pt idx="33">
                  <c:v>-0.0518399627092708</c:v>
                </c:pt>
                <c:pt idx="34">
                  <c:v>-0.0553533505304993</c:v>
                </c:pt>
                <c:pt idx="35">
                  <c:v>-0.0592049565371397</c:v>
                </c:pt>
                <c:pt idx="36">
                  <c:v>-0.0614329149585103</c:v>
                </c:pt>
                <c:pt idx="37">
                  <c:v>-0.0625160137765668</c:v>
                </c:pt>
                <c:pt idx="38">
                  <c:v>-0.0616850857113387</c:v>
                </c:pt>
                <c:pt idx="39">
                  <c:v>-0.0615471695539473</c:v>
                </c:pt>
                <c:pt idx="40">
                  <c:v>-0.0626004374013678</c:v>
                </c:pt>
                <c:pt idx="41">
                  <c:v>-0.0607352850284153</c:v>
                </c:pt>
                <c:pt idx="42">
                  <c:v>-0.0600296976668315</c:v>
                </c:pt>
                <c:pt idx="43">
                  <c:v>-0.0591503264180669</c:v>
                </c:pt>
                <c:pt idx="44">
                  <c:v>-0.0594192790640475</c:v>
                </c:pt>
                <c:pt idx="45">
                  <c:v>-0.0587937801354918</c:v>
                </c:pt>
                <c:pt idx="46">
                  <c:v>-0.0581110043953365</c:v>
                </c:pt>
                <c:pt idx="47">
                  <c:v>-0.0593051553578268</c:v>
                </c:pt>
                <c:pt idx="48">
                  <c:v>-0.0593086449199272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-0.0394695002184884</c:v>
                </c:pt>
                <c:pt idx="30">
                  <c:v>-0.0406087405992324</c:v>
                </c:pt>
                <c:pt idx="31">
                  <c:v>-0.0430845108546021</c:v>
                </c:pt>
                <c:pt idx="32">
                  <c:v>-0.0440443018603656</c:v>
                </c:pt>
                <c:pt idx="33">
                  <c:v>-0.0445344347862091</c:v>
                </c:pt>
                <c:pt idx="34">
                  <c:v>-0.048106861422655</c:v>
                </c:pt>
                <c:pt idx="35">
                  <c:v>-0.049965625312993</c:v>
                </c:pt>
                <c:pt idx="36">
                  <c:v>-0.048096794387565</c:v>
                </c:pt>
                <c:pt idx="37">
                  <c:v>-0.0452960862629945</c:v>
                </c:pt>
                <c:pt idx="38">
                  <c:v>-0.0430910351386164</c:v>
                </c:pt>
                <c:pt idx="39">
                  <c:v>-0.0412832718723183</c:v>
                </c:pt>
                <c:pt idx="40">
                  <c:v>-0.0396572131258323</c:v>
                </c:pt>
                <c:pt idx="41">
                  <c:v>-0.0380466683872318</c:v>
                </c:pt>
                <c:pt idx="42">
                  <c:v>-0.0368781825174413</c:v>
                </c:pt>
                <c:pt idx="43">
                  <c:v>-0.03580532212459</c:v>
                </c:pt>
                <c:pt idx="44">
                  <c:v>-0.0344369891693728</c:v>
                </c:pt>
                <c:pt idx="45">
                  <c:v>-0.032685810304135</c:v>
                </c:pt>
                <c:pt idx="46">
                  <c:v>-0.0311603794988268</c:v>
                </c:pt>
                <c:pt idx="47">
                  <c:v>-0.0291791528082186</c:v>
                </c:pt>
                <c:pt idx="48">
                  <c:v>-0.0281490888384299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-0.038724531296969</c:v>
                </c:pt>
                <c:pt idx="28">
                  <c:v>-0.0479270287515472</c:v>
                </c:pt>
                <c:pt idx="29">
                  <c:v>-0.0411516306441239</c:v>
                </c:pt>
                <c:pt idx="30">
                  <c:v>-0.0427137307342657</c:v>
                </c:pt>
                <c:pt idx="31">
                  <c:v>-0.045568809124242</c:v>
                </c:pt>
                <c:pt idx="32">
                  <c:v>-0.0469805444733325</c:v>
                </c:pt>
                <c:pt idx="33">
                  <c:v>-0.0485330041848207</c:v>
                </c:pt>
                <c:pt idx="34">
                  <c:v>-0.0537133767319137</c:v>
                </c:pt>
                <c:pt idx="35">
                  <c:v>-0.0566822471877252</c:v>
                </c:pt>
                <c:pt idx="36">
                  <c:v>-0.0558086760291307</c:v>
                </c:pt>
                <c:pt idx="37">
                  <c:v>-0.0540007603620792</c:v>
                </c:pt>
                <c:pt idx="38">
                  <c:v>-0.052808617760558</c:v>
                </c:pt>
                <c:pt idx="39">
                  <c:v>-0.0518872750131098</c:v>
                </c:pt>
                <c:pt idx="40">
                  <c:v>-0.0512674367593036</c:v>
                </c:pt>
                <c:pt idx="41">
                  <c:v>-0.050722345042899</c:v>
                </c:pt>
                <c:pt idx="42">
                  <c:v>-0.0504594917689061</c:v>
                </c:pt>
                <c:pt idx="43">
                  <c:v>-0.0500219801522625</c:v>
                </c:pt>
                <c:pt idx="44">
                  <c:v>-0.0494038631777685</c:v>
                </c:pt>
                <c:pt idx="45">
                  <c:v>-0.0486305690329308</c:v>
                </c:pt>
                <c:pt idx="46">
                  <c:v>-0.0475901554146164</c:v>
                </c:pt>
                <c:pt idx="47">
                  <c:v>-0.046492769874092</c:v>
                </c:pt>
                <c:pt idx="48">
                  <c:v>-0.0460610472078032</c:v>
                </c:pt>
              </c:numCache>
            </c:numRef>
          </c:yVal>
          <c:smooth val="0"/>
        </c:ser>
        <c:axId val="11871954"/>
        <c:axId val="47521391"/>
      </c:scatterChart>
      <c:valAx>
        <c:axId val="118719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521391"/>
        <c:crosses val="autoZero"/>
        <c:crossBetween val="midCat"/>
      </c:valAx>
      <c:valAx>
        <c:axId val="47521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87195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-0.00941408774439181</c:v>
                </c:pt>
                <c:pt idx="28">
                  <c:v>-0.0141298229153242</c:v>
                </c:pt>
                <c:pt idx="29">
                  <c:v>-0.0231835840621519</c:v>
                </c:pt>
                <c:pt idx="30">
                  <c:v>-0.0141247943409735</c:v>
                </c:pt>
                <c:pt idx="31">
                  <c:v>-0.0174445255989043</c:v>
                </c:pt>
                <c:pt idx="32">
                  <c:v>-0.0194909129063096</c:v>
                </c:pt>
                <c:pt idx="33">
                  <c:v>-0.020378930663567</c:v>
                </c:pt>
                <c:pt idx="34">
                  <c:v>-0.0210033855784611</c:v>
                </c:pt>
                <c:pt idx="35">
                  <c:v>-0.021368060827255</c:v>
                </c:pt>
                <c:pt idx="36">
                  <c:v>-0.022691382290971</c:v>
                </c:pt>
                <c:pt idx="37">
                  <c:v>-0.0210382413557023</c:v>
                </c:pt>
                <c:pt idx="38">
                  <c:v>-0.0198495112799997</c:v>
                </c:pt>
                <c:pt idx="39">
                  <c:v>-0.0183455675523047</c:v>
                </c:pt>
                <c:pt idx="40">
                  <c:v>-0.0189722581629036</c:v>
                </c:pt>
                <c:pt idx="41">
                  <c:v>-0.0195381379283728</c:v>
                </c:pt>
                <c:pt idx="42">
                  <c:v>-0.0183930286500791</c:v>
                </c:pt>
                <c:pt idx="43">
                  <c:v>-0.0161112193276211</c:v>
                </c:pt>
                <c:pt idx="44">
                  <c:v>-0.0148718800338153</c:v>
                </c:pt>
                <c:pt idx="45">
                  <c:v>-0.0139163447005987</c:v>
                </c:pt>
                <c:pt idx="46">
                  <c:v>-0.0124399284446649</c:v>
                </c:pt>
                <c:pt idx="47">
                  <c:v>-0.0105954358819238</c:v>
                </c:pt>
                <c:pt idx="48">
                  <c:v>-0.00943548811877641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-0.0274367159938334</c:v>
                </c:pt>
                <c:pt idx="29">
                  <c:v>-0.0367144568092899</c:v>
                </c:pt>
                <c:pt idx="30">
                  <c:v>-0.0274048484937635</c:v>
                </c:pt>
                <c:pt idx="31">
                  <c:v>-0.030849154156794</c:v>
                </c:pt>
                <c:pt idx="32">
                  <c:v>-0.0330416924259785</c:v>
                </c:pt>
                <c:pt idx="33">
                  <c:v>-0.0342034169557221</c:v>
                </c:pt>
                <c:pt idx="34">
                  <c:v>-0.0358404395402536</c:v>
                </c:pt>
                <c:pt idx="35">
                  <c:v>-0.0349491456181555</c:v>
                </c:pt>
                <c:pt idx="36">
                  <c:v>-0.037377368267069</c:v>
                </c:pt>
                <c:pt idx="37">
                  <c:v>-0.0368921009406035</c:v>
                </c:pt>
                <c:pt idx="38">
                  <c:v>-0.0368894546790311</c:v>
                </c:pt>
                <c:pt idx="39">
                  <c:v>-0.0363605360187598</c:v>
                </c:pt>
                <c:pt idx="40">
                  <c:v>-0.0378655787570637</c:v>
                </c:pt>
                <c:pt idx="41">
                  <c:v>-0.0394207192713864</c:v>
                </c:pt>
                <c:pt idx="42">
                  <c:v>-0.0392359192242233</c:v>
                </c:pt>
                <c:pt idx="43">
                  <c:v>-0.0374438294204454</c:v>
                </c:pt>
                <c:pt idx="44">
                  <c:v>-0.037010480886634</c:v>
                </c:pt>
                <c:pt idx="45">
                  <c:v>-0.0365406635914827</c:v>
                </c:pt>
                <c:pt idx="46">
                  <c:v>-0.0356540151740473</c:v>
                </c:pt>
                <c:pt idx="47">
                  <c:v>-0.0344278476717792</c:v>
                </c:pt>
                <c:pt idx="48">
                  <c:v>-0.0341687935838742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-0.0141750016179307</c:v>
                </c:pt>
                <c:pt idx="29">
                  <c:v>-0.0233891738529692</c:v>
                </c:pt>
                <c:pt idx="30">
                  <c:v>-0.0145505503787433</c:v>
                </c:pt>
                <c:pt idx="31">
                  <c:v>-0.0182509023694967</c:v>
                </c:pt>
                <c:pt idx="32">
                  <c:v>-0.021133054831</c:v>
                </c:pt>
                <c:pt idx="33">
                  <c:v>-0.0226211195037906</c:v>
                </c:pt>
                <c:pt idx="34">
                  <c:v>-0.024139995089196</c:v>
                </c:pt>
                <c:pt idx="35">
                  <c:v>-0.026192498511358</c:v>
                </c:pt>
                <c:pt idx="36">
                  <c:v>-0.0288900477586484</c:v>
                </c:pt>
                <c:pt idx="37">
                  <c:v>-0.0297922641372949</c:v>
                </c:pt>
                <c:pt idx="38">
                  <c:v>-0.0298079710306358</c:v>
                </c:pt>
                <c:pt idx="39">
                  <c:v>-0.0281513819119948</c:v>
                </c:pt>
                <c:pt idx="40">
                  <c:v>-0.0271196858059253</c:v>
                </c:pt>
                <c:pt idx="41">
                  <c:v>-0.0269850981865391</c:v>
                </c:pt>
                <c:pt idx="42">
                  <c:v>-0.0242610828367123</c:v>
                </c:pt>
                <c:pt idx="43">
                  <c:v>-0.022542313481271</c:v>
                </c:pt>
                <c:pt idx="44">
                  <c:v>-0.0209981965372296</c:v>
                </c:pt>
                <c:pt idx="45">
                  <c:v>-0.0201347404203161</c:v>
                </c:pt>
                <c:pt idx="46">
                  <c:v>-0.0183652393431491</c:v>
                </c:pt>
                <c:pt idx="47">
                  <c:v>-0.0168340932721625</c:v>
                </c:pt>
                <c:pt idx="48">
                  <c:v>-0.0168604851363521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-0.0274818946964399</c:v>
                </c:pt>
                <c:pt idx="29">
                  <c:v>-0.0328016997279576</c:v>
                </c:pt>
                <c:pt idx="30">
                  <c:v>-0.0242400378318233</c:v>
                </c:pt>
                <c:pt idx="31">
                  <c:v>-0.0283687195688702</c:v>
                </c:pt>
                <c:pt idx="32">
                  <c:v>-0.0316538747412705</c:v>
                </c:pt>
                <c:pt idx="33">
                  <c:v>-0.0336392358175464</c:v>
                </c:pt>
                <c:pt idx="34">
                  <c:v>-0.0361624347598794</c:v>
                </c:pt>
                <c:pt idx="35">
                  <c:v>-0.0396758225811079</c:v>
                </c:pt>
                <c:pt idx="36">
                  <c:v>-0.0435274285877483</c:v>
                </c:pt>
                <c:pt idx="37">
                  <c:v>-0.0457553870091189</c:v>
                </c:pt>
                <c:pt idx="38">
                  <c:v>-0.0468384858271754</c:v>
                </c:pt>
                <c:pt idx="39">
                  <c:v>-0.0460075577619473</c:v>
                </c:pt>
                <c:pt idx="40">
                  <c:v>-0.0458696416045558</c:v>
                </c:pt>
                <c:pt idx="41">
                  <c:v>-0.0469229094519764</c:v>
                </c:pt>
                <c:pt idx="42">
                  <c:v>-0.0450577570790239</c:v>
                </c:pt>
                <c:pt idx="43">
                  <c:v>-0.0443521697174401</c:v>
                </c:pt>
                <c:pt idx="44">
                  <c:v>-0.0434727984686755</c:v>
                </c:pt>
                <c:pt idx="45">
                  <c:v>-0.043741751114656</c:v>
                </c:pt>
                <c:pt idx="46">
                  <c:v>-0.0431162521861004</c:v>
                </c:pt>
                <c:pt idx="47">
                  <c:v>-0.0424334764459451</c:v>
                </c:pt>
                <c:pt idx="48">
                  <c:v>-0.0436276274084353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-0.0228430311187539</c:v>
                </c:pt>
                <c:pt idx="30">
                  <c:v>-0.0157398122127024</c:v>
                </c:pt>
                <c:pt idx="31">
                  <c:v>-0.0168790525934464</c:v>
                </c:pt>
                <c:pt idx="32">
                  <c:v>-0.0193548228488161</c:v>
                </c:pt>
                <c:pt idx="33">
                  <c:v>-0.0203146138545796</c:v>
                </c:pt>
                <c:pt idx="34">
                  <c:v>-0.0208047467804231</c:v>
                </c:pt>
                <c:pt idx="35">
                  <c:v>-0.024377173416869</c:v>
                </c:pt>
                <c:pt idx="36">
                  <c:v>-0.026235937307207</c:v>
                </c:pt>
                <c:pt idx="37">
                  <c:v>-0.024367106381779</c:v>
                </c:pt>
                <c:pt idx="38">
                  <c:v>-0.0215663982572085</c:v>
                </c:pt>
                <c:pt idx="39">
                  <c:v>-0.0193613471328303</c:v>
                </c:pt>
                <c:pt idx="40">
                  <c:v>-0.0175535838665323</c:v>
                </c:pt>
                <c:pt idx="41">
                  <c:v>-0.0159275251200463</c:v>
                </c:pt>
                <c:pt idx="42">
                  <c:v>-0.0143169803814458</c:v>
                </c:pt>
                <c:pt idx="43">
                  <c:v>-0.0131484945116553</c:v>
                </c:pt>
                <c:pt idx="44">
                  <c:v>-0.012075634118804</c:v>
                </c:pt>
                <c:pt idx="45">
                  <c:v>-0.0107073011635868</c:v>
                </c:pt>
                <c:pt idx="46">
                  <c:v>-0.00895612229834898</c:v>
                </c:pt>
                <c:pt idx="47">
                  <c:v>-0.00743069149304078</c:v>
                </c:pt>
                <c:pt idx="48">
                  <c:v>-0.0054494648024326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-0.0322495008021558</c:v>
                </c:pt>
                <c:pt idx="30">
                  <c:v>-0.0254741026947325</c:v>
                </c:pt>
                <c:pt idx="31">
                  <c:v>-0.0270362027848743</c:v>
                </c:pt>
                <c:pt idx="32">
                  <c:v>-0.0298912811748506</c:v>
                </c:pt>
                <c:pt idx="33">
                  <c:v>-0.0313030165239411</c:v>
                </c:pt>
                <c:pt idx="34">
                  <c:v>-0.0328554762354293</c:v>
                </c:pt>
                <c:pt idx="35">
                  <c:v>-0.0380358487825223</c:v>
                </c:pt>
                <c:pt idx="36">
                  <c:v>-0.0410047192383338</c:v>
                </c:pt>
                <c:pt idx="37">
                  <c:v>-0.0401311480797393</c:v>
                </c:pt>
                <c:pt idx="38">
                  <c:v>-0.0383232324126878</c:v>
                </c:pt>
                <c:pt idx="39">
                  <c:v>-0.0371310898111665</c:v>
                </c:pt>
                <c:pt idx="40">
                  <c:v>-0.0362097470637184</c:v>
                </c:pt>
                <c:pt idx="41">
                  <c:v>-0.0355899088099122</c:v>
                </c:pt>
                <c:pt idx="42">
                  <c:v>-0.0350448170935075</c:v>
                </c:pt>
                <c:pt idx="43">
                  <c:v>-0.0347819638195147</c:v>
                </c:pt>
                <c:pt idx="44">
                  <c:v>-0.0343444522028711</c:v>
                </c:pt>
                <c:pt idx="45">
                  <c:v>-0.0337263352283771</c:v>
                </c:pt>
                <c:pt idx="46">
                  <c:v>-0.0329530410835394</c:v>
                </c:pt>
                <c:pt idx="47">
                  <c:v>-0.031912627465225</c:v>
                </c:pt>
                <c:pt idx="48">
                  <c:v>-0.0308152419247006</c:v>
                </c:pt>
              </c:numCache>
            </c:numRef>
          </c:yVal>
          <c:smooth val="0"/>
        </c:ser>
        <c:axId val="35134574"/>
        <c:axId val="88690710"/>
      </c:scatterChart>
      <c:valAx>
        <c:axId val="351345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690710"/>
        <c:crosses val="autoZero"/>
        <c:crossBetween val="midCat"/>
      </c:valAx>
      <c:valAx>
        <c:axId val="88690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13457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1.16%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-0.01313904465052</c:v>
                </c:pt>
                <c:pt idx="9">
                  <c:v>-0.0135459452871341</c:v>
                </c:pt>
                <c:pt idx="10">
                  <c:v>-0.0139212558831805</c:v>
                </c:pt>
                <c:pt idx="11">
                  <c:v>-0.0142492319556529</c:v>
                </c:pt>
                <c:pt idx="12">
                  <c:v>-0.0142189428972684</c:v>
                </c:pt>
                <c:pt idx="13">
                  <c:v>-0.0144244710400277</c:v>
                </c:pt>
                <c:pt idx="14">
                  <c:v>-0.01479369950955</c:v>
                </c:pt>
                <c:pt idx="15">
                  <c:v>-0.0144292820425466</c:v>
                </c:pt>
                <c:pt idx="16">
                  <c:v>-0.0141608806199379</c:v>
                </c:pt>
                <c:pt idx="17">
                  <c:v>-0.0137138723126094</c:v>
                </c:pt>
                <c:pt idx="18">
                  <c:v>-0.0137040472443697</c:v>
                </c:pt>
                <c:pt idx="19">
                  <c:v>-0.0135820812893013</c:v>
                </c:pt>
                <c:pt idx="20">
                  <c:v>-0.0133440554494608</c:v>
                </c:pt>
                <c:pt idx="21">
                  <c:v>-0.0128524311999756</c:v>
                </c:pt>
                <c:pt idx="22">
                  <c:v>-0.0128060826331148</c:v>
                </c:pt>
                <c:pt idx="23">
                  <c:v>-0.0127300724564202</c:v>
                </c:pt>
                <c:pt idx="24">
                  <c:v>-0.0122776570122461</c:v>
                </c:pt>
                <c:pt idx="25">
                  <c:v>-0.0120104861094187</c:v>
                </c:pt>
                <c:pt idx="26">
                  <c:v>-0.011903019071449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10.28%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-0.0766686586511672</c:v>
                </c:pt>
                <c:pt idx="7">
                  <c:v>-0.0928271572038237</c:v>
                </c:pt>
                <c:pt idx="8">
                  <c:v>-0.0832775413337209</c:v>
                </c:pt>
                <c:pt idx="9">
                  <c:v>-0.0866150910071836</c:v>
                </c:pt>
                <c:pt idx="10">
                  <c:v>-0.0892930969181621</c:v>
                </c:pt>
                <c:pt idx="11">
                  <c:v>-0.0913915808453146</c:v>
                </c:pt>
                <c:pt idx="12">
                  <c:v>-0.0940474557891033</c:v>
                </c:pt>
                <c:pt idx="13">
                  <c:v>-0.0969426066258455</c:v>
                </c:pt>
                <c:pt idx="14">
                  <c:v>-0.0994608772446491</c:v>
                </c:pt>
                <c:pt idx="15">
                  <c:v>-0.0999169056704892</c:v>
                </c:pt>
                <c:pt idx="16">
                  <c:v>-0.100567799402229</c:v>
                </c:pt>
                <c:pt idx="17">
                  <c:v>-0.10066150762104</c:v>
                </c:pt>
                <c:pt idx="18">
                  <c:v>-0.102493601295554</c:v>
                </c:pt>
                <c:pt idx="19">
                  <c:v>-0.104318011121236</c:v>
                </c:pt>
                <c:pt idx="20">
                  <c:v>-0.104503317482415</c:v>
                </c:pt>
                <c:pt idx="21">
                  <c:v>-0.103716864304514</c:v>
                </c:pt>
                <c:pt idx="22">
                  <c:v>-0.103596582105844</c:v>
                </c:pt>
                <c:pt idx="23">
                  <c:v>-0.103589536666312</c:v>
                </c:pt>
                <c:pt idx="24">
                  <c:v>-0.103275949977871</c:v>
                </c:pt>
                <c:pt idx="25">
                  <c:v>-0.102618649860086</c:v>
                </c:pt>
                <c:pt idx="26">
                  <c:v>-0.102677412232337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6.48%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0.0569206011565432</c:v>
                </c:pt>
                <c:pt idx="9">
                  <c:v>0.0569485012799328</c:v>
                </c:pt>
                <c:pt idx="10">
                  <c:v>0.0575569738225644</c:v>
                </c:pt>
                <c:pt idx="11">
                  <c:v>0.0586685761279631</c:v>
                </c:pt>
                <c:pt idx="12">
                  <c:v>0.0595297730272466</c:v>
                </c:pt>
                <c:pt idx="13">
                  <c:v>0.0607404040983263</c:v>
                </c:pt>
                <c:pt idx="14">
                  <c:v>0.0611996805377387</c:v>
                </c:pt>
                <c:pt idx="15">
                  <c:v>0.0617765588230408</c:v>
                </c:pt>
                <c:pt idx="16">
                  <c:v>0.0621616973937445</c:v>
                </c:pt>
                <c:pt idx="17">
                  <c:v>0.062337315965498</c:v>
                </c:pt>
                <c:pt idx="18">
                  <c:v>0.0626545418334681</c:v>
                </c:pt>
                <c:pt idx="19">
                  <c:v>0.0628018451897593</c:v>
                </c:pt>
                <c:pt idx="20">
                  <c:v>0.0629339257582609</c:v>
                </c:pt>
                <c:pt idx="21">
                  <c:v>0.0634479381346525</c:v>
                </c:pt>
                <c:pt idx="22">
                  <c:v>0.0637146559029337</c:v>
                </c:pt>
                <c:pt idx="23">
                  <c:v>0.064101417581858</c:v>
                </c:pt>
                <c:pt idx="24">
                  <c:v>0.0642220638666788</c:v>
                </c:pt>
                <c:pt idx="25">
                  <c:v>0.0645237603483342</c:v>
                </c:pt>
                <c:pt idx="26">
                  <c:v>0.0647341097705208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0.0115594213756067</c:v>
                </c:pt>
                <c:pt idx="8">
                  <c:v>0.0120911363339341</c:v>
                </c:pt>
                <c:pt idx="9">
                  <c:v>0.0123633808575908</c:v>
                </c:pt>
                <c:pt idx="10">
                  <c:v>0.0126156865527998</c:v>
                </c:pt>
                <c:pt idx="11">
                  <c:v>0.0127688197172824</c:v>
                </c:pt>
                <c:pt idx="12">
                  <c:v>0.0128961861188716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25756881"/>
        <c:axId val="25072636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-3.39%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-0.0274367159938334</c:v>
                </c:pt>
                <c:pt idx="7">
                  <c:v>-0.0367144568092899</c:v>
                </c:pt>
                <c:pt idx="8">
                  <c:v>-0.0274048484937635</c:v>
                </c:pt>
                <c:pt idx="9">
                  <c:v>-0.030849154156794</c:v>
                </c:pt>
                <c:pt idx="10">
                  <c:v>-0.0330416924259784</c:v>
                </c:pt>
                <c:pt idx="11">
                  <c:v>-0.0342034169557221</c:v>
                </c:pt>
                <c:pt idx="12">
                  <c:v>-0.0358404395402536</c:v>
                </c:pt>
                <c:pt idx="13">
                  <c:v>-0.0349491456181556</c:v>
                </c:pt>
                <c:pt idx="14">
                  <c:v>-0.037377368267069</c:v>
                </c:pt>
                <c:pt idx="15">
                  <c:v>-0.0368921009406035</c:v>
                </c:pt>
                <c:pt idx="16">
                  <c:v>-0.0368894546790311</c:v>
                </c:pt>
                <c:pt idx="17">
                  <c:v>-0.0363605360187598</c:v>
                </c:pt>
                <c:pt idx="18">
                  <c:v>-0.0378655787570637</c:v>
                </c:pt>
                <c:pt idx="19">
                  <c:v>-0.0394207192713864</c:v>
                </c:pt>
                <c:pt idx="20">
                  <c:v>-0.0392359192242233</c:v>
                </c:pt>
                <c:pt idx="21">
                  <c:v>-0.0374438294204454</c:v>
                </c:pt>
                <c:pt idx="22">
                  <c:v>-0.037010480886634</c:v>
                </c:pt>
                <c:pt idx="23">
                  <c:v>-0.0365406635914828</c:v>
                </c:pt>
                <c:pt idx="24">
                  <c:v>-0.0356540151740473</c:v>
                </c:pt>
                <c:pt idx="25">
                  <c:v>-0.0344278476717792</c:v>
                </c:pt>
                <c:pt idx="26">
                  <c:v>-0.0341687935838742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756881"/>
        <c:axId val="25072636"/>
      </c:lineChart>
      <c:catAx>
        <c:axId val="25756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072636"/>
        <c:crosses val="autoZero"/>
        <c:auto val="1"/>
        <c:lblAlgn val="ctr"/>
        <c:lblOffset val="100"/>
      </c:catAx>
      <c:valAx>
        <c:axId val="250726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75688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-0.0274367159938334</c:v>
                </c:pt>
                <c:pt idx="29">
                  <c:v>-0.0367144568092899</c:v>
                </c:pt>
                <c:pt idx="30">
                  <c:v>-0.0274048484937635</c:v>
                </c:pt>
                <c:pt idx="31">
                  <c:v>-0.030849154156794</c:v>
                </c:pt>
                <c:pt idx="32">
                  <c:v>-0.0330416924259785</c:v>
                </c:pt>
                <c:pt idx="33">
                  <c:v>-0.0342034169557221</c:v>
                </c:pt>
                <c:pt idx="34">
                  <c:v>-0.0358404395402536</c:v>
                </c:pt>
                <c:pt idx="35">
                  <c:v>-0.0349491456181555</c:v>
                </c:pt>
                <c:pt idx="36">
                  <c:v>-0.037377368267069</c:v>
                </c:pt>
                <c:pt idx="37">
                  <c:v>-0.0368921009406035</c:v>
                </c:pt>
                <c:pt idx="38">
                  <c:v>-0.0368894546790311</c:v>
                </c:pt>
                <c:pt idx="39">
                  <c:v>-0.0363605360187598</c:v>
                </c:pt>
                <c:pt idx="40">
                  <c:v>-0.0378655787570637</c:v>
                </c:pt>
                <c:pt idx="41">
                  <c:v>-0.0394207192713864</c:v>
                </c:pt>
                <c:pt idx="42">
                  <c:v>-0.0392359192242233</c:v>
                </c:pt>
                <c:pt idx="43">
                  <c:v>-0.0374438294204454</c:v>
                </c:pt>
                <c:pt idx="44">
                  <c:v>-0.037010480886634</c:v>
                </c:pt>
                <c:pt idx="45">
                  <c:v>-0.0365406635914827</c:v>
                </c:pt>
                <c:pt idx="46">
                  <c:v>-0.0356540151740473</c:v>
                </c:pt>
                <c:pt idx="47">
                  <c:v>-0.0344278476717792</c:v>
                </c:pt>
                <c:pt idx="48">
                  <c:v>-0.0341687935838742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-0.0274818946964399</c:v>
                </c:pt>
                <c:pt idx="29">
                  <c:v>-0.0328016997279576</c:v>
                </c:pt>
                <c:pt idx="30">
                  <c:v>-0.0242400378318233</c:v>
                </c:pt>
                <c:pt idx="31">
                  <c:v>-0.0283687195688702</c:v>
                </c:pt>
                <c:pt idx="32">
                  <c:v>-0.0316538747412705</c:v>
                </c:pt>
                <c:pt idx="33">
                  <c:v>-0.0336392358175464</c:v>
                </c:pt>
                <c:pt idx="34">
                  <c:v>-0.0361624347598794</c:v>
                </c:pt>
                <c:pt idx="35">
                  <c:v>-0.0396758225811079</c:v>
                </c:pt>
                <c:pt idx="36">
                  <c:v>-0.0435274285877483</c:v>
                </c:pt>
                <c:pt idx="37">
                  <c:v>-0.0457553870091189</c:v>
                </c:pt>
                <c:pt idx="38">
                  <c:v>-0.0468384858271754</c:v>
                </c:pt>
                <c:pt idx="39">
                  <c:v>-0.0460075577619473</c:v>
                </c:pt>
                <c:pt idx="40">
                  <c:v>-0.0458696416045558</c:v>
                </c:pt>
                <c:pt idx="41">
                  <c:v>-0.0469229094519764</c:v>
                </c:pt>
                <c:pt idx="42">
                  <c:v>-0.0450577570790239</c:v>
                </c:pt>
                <c:pt idx="43">
                  <c:v>-0.0443521697174401</c:v>
                </c:pt>
                <c:pt idx="44">
                  <c:v>-0.0434727984686755</c:v>
                </c:pt>
                <c:pt idx="45">
                  <c:v>-0.043741751114656</c:v>
                </c:pt>
                <c:pt idx="46">
                  <c:v>-0.0431162521861004</c:v>
                </c:pt>
                <c:pt idx="47">
                  <c:v>-0.0424334764459451</c:v>
                </c:pt>
                <c:pt idx="48">
                  <c:v>-0.0436276274084353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-0.0322495008021558</c:v>
                </c:pt>
                <c:pt idx="30">
                  <c:v>-0.0254741026947325</c:v>
                </c:pt>
                <c:pt idx="31">
                  <c:v>-0.0270362027848743</c:v>
                </c:pt>
                <c:pt idx="32">
                  <c:v>-0.0298912811748506</c:v>
                </c:pt>
                <c:pt idx="33">
                  <c:v>-0.0313030165239411</c:v>
                </c:pt>
                <c:pt idx="34">
                  <c:v>-0.0328554762354293</c:v>
                </c:pt>
                <c:pt idx="35">
                  <c:v>-0.0380358487825223</c:v>
                </c:pt>
                <c:pt idx="36">
                  <c:v>-0.0410047192383338</c:v>
                </c:pt>
                <c:pt idx="37">
                  <c:v>-0.0401311480797393</c:v>
                </c:pt>
                <c:pt idx="38">
                  <c:v>-0.0383232324126878</c:v>
                </c:pt>
                <c:pt idx="39">
                  <c:v>-0.0371310898111665</c:v>
                </c:pt>
                <c:pt idx="40">
                  <c:v>-0.0362097470637184</c:v>
                </c:pt>
                <c:pt idx="41">
                  <c:v>-0.0355899088099122</c:v>
                </c:pt>
                <c:pt idx="42">
                  <c:v>-0.0350448170935075</c:v>
                </c:pt>
                <c:pt idx="43">
                  <c:v>-0.0347819638195147</c:v>
                </c:pt>
                <c:pt idx="44">
                  <c:v>-0.0343444522028711</c:v>
                </c:pt>
                <c:pt idx="45">
                  <c:v>-0.0337263352283771</c:v>
                </c:pt>
                <c:pt idx="46">
                  <c:v>-0.0329530410835394</c:v>
                </c:pt>
                <c:pt idx="47">
                  <c:v>-0.031912627465225</c:v>
                </c:pt>
                <c:pt idx="48">
                  <c:v>-0.0308152419247006</c:v>
                </c:pt>
              </c:numCache>
            </c:numRef>
          </c:yVal>
          <c:smooth val="0"/>
        </c:ser>
        <c:axId val="39878500"/>
        <c:axId val="57838940"/>
      </c:scatterChart>
      <c:valAx>
        <c:axId val="398785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838940"/>
        <c:crosses val="autoZero"/>
        <c:crossBetween val="midCat"/>
      </c:valAx>
      <c:valAx>
        <c:axId val="578389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87850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-0.01313904465052</c:v>
                </c:pt>
                <c:pt idx="8">
                  <c:v>-0.0135459452871341</c:v>
                </c:pt>
                <c:pt idx="9">
                  <c:v>-0.0139212558831805</c:v>
                </c:pt>
                <c:pt idx="10">
                  <c:v>-0.0142492319556529</c:v>
                </c:pt>
                <c:pt idx="11">
                  <c:v>-0.0142189428972684</c:v>
                </c:pt>
                <c:pt idx="12">
                  <c:v>-0.0144244710400277</c:v>
                </c:pt>
                <c:pt idx="13">
                  <c:v>-0.01479369950955</c:v>
                </c:pt>
                <c:pt idx="14">
                  <c:v>-0.0144292820425466</c:v>
                </c:pt>
                <c:pt idx="15">
                  <c:v>-0.0141608806199379</c:v>
                </c:pt>
                <c:pt idx="16">
                  <c:v>-0.0137138723126094</c:v>
                </c:pt>
                <c:pt idx="17">
                  <c:v>-0.0137040472443697</c:v>
                </c:pt>
                <c:pt idx="18">
                  <c:v>-0.0135820812893013</c:v>
                </c:pt>
                <c:pt idx="19">
                  <c:v>-0.0133440554494608</c:v>
                </c:pt>
                <c:pt idx="20">
                  <c:v>-0.0128524311999756</c:v>
                </c:pt>
                <c:pt idx="21">
                  <c:v>-0.0128060826331148</c:v>
                </c:pt>
                <c:pt idx="22">
                  <c:v>-0.0127300724564202</c:v>
                </c:pt>
                <c:pt idx="23">
                  <c:v>-0.0122776570122461</c:v>
                </c:pt>
                <c:pt idx="24">
                  <c:v>-0.0120104861094187</c:v>
                </c:pt>
                <c:pt idx="25">
                  <c:v>-0.011903019071449</c:v>
                </c:pt>
                <c:pt idx="26">
                  <c:v>-0.0115535639097572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-0.0832775413337209</c:v>
                </c:pt>
                <c:pt idx="8">
                  <c:v>-0.0866150910071836</c:v>
                </c:pt>
                <c:pt idx="9">
                  <c:v>-0.0892930969181621</c:v>
                </c:pt>
                <c:pt idx="10">
                  <c:v>-0.0913915808453146</c:v>
                </c:pt>
                <c:pt idx="11">
                  <c:v>-0.0940474557891033</c:v>
                </c:pt>
                <c:pt idx="12">
                  <c:v>-0.0969426066258455</c:v>
                </c:pt>
                <c:pt idx="13">
                  <c:v>-0.0994608772446491</c:v>
                </c:pt>
                <c:pt idx="14">
                  <c:v>-0.0999169056704892</c:v>
                </c:pt>
                <c:pt idx="15">
                  <c:v>-0.100567799402229</c:v>
                </c:pt>
                <c:pt idx="16">
                  <c:v>-0.10066150762104</c:v>
                </c:pt>
                <c:pt idx="17">
                  <c:v>-0.102493601295554</c:v>
                </c:pt>
                <c:pt idx="18">
                  <c:v>-0.104318011121236</c:v>
                </c:pt>
                <c:pt idx="19">
                  <c:v>-0.104503317482415</c:v>
                </c:pt>
                <c:pt idx="20">
                  <c:v>-0.103716864304514</c:v>
                </c:pt>
                <c:pt idx="21">
                  <c:v>-0.103596582105844</c:v>
                </c:pt>
                <c:pt idx="22">
                  <c:v>-0.103589536666312</c:v>
                </c:pt>
                <c:pt idx="23">
                  <c:v>-0.103275949977871</c:v>
                </c:pt>
                <c:pt idx="24">
                  <c:v>-0.102618649860086</c:v>
                </c:pt>
                <c:pt idx="25">
                  <c:v>-0.102677412232337</c:v>
                </c:pt>
                <c:pt idx="26">
                  <c:v>-0.102827345291714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0.0569206011565432</c:v>
                </c:pt>
                <c:pt idx="8">
                  <c:v>0.0569485012799328</c:v>
                </c:pt>
                <c:pt idx="9">
                  <c:v>0.0575569738225644</c:v>
                </c:pt>
                <c:pt idx="10">
                  <c:v>0.0586685761279631</c:v>
                </c:pt>
                <c:pt idx="11">
                  <c:v>0.0595297730272466</c:v>
                </c:pt>
                <c:pt idx="12">
                  <c:v>0.0607404040983263</c:v>
                </c:pt>
                <c:pt idx="13">
                  <c:v>0.0611996805377387</c:v>
                </c:pt>
                <c:pt idx="14">
                  <c:v>0.0617765588230408</c:v>
                </c:pt>
                <c:pt idx="15">
                  <c:v>0.0621616973937445</c:v>
                </c:pt>
                <c:pt idx="16">
                  <c:v>0.062337315965498</c:v>
                </c:pt>
                <c:pt idx="17">
                  <c:v>0.0626545418334681</c:v>
                </c:pt>
                <c:pt idx="18">
                  <c:v>0.0628018451897593</c:v>
                </c:pt>
                <c:pt idx="19">
                  <c:v>0.0629339257582609</c:v>
                </c:pt>
                <c:pt idx="20">
                  <c:v>0.0634479381346525</c:v>
                </c:pt>
                <c:pt idx="21">
                  <c:v>0.0637146559029337</c:v>
                </c:pt>
                <c:pt idx="22">
                  <c:v>0.064101417581858</c:v>
                </c:pt>
                <c:pt idx="23">
                  <c:v>0.0642220638666788</c:v>
                </c:pt>
                <c:pt idx="24">
                  <c:v>0.0645237603483342</c:v>
                </c:pt>
                <c:pt idx="25">
                  <c:v>0.0647341097705208</c:v>
                </c:pt>
                <c:pt idx="26">
                  <c:v>0.0647943948216399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17813701"/>
        <c:axId val="31579807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-0.0274367159938334</c:v>
                </c:pt>
                <c:pt idx="6">
                  <c:v>-0.0367144568092899</c:v>
                </c:pt>
                <c:pt idx="7">
                  <c:v>-0.0274048484937635</c:v>
                </c:pt>
                <c:pt idx="8">
                  <c:v>-0.030849154156794</c:v>
                </c:pt>
                <c:pt idx="9">
                  <c:v>-0.0330416924259784</c:v>
                </c:pt>
                <c:pt idx="10">
                  <c:v>-0.0342034169557221</c:v>
                </c:pt>
                <c:pt idx="11">
                  <c:v>-0.0358404395402536</c:v>
                </c:pt>
                <c:pt idx="12">
                  <c:v>-0.0349491456181556</c:v>
                </c:pt>
                <c:pt idx="13">
                  <c:v>-0.037377368267069</c:v>
                </c:pt>
                <c:pt idx="14">
                  <c:v>-0.0368921009406035</c:v>
                </c:pt>
                <c:pt idx="15">
                  <c:v>-0.0368894546790311</c:v>
                </c:pt>
                <c:pt idx="16">
                  <c:v>-0.0363605360187598</c:v>
                </c:pt>
                <c:pt idx="17">
                  <c:v>-0.0378655787570637</c:v>
                </c:pt>
                <c:pt idx="18">
                  <c:v>-0.0394207192713864</c:v>
                </c:pt>
                <c:pt idx="19">
                  <c:v>-0.0392359192242233</c:v>
                </c:pt>
                <c:pt idx="20">
                  <c:v>-0.0374438294204454</c:v>
                </c:pt>
                <c:pt idx="21">
                  <c:v>-0.037010480886634</c:v>
                </c:pt>
                <c:pt idx="22">
                  <c:v>-0.0365406635914828</c:v>
                </c:pt>
                <c:pt idx="23">
                  <c:v>-0.0356540151740473</c:v>
                </c:pt>
                <c:pt idx="24">
                  <c:v>-0.0344278476717792</c:v>
                </c:pt>
                <c:pt idx="25">
                  <c:v>-0.0341687935838742</c:v>
                </c:pt>
                <c:pt idx="26">
                  <c:v>-0.0339089864304395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813701"/>
        <c:axId val="31579807"/>
      </c:lineChart>
      <c:catAx>
        <c:axId val="17813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1579807"/>
        <c:crosses val="autoZero"/>
        <c:auto val="1"/>
        <c:lblAlgn val="ctr"/>
        <c:lblOffset val="100"/>
      </c:catAx>
      <c:valAx>
        <c:axId val="315798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781370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-0.0274367159938334</c:v>
                </c:pt>
                <c:pt idx="27">
                  <c:v>-0.0367144568092899</c:v>
                </c:pt>
                <c:pt idx="28">
                  <c:v>-0.0274048484937635</c:v>
                </c:pt>
                <c:pt idx="29">
                  <c:v>-0.030849154156794</c:v>
                </c:pt>
                <c:pt idx="30">
                  <c:v>-0.0330416924259785</c:v>
                </c:pt>
                <c:pt idx="31">
                  <c:v>-0.0342034169557221</c:v>
                </c:pt>
                <c:pt idx="32">
                  <c:v>-0.0358404395402536</c:v>
                </c:pt>
                <c:pt idx="33">
                  <c:v>-0.0349491456181555</c:v>
                </c:pt>
                <c:pt idx="34">
                  <c:v>-0.037377368267069</c:v>
                </c:pt>
                <c:pt idx="35">
                  <c:v>-0.0368921009406035</c:v>
                </c:pt>
                <c:pt idx="36">
                  <c:v>-0.0368894546790311</c:v>
                </c:pt>
                <c:pt idx="37">
                  <c:v>-0.0363605360187598</c:v>
                </c:pt>
                <c:pt idx="38">
                  <c:v>-0.0378655787570637</c:v>
                </c:pt>
                <c:pt idx="39">
                  <c:v>-0.0394207192713864</c:v>
                </c:pt>
                <c:pt idx="40">
                  <c:v>-0.0392359192242233</c:v>
                </c:pt>
                <c:pt idx="41">
                  <c:v>-0.0374438294204454</c:v>
                </c:pt>
                <c:pt idx="42">
                  <c:v>-0.037010480886634</c:v>
                </c:pt>
                <c:pt idx="43">
                  <c:v>-0.0365406635914827</c:v>
                </c:pt>
                <c:pt idx="44">
                  <c:v>-0.0356540151740473</c:v>
                </c:pt>
                <c:pt idx="45">
                  <c:v>-0.0344278476717792</c:v>
                </c:pt>
                <c:pt idx="46">
                  <c:v>-0.0341687935838742</c:v>
                </c:pt>
                <c:pt idx="47">
                  <c:v>-0.0339089864304394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-0.0274818946964399</c:v>
                </c:pt>
                <c:pt idx="27">
                  <c:v>-0.0328016997279576</c:v>
                </c:pt>
                <c:pt idx="28">
                  <c:v>-0.0242400378318233</c:v>
                </c:pt>
                <c:pt idx="29">
                  <c:v>-0.0283687195688702</c:v>
                </c:pt>
                <c:pt idx="30">
                  <c:v>-0.0316538747412705</c:v>
                </c:pt>
                <c:pt idx="31">
                  <c:v>-0.0336392358175464</c:v>
                </c:pt>
                <c:pt idx="32">
                  <c:v>-0.0361624347598794</c:v>
                </c:pt>
                <c:pt idx="33">
                  <c:v>-0.0396758225811079</c:v>
                </c:pt>
                <c:pt idx="34">
                  <c:v>-0.0435274285877483</c:v>
                </c:pt>
                <c:pt idx="35">
                  <c:v>-0.0457553870091189</c:v>
                </c:pt>
                <c:pt idx="36">
                  <c:v>-0.0468384858271754</c:v>
                </c:pt>
                <c:pt idx="37">
                  <c:v>-0.0460075577619473</c:v>
                </c:pt>
                <c:pt idx="38">
                  <c:v>-0.0458696416045558</c:v>
                </c:pt>
                <c:pt idx="39">
                  <c:v>-0.0469229094519764</c:v>
                </c:pt>
                <c:pt idx="40">
                  <c:v>-0.0450577570790239</c:v>
                </c:pt>
                <c:pt idx="41">
                  <c:v>-0.0443521697174401</c:v>
                </c:pt>
                <c:pt idx="42">
                  <c:v>-0.0434727984686755</c:v>
                </c:pt>
                <c:pt idx="43">
                  <c:v>-0.043741751114656</c:v>
                </c:pt>
                <c:pt idx="44">
                  <c:v>-0.0431162521861004</c:v>
                </c:pt>
                <c:pt idx="45">
                  <c:v>-0.0424334764459451</c:v>
                </c:pt>
                <c:pt idx="46">
                  <c:v>-0.0436276274084353</c:v>
                </c:pt>
                <c:pt idx="47">
                  <c:v>-0.0436311169705358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-0.0322495008021558</c:v>
                </c:pt>
                <c:pt idx="28">
                  <c:v>-0.0254741026947325</c:v>
                </c:pt>
                <c:pt idx="29">
                  <c:v>-0.0270362027848743</c:v>
                </c:pt>
                <c:pt idx="30">
                  <c:v>-0.0298912811748506</c:v>
                </c:pt>
                <c:pt idx="31">
                  <c:v>-0.0313030165239411</c:v>
                </c:pt>
                <c:pt idx="32">
                  <c:v>-0.0328554762354293</c:v>
                </c:pt>
                <c:pt idx="33">
                  <c:v>-0.0380358487825223</c:v>
                </c:pt>
                <c:pt idx="34">
                  <c:v>-0.0410047192383338</c:v>
                </c:pt>
                <c:pt idx="35">
                  <c:v>-0.0401311480797393</c:v>
                </c:pt>
                <c:pt idx="36">
                  <c:v>-0.0383232324126878</c:v>
                </c:pt>
                <c:pt idx="37">
                  <c:v>-0.0371310898111665</c:v>
                </c:pt>
                <c:pt idx="38">
                  <c:v>-0.0362097470637184</c:v>
                </c:pt>
                <c:pt idx="39">
                  <c:v>-0.0355899088099122</c:v>
                </c:pt>
                <c:pt idx="40">
                  <c:v>-0.0350448170935075</c:v>
                </c:pt>
                <c:pt idx="41">
                  <c:v>-0.0347819638195147</c:v>
                </c:pt>
                <c:pt idx="42">
                  <c:v>-0.0343444522028711</c:v>
                </c:pt>
                <c:pt idx="43">
                  <c:v>-0.0337263352283771</c:v>
                </c:pt>
                <c:pt idx="44">
                  <c:v>-0.0329530410835394</c:v>
                </c:pt>
                <c:pt idx="45">
                  <c:v>-0.031912627465225</c:v>
                </c:pt>
                <c:pt idx="46">
                  <c:v>-0.0308152419247006</c:v>
                </c:pt>
                <c:pt idx="47">
                  <c:v>-0.0303835192584118</c:v>
                </c:pt>
              </c:numCache>
            </c:numRef>
          </c:yVal>
          <c:smooth val="0"/>
        </c:ser>
        <c:axId val="24396095"/>
        <c:axId val="75435043"/>
      </c:scatterChart>
      <c:valAx>
        <c:axId val="24396095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435043"/>
        <c:crosses val="autoZero"/>
        <c:crossBetween val="midCat"/>
        <c:majorUnit val="2"/>
      </c:valAx>
      <c:valAx>
        <c:axId val="75435043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39609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result'!$C$148:$C$159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-0.01313904465052</c:v>
                </c:pt>
                <c:pt idx="8">
                  <c:v>-0.0135459452871341</c:v>
                </c:pt>
                <c:pt idx="9">
                  <c:v>-0.0139212558831805</c:v>
                </c:pt>
                <c:pt idx="10">
                  <c:v>-0.0142492319556529</c:v>
                </c:pt>
                <c:pt idx="11">
                  <c:v>-0.0142189428972684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result'!$D$148:$D$159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-0.0766686586511672</c:v>
                </c:pt>
                <c:pt idx="6">
                  <c:v>-0.0928271572038237</c:v>
                </c:pt>
                <c:pt idx="7">
                  <c:v>-0.0832775413337209</c:v>
                </c:pt>
                <c:pt idx="8">
                  <c:v>-0.0866150910071836</c:v>
                </c:pt>
                <c:pt idx="9">
                  <c:v>-0.0892930969181621</c:v>
                </c:pt>
                <c:pt idx="10">
                  <c:v>-0.0913915808453146</c:v>
                </c:pt>
                <c:pt idx="11">
                  <c:v>-0.0940474557891033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result'!$E$148:$E$159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0.0569206011565432</c:v>
                </c:pt>
                <c:pt idx="8">
                  <c:v>0.0569485012799328</c:v>
                </c:pt>
                <c:pt idx="9">
                  <c:v>0.0575569738225644</c:v>
                </c:pt>
                <c:pt idx="10">
                  <c:v>0.0586685761279631</c:v>
                </c:pt>
                <c:pt idx="11">
                  <c:v>0.0595297730272466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result'!$F$148:$F$159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0.0115594213756067</c:v>
                </c:pt>
                <c:pt idx="7">
                  <c:v>0.0120911363339341</c:v>
                </c:pt>
                <c:pt idx="8">
                  <c:v>0.0123633808575908</c:v>
                </c:pt>
                <c:pt idx="9">
                  <c:v>0.0126156865527998</c:v>
                </c:pt>
                <c:pt idx="10">
                  <c:v>0.0127688197172824</c:v>
                </c:pt>
                <c:pt idx="11">
                  <c:v>0.0128961861188716</c:v>
                </c:pt>
              </c:numCache>
            </c:numRef>
          </c:val>
        </c:ser>
        <c:gapWidth val="100"/>
        <c:overlap val="100"/>
        <c:axId val="37746445"/>
        <c:axId val="23837158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result'!$B$148:$B$159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result'!$G$148:$G$159</c:f>
              <c:numCache>
                <c:formatCode>General</c:formatCode>
                <c:ptCount val="12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-0.0274367159938334</c:v>
                </c:pt>
                <c:pt idx="6">
                  <c:v>-0.0367144568092899</c:v>
                </c:pt>
                <c:pt idx="7">
                  <c:v>-0.0274048484937635</c:v>
                </c:pt>
                <c:pt idx="8">
                  <c:v>-0.030849154156794</c:v>
                </c:pt>
                <c:pt idx="9">
                  <c:v>-0.0330416924259784</c:v>
                </c:pt>
                <c:pt idx="10">
                  <c:v>-0.0342034169557221</c:v>
                </c:pt>
                <c:pt idx="11">
                  <c:v>-0.0358404395402536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7746445"/>
        <c:axId val="23837158"/>
      </c:lineChart>
      <c:catAx>
        <c:axId val="377464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23837158"/>
        <c:crosses val="autoZero"/>
        <c:auto val="1"/>
        <c:lblAlgn val="ctr"/>
        <c:lblOffset val="100"/>
      </c:catAx>
      <c:valAx>
        <c:axId val="238371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774644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<Relationship Id="rId2" Type="http://schemas.openxmlformats.org/officeDocument/2006/relationships/chart" Target="../charts/chart108.xml"/><Relationship Id="rId3" Type="http://schemas.openxmlformats.org/officeDocument/2006/relationships/chart" Target="../charts/chart10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5.wmf"/><Relationship Id="rId2" Type="http://schemas.openxmlformats.org/officeDocument/2006/relationships/image" Target="../media/image16.wmf"/><Relationship Id="rId3" Type="http://schemas.openxmlformats.org/officeDocument/2006/relationships/chart" Target="../charts/chart1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<Relationship Id="rId6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108720</xdr:colOff>
      <xdr:row>142</xdr:row>
      <xdr:rowOff>141480</xdr:rowOff>
    </xdr:to>
    <xdr:graphicFrame>
      <xdr:nvGraphicFramePr>
        <xdr:cNvPr id="0" name=""/>
        <xdr:cNvGraphicFramePr/>
      </xdr:nvGraphicFramePr>
      <xdr:xfrm>
        <a:off x="2815560" y="19997280"/>
        <a:ext cx="5950440" cy="32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200160</xdr:colOff>
      <xdr:row>140</xdr:row>
      <xdr:rowOff>57960</xdr:rowOff>
    </xdr:to>
    <xdr:graphicFrame>
      <xdr:nvGraphicFramePr>
        <xdr:cNvPr id="1" name=""/>
        <xdr:cNvGraphicFramePr/>
      </xdr:nvGraphicFramePr>
      <xdr:xfrm>
        <a:off x="11980080" y="19589400"/>
        <a:ext cx="593892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376200</xdr:colOff>
      <xdr:row>142</xdr:row>
      <xdr:rowOff>101520</xdr:rowOff>
    </xdr:to>
    <xdr:graphicFrame>
      <xdr:nvGraphicFramePr>
        <xdr:cNvPr id="2" name=""/>
        <xdr:cNvGraphicFramePr/>
      </xdr:nvGraphicFramePr>
      <xdr:xfrm>
        <a:off x="18047160" y="19958040"/>
        <a:ext cx="596880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768240</xdr:colOff>
      <xdr:row>21</xdr:row>
      <xdr:rowOff>136080</xdr:rowOff>
    </xdr:to>
    <xdr:graphicFrame>
      <xdr:nvGraphicFramePr>
        <xdr:cNvPr id="3" name=""/>
        <xdr:cNvGraphicFramePr/>
      </xdr:nvGraphicFramePr>
      <xdr:xfrm>
        <a:off x="12038760" y="460800"/>
        <a:ext cx="3706920" cy="358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763560</xdr:colOff>
      <xdr:row>26</xdr:row>
      <xdr:rowOff>59040</xdr:rowOff>
    </xdr:to>
    <xdr:graphicFrame>
      <xdr:nvGraphicFramePr>
        <xdr:cNvPr id="4" name=""/>
        <xdr:cNvGraphicFramePr/>
      </xdr:nvGraphicFramePr>
      <xdr:xfrm>
        <a:off x="11194200" y="1212840"/>
        <a:ext cx="3705480" cy="357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770760</xdr:colOff>
      <xdr:row>26</xdr:row>
      <xdr:rowOff>15120</xdr:rowOff>
    </xdr:to>
    <xdr:graphicFrame>
      <xdr:nvGraphicFramePr>
        <xdr:cNvPr id="5" name=""/>
        <xdr:cNvGraphicFramePr/>
      </xdr:nvGraphicFramePr>
      <xdr:xfrm>
        <a:off x="11201400" y="1168920"/>
        <a:ext cx="3705480" cy="357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570600</xdr:colOff>
      <xdr:row>35</xdr:row>
      <xdr:rowOff>43920</xdr:rowOff>
    </xdr:to>
    <xdr:graphicFrame>
      <xdr:nvGraphicFramePr>
        <xdr:cNvPr id="6" name="Chart 1"/>
        <xdr:cNvGraphicFramePr/>
      </xdr:nvGraphicFramePr>
      <xdr:xfrm>
        <a:off x="6147000" y="46080"/>
        <a:ext cx="7377480" cy="68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245520</xdr:colOff>
      <xdr:row>83</xdr:row>
      <xdr:rowOff>154800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73600" y="13689000"/>
          <a:ext cx="10147320" cy="125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424440</xdr:colOff>
      <xdr:row>73</xdr:row>
      <xdr:rowOff>113760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23440" y="7844400"/>
          <a:ext cx="13313520" cy="543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717480</xdr:colOff>
      <xdr:row>36</xdr:row>
      <xdr:rowOff>143640</xdr:rowOff>
    </xdr:to>
    <xdr:graphicFrame>
      <xdr:nvGraphicFramePr>
        <xdr:cNvPr id="9" name="Chart 1"/>
        <xdr:cNvGraphicFramePr/>
      </xdr:nvGraphicFramePr>
      <xdr:xfrm>
        <a:off x="6724080" y="327960"/>
        <a:ext cx="13851000" cy="696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643320</xdr:colOff>
      <xdr:row>41</xdr:row>
      <xdr:rowOff>88200</xdr:rowOff>
    </xdr:to>
    <xdr:graphicFrame>
      <xdr:nvGraphicFramePr>
        <xdr:cNvPr id="10" name="Chart 1"/>
        <xdr:cNvGraphicFramePr/>
      </xdr:nvGraphicFramePr>
      <xdr:xfrm>
        <a:off x="10787400" y="1496520"/>
        <a:ext cx="13850640" cy="70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639360</xdr:colOff>
      <xdr:row>192</xdr:row>
      <xdr:rowOff>82080</xdr:rowOff>
    </xdr:to>
    <xdr:graphicFrame>
      <xdr:nvGraphicFramePr>
        <xdr:cNvPr id="11" name=""/>
        <xdr:cNvGraphicFramePr/>
      </xdr:nvGraphicFramePr>
      <xdr:xfrm>
        <a:off x="6646680" y="24466680"/>
        <a:ext cx="6403680" cy="869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639720</xdr:colOff>
      <xdr:row>41</xdr:row>
      <xdr:rowOff>93240</xdr:rowOff>
    </xdr:to>
    <xdr:graphicFrame>
      <xdr:nvGraphicFramePr>
        <xdr:cNvPr id="12" name="Chart 1"/>
        <xdr:cNvGraphicFramePr/>
      </xdr:nvGraphicFramePr>
      <xdr:xfrm>
        <a:off x="26504640" y="1501560"/>
        <a:ext cx="13850280" cy="70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374400</xdr:colOff>
      <xdr:row>159</xdr:row>
      <xdr:rowOff>128160</xdr:rowOff>
    </xdr:to>
    <xdr:graphicFrame>
      <xdr:nvGraphicFramePr>
        <xdr:cNvPr id="13" name=""/>
        <xdr:cNvGraphicFramePr/>
      </xdr:nvGraphicFramePr>
      <xdr:xfrm>
        <a:off x="12121560" y="18489960"/>
        <a:ext cx="728280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150120</xdr:colOff>
      <xdr:row>84</xdr:row>
      <xdr:rowOff>110160</xdr:rowOff>
    </xdr:from>
    <xdr:to>
      <xdr:col>33</xdr:col>
      <xdr:colOff>800640</xdr:colOff>
      <xdr:row>142</xdr:row>
      <xdr:rowOff>38880</xdr:rowOff>
    </xdr:to>
    <xdr:graphicFrame>
      <xdr:nvGraphicFramePr>
        <xdr:cNvPr id="14" name="Chart 1"/>
        <xdr:cNvGraphicFramePr/>
      </xdr:nvGraphicFramePr>
      <xdr:xfrm>
        <a:off x="20835000" y="15635880"/>
        <a:ext cx="7269840" cy="9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360</xdr:colOff>
      <xdr:row>163</xdr:row>
      <xdr:rowOff>150480</xdr:rowOff>
    </xdr:from>
    <xdr:to>
      <xdr:col>30</xdr:col>
      <xdr:colOff>662760</xdr:colOff>
      <xdr:row>221</xdr:row>
      <xdr:rowOff>77400</xdr:rowOff>
    </xdr:to>
    <xdr:graphicFrame>
      <xdr:nvGraphicFramePr>
        <xdr:cNvPr id="15" name=""/>
        <xdr:cNvGraphicFramePr/>
      </xdr:nvGraphicFramePr>
      <xdr:xfrm>
        <a:off x="18203040" y="28518120"/>
        <a:ext cx="728172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039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91.7141080533591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93.545938771471</v>
      </c>
      <c r="G35" s="7"/>
      <c r="H35" s="11" t="n">
        <f aca="false">'Central scenario'!BB38</f>
        <v>48</v>
      </c>
      <c r="K35" s="6" t="n">
        <f aca="false">'High scenario'!AG38</f>
        <v>4836393169.61815</v>
      </c>
      <c r="L35" s="6" t="n">
        <f aca="false">K35/$B$14*100</f>
        <v>94.3792536538428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95.9616378808853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0.0569999999999997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5247486589.03572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0.0660000000000012</v>
      </c>
      <c r="O41" s="7" t="n">
        <f aca="false">O37+1</f>
        <v>2022</v>
      </c>
      <c r="P41" s="9" t="n">
        <f aca="false">'Low scenario'!AG44</f>
        <v>5015083028.61437</v>
      </c>
      <c r="Q41" s="9" t="n">
        <f aca="false">P41/$B$14*100</f>
        <v>97.8662769243072</v>
      </c>
      <c r="R41" s="10" t="n">
        <f aca="false">AVERAGE(P39:P42)/AVERAGE(P35:P38)-1</f>
        <v>0.0460000000000005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98.7962921828893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99.0876001842928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5576423734.62494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5130613310.78221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0.0449999999999975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0.0350000000000006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5229998875.78394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0.0299999999999994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5892246977.13546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5322841999.67946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5930950071.37544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0.0349999999999993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5787871223.95178</v>
      </c>
      <c r="F55" s="6" t="n">
        <f aca="false">E55/$B$14*100</f>
        <v>112.946765741184</v>
      </c>
      <c r="G55" s="7"/>
      <c r="H55" s="2" t="n">
        <f aca="false">H54</f>
        <v>52</v>
      </c>
      <c r="K55" s="6" t="n">
        <f aca="false">'High scenario'!AG58</f>
        <v>6134734102.31662</v>
      </c>
      <c r="L55" s="6" t="n">
        <f aca="false">K55/$B$14*100</f>
        <v>119.7155825913</v>
      </c>
      <c r="M55" s="7"/>
      <c r="O55" s="5" t="n">
        <f aca="false">O51+1</f>
        <v>2026</v>
      </c>
      <c r="P55" s="6" t="n">
        <f aca="false">'Low scenario'!AG58</f>
        <v>5496507620.60981</v>
      </c>
      <c r="Q55" s="6" t="n">
        <f aca="false">P55/$B$14*100</f>
        <v>107.260983287008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5820358278.29832</v>
      </c>
      <c r="F56" s="9" t="n">
        <f aca="false">E56/$B$14*100</f>
        <v>113.580730730196</v>
      </c>
      <c r="G56" s="7"/>
      <c r="H56" s="2" t="n">
        <f aca="false">H55</f>
        <v>52</v>
      </c>
      <c r="K56" s="9" t="n">
        <f aca="false">'High scenario'!AG59</f>
        <v>6230157228.0915</v>
      </c>
      <c r="L56" s="9" t="n">
        <f aca="false">K56/$B$14*100</f>
        <v>121.577706508049</v>
      </c>
      <c r="M56" s="7"/>
      <c r="O56" s="7" t="n">
        <f aca="false">O52+1</f>
        <v>2026</v>
      </c>
      <c r="P56" s="9" t="n">
        <f aca="false">'Low scenario'!AG59</f>
        <v>5528472620.31651</v>
      </c>
      <c r="Q56" s="9" t="n">
        <f aca="false">P56/$B$14*100</f>
        <v>107.884760699133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5875189411.2942</v>
      </c>
      <c r="F57" s="9" t="n">
        <f aca="false">E57/$B$14*100</f>
        <v>114.65072674327</v>
      </c>
      <c r="G57" s="10" t="n">
        <f aca="false">AVERAGE(E55:E58)/AVERAGE(E51:E54)-1</f>
        <v>0.0268210383626002</v>
      </c>
      <c r="H57" s="2" t="n">
        <f aca="false">H56</f>
        <v>52</v>
      </c>
      <c r="K57" s="9" t="n">
        <f aca="false">'High scenario'!AG60</f>
        <v>6312824737.33654</v>
      </c>
      <c r="L57" s="9" t="n">
        <f aca="false">K57/$B$14*100</f>
        <v>123.19091237249</v>
      </c>
      <c r="M57" s="10" t="n">
        <f aca="false">AVERAGE(K55:K58)/AVERAGE(K51:K54)-1</f>
        <v>0.0410713855057747</v>
      </c>
      <c r="O57" s="7" t="n">
        <f aca="false">O53+1</f>
        <v>2026</v>
      </c>
      <c r="P57" s="9" t="n">
        <f aca="false">'Low scenario'!AG60</f>
        <v>5566960292.34099</v>
      </c>
      <c r="Q57" s="9" t="n">
        <f aca="false">P57/$B$14*100</f>
        <v>108.635824070772</v>
      </c>
      <c r="R57" s="10" t="n">
        <f aca="false">AVERAGE(P55:P58)/AVERAGE(P51:P54)-1</f>
        <v>0.0229353333704538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5963751265.71636</v>
      </c>
      <c r="F58" s="9" t="n">
        <f aca="false">E58/$B$14*100</f>
        <v>116.378957147504</v>
      </c>
      <c r="G58" s="7"/>
      <c r="H58" s="2" t="n">
        <f aca="false">H57</f>
        <v>52</v>
      </c>
      <c r="K58" s="9" t="n">
        <f aca="false">'High scenario'!AG61</f>
        <v>6334694720.3642</v>
      </c>
      <c r="L58" s="9" t="n">
        <f aca="false">K58/$B$14*100</f>
        <v>123.617691710559</v>
      </c>
      <c r="M58" s="7"/>
      <c r="O58" s="7" t="n">
        <f aca="false">O54+1</f>
        <v>2026</v>
      </c>
      <c r="P58" s="9" t="n">
        <f aca="false">'Low scenario'!AG61</f>
        <v>5592274961.57568</v>
      </c>
      <c r="Q58" s="9" t="n">
        <f aca="false">P58/$B$14*100</f>
        <v>109.129824352609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5986976012.14384</v>
      </c>
      <c r="F59" s="6" t="n">
        <f aca="false">E59/$B$14*100</f>
        <v>116.832173864435</v>
      </c>
      <c r="G59" s="7"/>
      <c r="H59" s="2" t="n">
        <f aca="false">H58</f>
        <v>52</v>
      </c>
      <c r="K59" s="6" t="n">
        <f aca="false">'High scenario'!AG62</f>
        <v>6365030205.47892</v>
      </c>
      <c r="L59" s="6" t="n">
        <f aca="false">K59/$B$14*100</f>
        <v>124.209670142408</v>
      </c>
      <c r="M59" s="7"/>
      <c r="O59" s="5" t="n">
        <f aca="false">O55+1</f>
        <v>2027</v>
      </c>
      <c r="P59" s="6" t="n">
        <f aca="false">'Low scenario'!AG62</f>
        <v>5591805017.23687</v>
      </c>
      <c r="Q59" s="6" t="n">
        <f aca="false">P59/$B$14*100</f>
        <v>109.120653676363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6005575369.23154</v>
      </c>
      <c r="F60" s="9" t="n">
        <f aca="false">E60/$B$14*100</f>
        <v>117.195128938354</v>
      </c>
      <c r="G60" s="7"/>
      <c r="H60" s="2" t="n">
        <f aca="false">H59</f>
        <v>52</v>
      </c>
      <c r="K60" s="9" t="n">
        <f aca="false">'High scenario'!AG63</f>
        <v>6419214807.32878</v>
      </c>
      <c r="L60" s="9" t="n">
        <f aca="false">K60/$B$14*100</f>
        <v>125.267049495734</v>
      </c>
      <c r="M60" s="7"/>
      <c r="O60" s="7" t="n">
        <f aca="false">O56+1</f>
        <v>2027</v>
      </c>
      <c r="P60" s="9" t="n">
        <f aca="false">'Low scenario'!AG63</f>
        <v>5625122302.25821</v>
      </c>
      <c r="Q60" s="9" t="n">
        <f aca="false">P60/$B$14*100</f>
        <v>109.770820109034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6092506327.99555</v>
      </c>
      <c r="F61" s="9" t="n">
        <f aca="false">E61/$B$14*100</f>
        <v>118.89153341165</v>
      </c>
      <c r="G61" s="10" t="n">
        <f aca="false">AVERAGE(E59:E62)/AVERAGE(E55:E58)-1</f>
        <v>0.0321408486359898</v>
      </c>
      <c r="H61" s="2" t="n">
        <f aca="false">H60</f>
        <v>52</v>
      </c>
      <c r="K61" s="9" t="n">
        <f aca="false">'High scenario'!AG64</f>
        <v>6519379591.86952</v>
      </c>
      <c r="L61" s="9" t="n">
        <f aca="false">K61/$B$14*100</f>
        <v>127.221703982209</v>
      </c>
      <c r="M61" s="10" t="n">
        <f aca="false">AVERAGE(K59:K62)/AVERAGE(K55:K58)-1</f>
        <v>0.0351904088912971</v>
      </c>
      <c r="O61" s="7" t="n">
        <f aca="false">O57+1</f>
        <v>2027</v>
      </c>
      <c r="P61" s="9" t="n">
        <f aca="false">'Low scenario'!AG64</f>
        <v>5641249951.10477</v>
      </c>
      <c r="Q61" s="9" t="n">
        <f aca="false">P61/$B$14*100</f>
        <v>110.085541308893</v>
      </c>
      <c r="R61" s="10" t="n">
        <f aca="false">AVERAGE(P59:P62)/AVERAGE(P55:P58)-1</f>
        <v>0.0159181090104121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6115724417.56363</v>
      </c>
      <c r="F62" s="9" t="n">
        <f aca="false">E62/$B$14*100</f>
        <v>119.344620224044</v>
      </c>
      <c r="G62" s="7"/>
      <c r="H62" s="2" t="n">
        <f aca="false">H61</f>
        <v>52</v>
      </c>
      <c r="K62" s="9" t="n">
        <f aca="false">'High scenario'!AG65</f>
        <v>6588983146.42228</v>
      </c>
      <c r="L62" s="9" t="n">
        <f aca="false">K62/$B$14*100</f>
        <v>128.579974763752</v>
      </c>
      <c r="M62" s="7"/>
      <c r="O62" s="7" t="n">
        <f aca="false">O58+1</f>
        <v>2027</v>
      </c>
      <c r="P62" s="9" t="n">
        <f aca="false">'Low scenario'!AG65</f>
        <v>5679168984.80052</v>
      </c>
      <c r="Q62" s="9" t="n">
        <f aca="false">P62/$B$14*100</f>
        <v>110.825508051456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6193458558.33037</v>
      </c>
      <c r="F63" s="6" t="n">
        <f aca="false">E63/$B$14*100</f>
        <v>120.861554421014</v>
      </c>
      <c r="G63" s="7"/>
      <c r="H63" s="2" t="n">
        <f aca="false">H62</f>
        <v>52</v>
      </c>
      <c r="K63" s="6" t="n">
        <f aca="false">'High scenario'!AG66</f>
        <v>6644531654.67394</v>
      </c>
      <c r="L63" s="6" t="n">
        <f aca="false">K63/$B$14*100</f>
        <v>129.66396991603</v>
      </c>
      <c r="M63" s="7"/>
      <c r="O63" s="5" t="n">
        <f aca="false">O59+1</f>
        <v>2028</v>
      </c>
      <c r="P63" s="6" t="n">
        <f aca="false">'Low scenario'!AG66</f>
        <v>5751184925.61661</v>
      </c>
      <c r="Q63" s="6" t="n">
        <f aca="false">P63/$B$14*100</f>
        <v>112.230855074957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6221097689.84431</v>
      </c>
      <c r="F64" s="9" t="n">
        <f aca="false">E64/$B$14*100</f>
        <v>121.400915162054</v>
      </c>
      <c r="G64" s="7"/>
      <c r="H64" s="2" t="n">
        <f aca="false">H63</f>
        <v>52</v>
      </c>
      <c r="K64" s="9" t="n">
        <f aca="false">'High scenario'!AG67</f>
        <v>6699230417.39683</v>
      </c>
      <c r="L64" s="9" t="n">
        <f aca="false">K64/$B$14*100</f>
        <v>130.731382804213</v>
      </c>
      <c r="M64" s="7"/>
      <c r="O64" s="7" t="n">
        <f aca="false">O60+1</f>
        <v>2028</v>
      </c>
      <c r="P64" s="9" t="n">
        <f aca="false">'Low scenario'!AG67</f>
        <v>5752208535.16265</v>
      </c>
      <c r="Q64" s="9" t="n">
        <f aca="false">P64/$B$14*100</f>
        <v>112.250830188973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6273540997.13833</v>
      </c>
      <c r="F65" s="9" t="n">
        <f aca="false">E65/$B$14*100</f>
        <v>122.424314217499</v>
      </c>
      <c r="G65" s="10" t="n">
        <f aca="false">AVERAGE(E63:E66)/AVERAGE(E59:E62)-1</f>
        <v>0.0336324526823191</v>
      </c>
      <c r="H65" s="2" t="n">
        <f aca="false">H64</f>
        <v>52</v>
      </c>
      <c r="K65" s="9" t="n">
        <f aca="false">'High scenario'!AG68</f>
        <v>6747804136.73712</v>
      </c>
      <c r="L65" s="9" t="n">
        <f aca="false">K65/$B$14*100</f>
        <v>131.679269218272</v>
      </c>
      <c r="M65" s="10" t="n">
        <f aca="false">AVERAGE(K63:K66)/AVERAGE(K59:K62)-1</f>
        <v>0.038196673205094</v>
      </c>
      <c r="O65" s="7" t="n">
        <f aca="false">O61+1</f>
        <v>2028</v>
      </c>
      <c r="P65" s="9" t="n">
        <f aca="false">'Low scenario'!AG68</f>
        <v>5771423074.7451</v>
      </c>
      <c r="Q65" s="9" t="n">
        <f aca="false">P65/$B$14*100</f>
        <v>112.625790172889</v>
      </c>
      <c r="R65" s="10" t="n">
        <f aca="false">AVERAGE(P63:P66)/AVERAGE(P59:P62)-1</f>
        <v>0.0234399322392904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6326616541.38079</v>
      </c>
      <c r="F66" s="9" t="n">
        <f aca="false">E66/$B$14*100</f>
        <v>123.460050990171</v>
      </c>
      <c r="G66" s="7"/>
      <c r="H66" s="2" t="n">
        <f aca="false">H65</f>
        <v>52</v>
      </c>
      <c r="K66" s="9" t="n">
        <f aca="false">'High scenario'!AG69</f>
        <v>6790053018.98804</v>
      </c>
      <c r="L66" s="9" t="n">
        <f aca="false">K66/$B$14*100</f>
        <v>132.503730306258</v>
      </c>
      <c r="M66" s="7"/>
      <c r="O66" s="7" t="n">
        <f aca="false">O62+1</f>
        <v>2028</v>
      </c>
      <c r="P66" s="9" t="n">
        <f aca="false">'Low scenario'!AG69</f>
        <v>5790803588.95602</v>
      </c>
      <c r="Q66" s="9" t="n">
        <f aca="false">P66/$B$14*100</f>
        <v>113.003989050132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6364457109.17716</v>
      </c>
      <c r="F67" s="6" t="n">
        <f aca="false">E67/$B$14*100</f>
        <v>124.198486518717</v>
      </c>
      <c r="G67" s="7"/>
      <c r="H67" s="2" t="n">
        <f aca="false">H66</f>
        <v>52</v>
      </c>
      <c r="K67" s="6" t="n">
        <f aca="false">'High scenario'!AG70</f>
        <v>6895046899.30526</v>
      </c>
      <c r="L67" s="6" t="n">
        <f aca="false">K67/$B$14*100</f>
        <v>134.552621642225</v>
      </c>
      <c r="M67" s="7"/>
      <c r="O67" s="5" t="n">
        <f aca="false">O63+1</f>
        <v>2029</v>
      </c>
      <c r="P67" s="6" t="n">
        <f aca="false">'Low scenario'!AG70</f>
        <v>5821441319.73742</v>
      </c>
      <c r="Q67" s="6" t="n">
        <f aca="false">P67/$B$14*100</f>
        <v>113.601865621243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6411628891.11641</v>
      </c>
      <c r="F68" s="9" t="n">
        <f aca="false">E68/$B$14*100</f>
        <v>125.119014982142</v>
      </c>
      <c r="G68" s="7"/>
      <c r="H68" s="2" t="n">
        <f aca="false">H67</f>
        <v>52</v>
      </c>
      <c r="K68" s="9" t="n">
        <f aca="false">'High scenario'!AG71</f>
        <v>6937649030.84045</v>
      </c>
      <c r="L68" s="9" t="n">
        <f aca="false">K68/$B$14*100</f>
        <v>135.383976173865</v>
      </c>
      <c r="M68" s="7"/>
      <c r="O68" s="7" t="n">
        <f aca="false">O64+1</f>
        <v>2029</v>
      </c>
      <c r="P68" s="9" t="n">
        <f aca="false">'Low scenario'!AG71</f>
        <v>5867683692.21402</v>
      </c>
      <c r="Q68" s="9" t="n">
        <f aca="false">P68/$B$14*100</f>
        <v>114.504257227645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6424920726.8229</v>
      </c>
      <c r="F69" s="9" t="n">
        <f aca="false">E69/$B$14*100</f>
        <v>125.378397023608</v>
      </c>
      <c r="G69" s="10" t="n">
        <f aca="false">AVERAGE(E67:E70)/AVERAGE(E63:E66)-1</f>
        <v>0.02568498290149</v>
      </c>
      <c r="H69" s="2" t="n">
        <f aca="false">H68</f>
        <v>52</v>
      </c>
      <c r="K69" s="9" t="n">
        <f aca="false">'High scenario'!AG72</f>
        <v>7010224847.63679</v>
      </c>
      <c r="L69" s="9" t="n">
        <f aca="false">K69/$B$14*100</f>
        <v>136.800248834571</v>
      </c>
      <c r="M69" s="10" t="n">
        <f aca="false">AVERAGE(K67:K70)/AVERAGE(K63:K66)-1</f>
        <v>0.0386394721272574</v>
      </c>
      <c r="O69" s="7" t="n">
        <f aca="false">O65+1</f>
        <v>2029</v>
      </c>
      <c r="P69" s="9" t="n">
        <f aca="false">'Low scenario'!AG72</f>
        <v>5877774640.32003</v>
      </c>
      <c r="Q69" s="9" t="n">
        <f aca="false">P69/$B$14*100</f>
        <v>114.701175905988</v>
      </c>
      <c r="R69" s="10" t="n">
        <f aca="false">AVERAGE(P67:P70)/AVERAGE(P63:P66)-1</f>
        <v>0.0182171186242526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6456209555.47422</v>
      </c>
      <c r="F70" s="9" t="n">
        <f aca="false">E70/$B$14*100</f>
        <v>125.988979371289</v>
      </c>
      <c r="G70" s="7"/>
      <c r="H70" s="2" t="n">
        <f aca="false">H69</f>
        <v>52</v>
      </c>
      <c r="K70" s="9" t="n">
        <f aca="false">'High scenario'!AG73</f>
        <v>7077390026.9014</v>
      </c>
      <c r="L70" s="9" t="n">
        <f aca="false">K70/$B$14*100</f>
        <v>138.110936214237</v>
      </c>
      <c r="M70" s="7"/>
      <c r="O70" s="7" t="n">
        <f aca="false">O66+1</f>
        <v>2029</v>
      </c>
      <c r="P70" s="9" t="n">
        <f aca="false">'Low scenario'!AG73</f>
        <v>5918909610.15852</v>
      </c>
      <c r="Q70" s="9" t="n">
        <f aca="false">P70/$B$14*100</f>
        <v>115.50389967477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6501178133.93721</v>
      </c>
      <c r="F71" s="6" t="n">
        <f aca="false">E71/$B$14*100</f>
        <v>126.866513666861</v>
      </c>
      <c r="G71" s="7"/>
      <c r="H71" s="2" t="n">
        <f aca="false">H70</f>
        <v>52</v>
      </c>
      <c r="K71" s="6" t="n">
        <f aca="false">'High scenario'!AG74</f>
        <v>7124456972.05196</v>
      </c>
      <c r="L71" s="6" t="n">
        <f aca="false">K71/$B$14*100</f>
        <v>139.029418851873</v>
      </c>
      <c r="M71" s="7"/>
      <c r="O71" s="5" t="n">
        <f aca="false">O67+1</f>
        <v>2030</v>
      </c>
      <c r="P71" s="6" t="n">
        <f aca="false">'Low scenario'!AG74</f>
        <v>5949007159.03782</v>
      </c>
      <c r="Q71" s="6" t="n">
        <f aca="false">P71/$B$14*100</f>
        <v>116.091234926561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6560755992.45154</v>
      </c>
      <c r="F72" s="9" t="n">
        <f aca="false">E72/$B$14*100</f>
        <v>128.029139124237</v>
      </c>
      <c r="G72" s="7"/>
      <c r="H72" s="2" t="n">
        <f aca="false">H71</f>
        <v>52</v>
      </c>
      <c r="K72" s="9" t="n">
        <f aca="false">'High scenario'!AG75</f>
        <v>7157110583.83542</v>
      </c>
      <c r="L72" s="9" t="n">
        <f aca="false">K72/$B$14*100</f>
        <v>139.666634107362</v>
      </c>
      <c r="M72" s="7"/>
      <c r="O72" s="7" t="n">
        <f aca="false">O68+1</f>
        <v>2030</v>
      </c>
      <c r="P72" s="9" t="n">
        <f aca="false">'Low scenario'!AG75</f>
        <v>5993262132.56094</v>
      </c>
      <c r="Q72" s="9" t="n">
        <f aca="false">P72/$B$14*100</f>
        <v>116.954843658337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6604299505.9937</v>
      </c>
      <c r="F73" s="9" t="n">
        <f aca="false">E73/$B$14*100</f>
        <v>128.878864149777</v>
      </c>
      <c r="G73" s="10" t="n">
        <f aca="false">AVERAGE(E71:E74)/AVERAGE(E67:E70)-1</f>
        <v>0.0253909064168696</v>
      </c>
      <c r="H73" s="2" t="n">
        <f aca="false">H72</f>
        <v>52</v>
      </c>
      <c r="K73" s="9" t="n">
        <f aca="false">'High scenario'!AG76</f>
        <v>7230782788.93395</v>
      </c>
      <c r="L73" s="9" t="n">
        <f aca="false">K73/$B$14*100</f>
        <v>141.104302114983</v>
      </c>
      <c r="M73" s="10" t="n">
        <f aca="false">AVERAGE(K71:K74)/AVERAGE(K67:K70)-1</f>
        <v>0.0317404253234823</v>
      </c>
      <c r="O73" s="7" t="n">
        <f aca="false">O69+1</f>
        <v>2030</v>
      </c>
      <c r="P73" s="9" t="n">
        <f aca="false">'Low scenario'!AG76</f>
        <v>5998431760.44383</v>
      </c>
      <c r="Q73" s="9" t="n">
        <f aca="false">P73/$B$14*100</f>
        <v>117.055725783537</v>
      </c>
      <c r="R73" s="10" t="n">
        <f aca="false">AVERAGE(P71:P74)/AVERAGE(P67:P70)-1</f>
        <v>0.0200480781921717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6642442627.7569</v>
      </c>
      <c r="F74" s="9" t="n">
        <f aca="false">E74/$B$14*100</f>
        <v>129.623203833873</v>
      </c>
      <c r="G74" s="7"/>
      <c r="H74" s="2" t="n">
        <f aca="false">H73</f>
        <v>52</v>
      </c>
      <c r="K74" s="9" t="n">
        <f aca="false">'High scenario'!AG77</f>
        <v>7294162999.96705</v>
      </c>
      <c r="L74" s="9" t="n">
        <f aca="false">K74/$B$14*100</f>
        <v>142.341128155368</v>
      </c>
      <c r="M74" s="7"/>
      <c r="O74" s="7" t="n">
        <f aca="false">O70+1</f>
        <v>2030</v>
      </c>
      <c r="P74" s="9" t="n">
        <f aca="false">'Low scenario'!AG77</f>
        <v>6015953550.88702</v>
      </c>
      <c r="Q74" s="9" t="n">
        <f aca="false">P74/$B$14*100</f>
        <v>117.397652803676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6648644748.33029</v>
      </c>
      <c r="F75" s="6" t="n">
        <f aca="false">E75/$B$14*100</f>
        <v>129.744234422218</v>
      </c>
      <c r="G75" s="7"/>
      <c r="H75" s="2" t="n">
        <f aca="false">H74</f>
        <v>52</v>
      </c>
      <c r="K75" s="6" t="n">
        <f aca="false">'High scenario'!AG78</f>
        <v>7328001661.03065</v>
      </c>
      <c r="L75" s="6" t="n">
        <f aca="false">K75/$B$14*100</f>
        <v>143.001468922511</v>
      </c>
      <c r="M75" s="7"/>
      <c r="O75" s="5" t="n">
        <f aca="false">O71+1</f>
        <v>2031</v>
      </c>
      <c r="P75" s="6" t="n">
        <f aca="false">'Low scenario'!AG78</f>
        <v>6033770195.02071</v>
      </c>
      <c r="Q75" s="6" t="n">
        <f aca="false">P75/$B$14*100</f>
        <v>117.745333713185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6673458362.88627</v>
      </c>
      <c r="F76" s="9" t="n">
        <f aca="false">E76/$B$14*100</f>
        <v>130.22845692856</v>
      </c>
      <c r="G76" s="7"/>
      <c r="H76" s="2" t="n">
        <f aca="false">H75</f>
        <v>52</v>
      </c>
      <c r="K76" s="9" t="n">
        <f aca="false">'High scenario'!AG79</f>
        <v>7391192479.2787</v>
      </c>
      <c r="L76" s="9" t="n">
        <f aca="false">K76/$B$14*100</f>
        <v>144.234599078572</v>
      </c>
      <c r="M76" s="7"/>
      <c r="O76" s="7" t="n">
        <f aca="false">O72+1</f>
        <v>2031</v>
      </c>
      <c r="P76" s="9" t="n">
        <f aca="false">'Low scenario'!AG79</f>
        <v>6040615005.94828</v>
      </c>
      <c r="Q76" s="9" t="n">
        <f aca="false">P76/$B$14*100</f>
        <v>117.878906010574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6615372678.0924</v>
      </c>
      <c r="F77" s="9" t="n">
        <f aca="false">E77/$B$14*100</f>
        <v>129.094950328382</v>
      </c>
      <c r="G77" s="10" t="n">
        <f aca="false">AVERAGE(E75:E78)/AVERAGE(E71:E74)-1</f>
        <v>0.0111410184319778</v>
      </c>
      <c r="H77" s="2" t="n">
        <f aca="false">H76</f>
        <v>52</v>
      </c>
      <c r="K77" s="9" t="n">
        <f aca="false">'High scenario'!AG80</f>
        <v>7397160375.71085</v>
      </c>
      <c r="L77" s="9" t="n">
        <f aca="false">K77/$B$14*100</f>
        <v>144.351058926106</v>
      </c>
      <c r="M77" s="10" t="n">
        <f aca="false">AVERAGE(K75:K78)/AVERAGE(K71:K74)-1</f>
        <v>0.0254304442273705</v>
      </c>
      <c r="O77" s="7" t="n">
        <f aca="false">O73+1</f>
        <v>2031</v>
      </c>
      <c r="P77" s="9" t="n">
        <f aca="false">'Low scenario'!AG80</f>
        <v>6040131436.2715</v>
      </c>
      <c r="Q77" s="9" t="n">
        <f aca="false">P77/$B$14*100</f>
        <v>117.869469444194</v>
      </c>
      <c r="R77" s="10" t="n">
        <f aca="false">AVERAGE(P75:P78)/AVERAGE(P71:P74)-1</f>
        <v>0.00986157735011362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6664305917.96553</v>
      </c>
      <c r="F78" s="9" t="n">
        <f aca="false">E78/$B$14*100</f>
        <v>130.049852565674</v>
      </c>
      <c r="G78" s="7"/>
      <c r="H78" s="2" t="n">
        <f aca="false">H77</f>
        <v>52</v>
      </c>
      <c r="K78" s="9" t="n">
        <f aca="false">'High scenario'!AG81</f>
        <v>7422721259.76783</v>
      </c>
      <c r="L78" s="9" t="n">
        <f aca="false">K78/$B$14*100</f>
        <v>144.849863939558</v>
      </c>
      <c r="M78" s="7"/>
      <c r="O78" s="7" t="n">
        <f aca="false">O74+1</f>
        <v>2031</v>
      </c>
      <c r="P78" s="9" t="n">
        <f aca="false">'Low scenario'!AG81</f>
        <v>6078388368.10588</v>
      </c>
      <c r="Q78" s="9" t="n">
        <f aca="false">P78/$B$14*100</f>
        <v>118.616030062197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6714327903.25718</v>
      </c>
      <c r="F79" s="6" t="n">
        <f aca="false">E79/$B$14*100</f>
        <v>131.026001003681</v>
      </c>
      <c r="G79" s="7"/>
      <c r="H79" s="2" t="n">
        <f aca="false">H78</f>
        <v>52</v>
      </c>
      <c r="K79" s="6" t="n">
        <f aca="false">'High scenario'!AG82</f>
        <v>7492107073.181</v>
      </c>
      <c r="L79" s="6" t="n">
        <f aca="false">K79/$B$14*100</f>
        <v>146.203885635982</v>
      </c>
      <c r="M79" s="7"/>
      <c r="O79" s="5" t="n">
        <f aca="false">O75+1</f>
        <v>2032</v>
      </c>
      <c r="P79" s="6" t="n">
        <f aca="false">'Low scenario'!AG82</f>
        <v>6049354529.2042</v>
      </c>
      <c r="Q79" s="6" t="n">
        <f aca="false">P79/$B$14*100</f>
        <v>118.049452459809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6749663722.26247</v>
      </c>
      <c r="F80" s="9" t="n">
        <f aca="false">E80/$B$14*100</f>
        <v>131.715557892049</v>
      </c>
      <c r="G80" s="7"/>
      <c r="H80" s="2" t="n">
        <f aca="false">H79</f>
        <v>52</v>
      </c>
      <c r="K80" s="9" t="n">
        <f aca="false">'High scenario'!AG83</f>
        <v>7568253830.32377</v>
      </c>
      <c r="L80" s="9" t="n">
        <f aca="false">K80/$B$14*100</f>
        <v>147.68984301274</v>
      </c>
      <c r="M80" s="7"/>
      <c r="O80" s="7" t="n">
        <f aca="false">O76+1</f>
        <v>2032</v>
      </c>
      <c r="P80" s="9" t="n">
        <f aca="false">'Low scenario'!AG83</f>
        <v>6051110899.78201</v>
      </c>
      <c r="Q80" s="9" t="n">
        <f aca="false">P80/$B$14*100</f>
        <v>118.083726957035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6767089245.55131</v>
      </c>
      <c r="F81" s="9" t="n">
        <f aca="false">E81/$B$14*100</f>
        <v>132.05560631757</v>
      </c>
      <c r="G81" s="10" t="n">
        <f aca="false">AVERAGE(E79:E82)/AVERAGE(E75:E78)-1</f>
        <v>0.0165094784450461</v>
      </c>
      <c r="H81" s="2" t="n">
        <f aca="false">H80</f>
        <v>52</v>
      </c>
      <c r="K81" s="9" t="n">
        <f aca="false">'High scenario'!AG84</f>
        <v>7607161444.81884</v>
      </c>
      <c r="L81" s="9" t="n">
        <f aca="false">K81/$B$14*100</f>
        <v>148.449101304759</v>
      </c>
      <c r="M81" s="10" t="n">
        <f aca="false">AVERAGE(K79:K82)/AVERAGE(K75:K78)-1</f>
        <v>0.0271496758582501</v>
      </c>
      <c r="O81" s="7" t="n">
        <f aca="false">O77+1</f>
        <v>2032</v>
      </c>
      <c r="P81" s="9" t="n">
        <f aca="false">'Low scenario'!AG84</f>
        <v>6062584729.02312</v>
      </c>
      <c r="Q81" s="9" t="n">
        <f aca="false">P81/$B$14*100</f>
        <v>118.30763171464</v>
      </c>
      <c r="R81" s="10" t="n">
        <f aca="false">AVERAGE(P79:P82)/AVERAGE(P75:P78)-1</f>
        <v>0.00232326020454154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6809882377.89961</v>
      </c>
      <c r="F82" s="9" t="n">
        <f aca="false">E82/$B$14*100</f>
        <v>132.890688113217</v>
      </c>
      <c r="G82" s="7"/>
      <c r="H82" s="2" t="n">
        <f aca="false">H81</f>
        <v>52</v>
      </c>
      <c r="K82" s="9" t="n">
        <f aca="false">'High scenario'!AG85</f>
        <v>7673529759.92935</v>
      </c>
      <c r="L82" s="9" t="n">
        <f aca="false">K82/$B$14*100</f>
        <v>149.744238368003</v>
      </c>
      <c r="M82" s="7"/>
      <c r="O82" s="7" t="n">
        <f aca="false">O78+1</f>
        <v>2032</v>
      </c>
      <c r="P82" s="9" t="n">
        <f aca="false">'Low scenario'!AG85</f>
        <v>6086061260.76821</v>
      </c>
      <c r="Q82" s="9" t="n">
        <f aca="false">P82/$B$14*100</f>
        <v>118.765761867995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6863041822.12534</v>
      </c>
      <c r="F83" s="6" t="n">
        <f aca="false">E83/$B$14*100</f>
        <v>133.928062142731</v>
      </c>
      <c r="G83" s="7"/>
      <c r="H83" s="2" t="n">
        <f aca="false">H82</f>
        <v>52</v>
      </c>
      <c r="K83" s="6" t="n">
        <f aca="false">'High scenario'!AG86</f>
        <v>7731319893.65765</v>
      </c>
      <c r="L83" s="6" t="n">
        <f aca="false">K83/$B$14*100</f>
        <v>150.871977469964</v>
      </c>
      <c r="M83" s="7"/>
      <c r="O83" s="5" t="n">
        <f aca="false">O79+1</f>
        <v>2033</v>
      </c>
      <c r="P83" s="6" t="n">
        <f aca="false">'Low scenario'!AG86</f>
        <v>6135278726.06301</v>
      </c>
      <c r="Q83" s="6" t="n">
        <f aca="false">P83/$B$14*100</f>
        <v>119.726210590493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6859158416.42839</v>
      </c>
      <c r="F84" s="9" t="n">
        <f aca="false">E84/$B$14*100</f>
        <v>133.85227985654</v>
      </c>
      <c r="G84" s="7"/>
      <c r="H84" s="2" t="n">
        <f aca="false">H83</f>
        <v>52</v>
      </c>
      <c r="K84" s="9" t="n">
        <f aca="false">'High scenario'!AG87</f>
        <v>7791786719.32922</v>
      </c>
      <c r="L84" s="9" t="n">
        <f aca="false">K84/$B$14*100</f>
        <v>152.051950577516</v>
      </c>
      <c r="M84" s="7"/>
      <c r="O84" s="7" t="n">
        <f aca="false">O80+1</f>
        <v>2033</v>
      </c>
      <c r="P84" s="9" t="n">
        <f aca="false">'Low scenario'!AG87</f>
        <v>6157449423.41311</v>
      </c>
      <c r="Q84" s="9" t="n">
        <f aca="false">P84/$B$14*100</f>
        <v>120.158858184579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6892543516.93079</v>
      </c>
      <c r="F85" s="9" t="n">
        <f aca="false">E85/$B$14*100</f>
        <v>134.503769666832</v>
      </c>
      <c r="G85" s="10" t="n">
        <f aca="false">AVERAGE(E83:E86)/AVERAGE(E79:E82)-1</f>
        <v>0.0182925417642295</v>
      </c>
      <c r="H85" s="2" t="n">
        <f aca="false">H84</f>
        <v>52</v>
      </c>
      <c r="K85" s="9" t="n">
        <f aca="false">'High scenario'!AG88</f>
        <v>7811210828.62159</v>
      </c>
      <c r="L85" s="9" t="n">
        <f aca="false">K85/$B$14*100</f>
        <v>152.431000186101</v>
      </c>
      <c r="M85" s="10" t="n">
        <f aca="false">AVERAGE(K83:K86)/AVERAGE(K79:K82)-1</f>
        <v>0.0276334629508654</v>
      </c>
      <c r="O85" s="7" t="n">
        <f aca="false">O81+1</f>
        <v>2033</v>
      </c>
      <c r="P85" s="9" t="n">
        <f aca="false">'Low scenario'!AG88</f>
        <v>6221047736.21337</v>
      </c>
      <c r="Q85" s="9" t="n">
        <f aca="false">P85/$B$14*100</f>
        <v>121.399940347509</v>
      </c>
      <c r="R85" s="10" t="n">
        <f aca="false">AVERAGE(P83:P86)/AVERAGE(P79:P82)-1</f>
        <v>0.0206262901324445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6920867443.06284</v>
      </c>
      <c r="F86" s="9" t="n">
        <f aca="false">E86/$B$14*100</f>
        <v>135.056493755866</v>
      </c>
      <c r="G86" s="7"/>
      <c r="H86" s="2" t="n">
        <f aca="false">H85</f>
        <v>52</v>
      </c>
      <c r="K86" s="9" t="n">
        <f aca="false">'High scenario'!AG89</f>
        <v>7845163005.96818</v>
      </c>
      <c r="L86" s="9" t="n">
        <f aca="false">K86/$B$14*100</f>
        <v>153.093556154053</v>
      </c>
      <c r="M86" s="7"/>
      <c r="O86" s="7" t="n">
        <f aca="false">O82+1</f>
        <v>2033</v>
      </c>
      <c r="P86" s="9" t="n">
        <f aca="false">'Low scenario'!AG89</f>
        <v>6235504740.66573</v>
      </c>
      <c r="Q86" s="9" t="n">
        <f aca="false">P86/$B$14*100</f>
        <v>121.682059944166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6982824192.05171</v>
      </c>
      <c r="F87" s="6" t="n">
        <f aca="false">E87/$B$14*100</f>
        <v>136.265541805376</v>
      </c>
      <c r="G87" s="7"/>
      <c r="H87" s="2" t="n">
        <f aca="false">H86</f>
        <v>52</v>
      </c>
      <c r="K87" s="6" t="n">
        <f aca="false">'High scenario'!AG90</f>
        <v>7881402136.24648</v>
      </c>
      <c r="L87" s="6" t="n">
        <f aca="false">K87/$B$14*100</f>
        <v>153.800740609241</v>
      </c>
      <c r="M87" s="7"/>
      <c r="O87" s="5" t="n">
        <f aca="false">O83+1</f>
        <v>2034</v>
      </c>
      <c r="P87" s="6" t="n">
        <f aca="false">'Low scenario'!AG90</f>
        <v>6234036239.93403</v>
      </c>
      <c r="Q87" s="6" t="n">
        <f aca="false">P87/$B$14*100</f>
        <v>121.65340305086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7032959310.88084</v>
      </c>
      <c r="F88" s="9" t="n">
        <f aca="false">E88/$B$14*100</f>
        <v>137.243897975148</v>
      </c>
      <c r="G88" s="7"/>
      <c r="H88" s="2" t="n">
        <f aca="false">H87</f>
        <v>52</v>
      </c>
      <c r="K88" s="9" t="n">
        <f aca="false">'High scenario'!AG91</f>
        <v>7927399192.43627</v>
      </c>
      <c r="L88" s="9" t="n">
        <f aca="false">K88/$B$14*100</f>
        <v>154.698345018398</v>
      </c>
      <c r="M88" s="7"/>
      <c r="O88" s="7" t="n">
        <f aca="false">O84+1</f>
        <v>2034</v>
      </c>
      <c r="P88" s="9" t="n">
        <f aca="false">'Low scenario'!AG91</f>
        <v>6292642182.27028</v>
      </c>
      <c r="Q88" s="9" t="n">
        <f aca="false">P88/$B$14*100</f>
        <v>122.797062158668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7066604129.92723</v>
      </c>
      <c r="F89" s="9" t="n">
        <f aca="false">E89/$B$14*100</f>
        <v>137.900456033923</v>
      </c>
      <c r="G89" s="10" t="n">
        <f aca="false">AVERAGE(E87:E90)/AVERAGE(E83:E86)-1</f>
        <v>0.0230321189397378</v>
      </c>
      <c r="H89" s="2" t="n">
        <f aca="false">H88</f>
        <v>52</v>
      </c>
      <c r="K89" s="9" t="n">
        <f aca="false">'High scenario'!AG92</f>
        <v>7969997206.88209</v>
      </c>
      <c r="L89" s="9" t="n">
        <f aca="false">K89/$B$14*100</f>
        <v>155.529619207557</v>
      </c>
      <c r="M89" s="10" t="n">
        <f aca="false">AVERAGE(K87:K90)/AVERAGE(K83:K86)-1</f>
        <v>0.0201708833975205</v>
      </c>
      <c r="O89" s="7" t="n">
        <f aca="false">O85+1</f>
        <v>2034</v>
      </c>
      <c r="P89" s="9" t="n">
        <f aca="false">'Low scenario'!AG92</f>
        <v>6291188373.07924</v>
      </c>
      <c r="Q89" s="9" t="n">
        <f aca="false">P89/$B$14*100</f>
        <v>122.768691961789</v>
      </c>
      <c r="R89" s="10" t="n">
        <f aca="false">AVERAGE(P87:P90)/AVERAGE(P83:P86)-1</f>
        <v>0.0149504300968291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7087427037.8909</v>
      </c>
      <c r="F90" s="9" t="n">
        <f aca="false">E90/$B$14*100</f>
        <v>138.306802342751</v>
      </c>
      <c r="G90" s="7"/>
      <c r="H90" s="2" t="n">
        <f aca="false">H89</f>
        <v>52</v>
      </c>
      <c r="K90" s="9" t="n">
        <f aca="false">'High scenario'!AG93</f>
        <v>8029599576.51515</v>
      </c>
      <c r="L90" s="9" t="n">
        <f aca="false">K90/$B$14*100</f>
        <v>156.692722984419</v>
      </c>
      <c r="M90" s="7"/>
      <c r="O90" s="7" t="n">
        <f aca="false">O86+1</f>
        <v>2034</v>
      </c>
      <c r="P90" s="9" t="n">
        <f aca="false">'Low scenario'!AG93</f>
        <v>6301426221.02281</v>
      </c>
      <c r="Q90" s="9" t="n">
        <f aca="false">P90/$B$14*100</f>
        <v>122.968477300584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7112600151.12034</v>
      </c>
      <c r="F91" s="6" t="n">
        <f aca="false">E91/$B$14*100</f>
        <v>138.798040245753</v>
      </c>
      <c r="G91" s="7"/>
      <c r="H91" s="2" t="n">
        <f aca="false">H90</f>
        <v>52</v>
      </c>
      <c r="K91" s="6" t="n">
        <f aca="false">'High scenario'!AG94</f>
        <v>8091507612.62514</v>
      </c>
      <c r="L91" s="6" t="n">
        <f aca="false">K91/$B$14*100</f>
        <v>157.900820431901</v>
      </c>
      <c r="M91" s="7"/>
      <c r="O91" s="5" t="n">
        <f aca="false">O87+1</f>
        <v>2035</v>
      </c>
      <c r="P91" s="6" t="n">
        <f aca="false">'Low scenario'!AG94</f>
        <v>6365485556.91768</v>
      </c>
      <c r="Q91" s="6" t="n">
        <f aca="false">P91/$B$14*100</f>
        <v>124.218556047138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7172417849.96203</v>
      </c>
      <c r="F92" s="9" t="n">
        <f aca="false">E92/$B$14*100</f>
        <v>139.965346040376</v>
      </c>
      <c r="G92" s="7"/>
      <c r="H92" s="2" t="n">
        <f aca="false">H91</f>
        <v>52</v>
      </c>
      <c r="K92" s="9" t="n">
        <f aca="false">'High scenario'!AG95</f>
        <v>8118036442.66336</v>
      </c>
      <c r="L92" s="9" t="n">
        <f aca="false">K92/$B$14*100</f>
        <v>158.418514318958</v>
      </c>
      <c r="M92" s="7"/>
      <c r="O92" s="7" t="n">
        <f aca="false">O88+1</f>
        <v>2035</v>
      </c>
      <c r="P92" s="9" t="n">
        <f aca="false">'Low scenario'!AG95</f>
        <v>6398846393.02124</v>
      </c>
      <c r="Q92" s="9" t="n">
        <f aca="false">P92/$B$14*100</f>
        <v>124.869572352533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7175506264.05743</v>
      </c>
      <c r="F93" s="9" t="n">
        <f aca="false">E93/$B$14*100</f>
        <v>140.025614551863</v>
      </c>
      <c r="G93" s="10" t="n">
        <f aca="false">AVERAGE(E91:E94)/AVERAGE(E87:E90)-1</f>
        <v>0.0177906651331403</v>
      </c>
      <c r="H93" s="2" t="n">
        <f aca="false">H92</f>
        <v>52</v>
      </c>
      <c r="K93" s="9" t="n">
        <f aca="false">'High scenario'!AG96</f>
        <v>8187595110.08924</v>
      </c>
      <c r="L93" s="9" t="n">
        <f aca="false">K93/$B$14*100</f>
        <v>159.775909155683</v>
      </c>
      <c r="M93" s="10" t="n">
        <f aca="false">AVERAGE(K91:K94)/AVERAGE(K87:K90)-1</f>
        <v>0.0262250502865464</v>
      </c>
      <c r="O93" s="7" t="n">
        <f aca="false">O89+1</f>
        <v>2035</v>
      </c>
      <c r="P93" s="9" t="n">
        <f aca="false">'Low scenario'!AG96</f>
        <v>6407373861.69819</v>
      </c>
      <c r="Q93" s="9" t="n">
        <f aca="false">P93/$B$14*100</f>
        <v>125.035980686401</v>
      </c>
      <c r="R93" s="10" t="n">
        <f aca="false">AVERAGE(P91:P94)/AVERAGE(P87:P90)-1</f>
        <v>0.0172921452329238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7210450145.28083</v>
      </c>
      <c r="F94" s="9" t="n">
        <f aca="false">E94/$B$14*100</f>
        <v>140.707523014217</v>
      </c>
      <c r="G94" s="7"/>
      <c r="H94" s="2" t="n">
        <f aca="false">H93</f>
        <v>52</v>
      </c>
      <c r="K94" s="9" t="n">
        <f aca="false">'High scenario'!AG97</f>
        <v>8245435786.72605</v>
      </c>
      <c r="L94" s="9" t="n">
        <f aca="false">K94/$B$14*100</f>
        <v>160.904634571579</v>
      </c>
      <c r="M94" s="7"/>
      <c r="O94" s="7" t="n">
        <f aca="false">O90+1</f>
        <v>2035</v>
      </c>
      <c r="P94" s="9" t="n">
        <f aca="false">'Low scenario'!AG97</f>
        <v>6381953667.65558</v>
      </c>
      <c r="Q94" s="9" t="n">
        <f aca="false">P94/$B$14*100</f>
        <v>124.539921152501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7238402999.10186</v>
      </c>
      <c r="F95" s="6" t="n">
        <f aca="false">E95/$B$14*100</f>
        <v>141.253005854135</v>
      </c>
      <c r="G95" s="7"/>
      <c r="H95" s="2" t="n">
        <f aca="false">H94</f>
        <v>52</v>
      </c>
      <c r="K95" s="6" t="n">
        <f aca="false">'High scenario'!AG98</f>
        <v>8272625471.87654</v>
      </c>
      <c r="L95" s="6" t="n">
        <f aca="false">K95/$B$14*100</f>
        <v>161.435224641821</v>
      </c>
      <c r="M95" s="7"/>
      <c r="O95" s="5" t="n">
        <f aca="false">O91+1</f>
        <v>2036</v>
      </c>
      <c r="P95" s="6" t="n">
        <f aca="false">'Low scenario'!AG98</f>
        <v>6401346789.77562</v>
      </c>
      <c r="Q95" s="6" t="n">
        <f aca="false">P95/$B$14*100</f>
        <v>124.918366065376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7264123502.47437</v>
      </c>
      <c r="F96" s="9" t="n">
        <f aca="false">E96/$B$14*100</f>
        <v>141.754925740869</v>
      </c>
      <c r="G96" s="7"/>
      <c r="H96" s="2" t="n">
        <f aca="false">H95</f>
        <v>52</v>
      </c>
      <c r="K96" s="9" t="n">
        <f aca="false">'High scenario'!AG99</f>
        <v>8338531237.42378</v>
      </c>
      <c r="L96" s="9" t="n">
        <f aca="false">K96/$B$14*100</f>
        <v>162.72133533334</v>
      </c>
      <c r="M96" s="7"/>
      <c r="O96" s="7" t="n">
        <f aca="false">O92+1</f>
        <v>2036</v>
      </c>
      <c r="P96" s="9" t="n">
        <f aca="false">'Low scenario'!AG99</f>
        <v>6402978529.27263</v>
      </c>
      <c r="Q96" s="9" t="n">
        <f aca="false">P96/$B$14*100</f>
        <v>124.950208463313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7294524824.47674</v>
      </c>
      <c r="F97" s="9" t="n">
        <f aca="false">E97/$B$14*100</f>
        <v>142.3481889393</v>
      </c>
      <c r="G97" s="10" t="n">
        <f aca="false">AVERAGE(E95:E98)/AVERAGE(E91:E94)-1</f>
        <v>0.0172258843443456</v>
      </c>
      <c r="H97" s="2" t="n">
        <f aca="false">H96</f>
        <v>52</v>
      </c>
      <c r="K97" s="9" t="n">
        <f aca="false">'High scenario'!AG100</f>
        <v>8389477110.52822</v>
      </c>
      <c r="L97" s="9" t="n">
        <f aca="false">K97/$B$14*100</f>
        <v>163.715512876751</v>
      </c>
      <c r="M97" s="10" t="n">
        <f aca="false">AVERAGE(K95:K98)/AVERAGE(K91:K94)-1</f>
        <v>0.0244266715138817</v>
      </c>
      <c r="O97" s="7" t="n">
        <f aca="false">O93+1</f>
        <v>2036</v>
      </c>
      <c r="P97" s="9" t="n">
        <f aca="false">'Low scenario'!AG100</f>
        <v>6440926266.96717</v>
      </c>
      <c r="Q97" s="9" t="n">
        <f aca="false">P97/$B$14*100</f>
        <v>125.690735346851</v>
      </c>
      <c r="R97" s="10" t="n">
        <f aca="false">AVERAGE(P95:P98)/AVERAGE(P91:P94)-1</f>
        <v>0.00571458114653356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7367805973.60125</v>
      </c>
      <c r="F98" s="9" t="n">
        <f aca="false">E98/$B$14*100</f>
        <v>143.778225728846</v>
      </c>
      <c r="G98" s="7"/>
      <c r="H98" s="2" t="n">
        <f aca="false">H97</f>
        <v>52</v>
      </c>
      <c r="K98" s="9" t="n">
        <f aca="false">'High scenario'!AG101</f>
        <v>8439290587.99753</v>
      </c>
      <c r="L98" s="9" t="n">
        <f aca="false">K98/$B$14*100</f>
        <v>164.687592412176</v>
      </c>
      <c r="M98" s="7"/>
      <c r="O98" s="7" t="n">
        <f aca="false">O94+1</f>
        <v>2036</v>
      </c>
      <c r="P98" s="9" t="n">
        <f aca="false">'Low scenario'!AG101</f>
        <v>6454436353.96258</v>
      </c>
      <c r="Q98" s="9" t="n">
        <f aca="false">P98/$B$14*100</f>
        <v>125.954376428688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7387168703.96531</v>
      </c>
      <c r="F99" s="6" t="n">
        <f aca="false">E99/$B$14*100</f>
        <v>144.156077565198</v>
      </c>
      <c r="G99" s="7"/>
      <c r="H99" s="2" t="n">
        <f aca="false">H98</f>
        <v>52</v>
      </c>
      <c r="K99" s="6" t="n">
        <f aca="false">'High scenario'!AG102</f>
        <v>8472749924.74469</v>
      </c>
      <c r="L99" s="6" t="n">
        <f aca="false">K99/$B$14*100</f>
        <v>165.340530897365</v>
      </c>
      <c r="M99" s="7"/>
      <c r="O99" s="5" t="n">
        <f aca="false">O95+1</f>
        <v>2037</v>
      </c>
      <c r="P99" s="6" t="n">
        <f aca="false">'Low scenario'!AG102</f>
        <v>6473269896.61607</v>
      </c>
      <c r="Q99" s="6" t="n">
        <f aca="false">P99/$B$14*100</f>
        <v>126.321901490641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7417628915.16516</v>
      </c>
      <c r="F100" s="9" t="n">
        <f aca="false">E100/$B$14*100</f>
        <v>144.750489950287</v>
      </c>
      <c r="G100" s="7"/>
      <c r="H100" s="2" t="n">
        <f aca="false">H99</f>
        <v>52</v>
      </c>
      <c r="K100" s="9" t="n">
        <f aca="false">'High scenario'!AG103</f>
        <v>8541046794.33424</v>
      </c>
      <c r="L100" s="9" t="n">
        <f aca="false">K100/$B$14*100</f>
        <v>166.67330252132</v>
      </c>
      <c r="M100" s="7"/>
      <c r="O100" s="7" t="n">
        <f aca="false">O96+1</f>
        <v>2037</v>
      </c>
      <c r="P100" s="9" t="n">
        <f aca="false">'Low scenario'!AG103</f>
        <v>6517744817.96669</v>
      </c>
      <c r="Q100" s="9" t="n">
        <f aca="false">P100/$B$14*100</f>
        <v>127.189802369699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7473061299.79547</v>
      </c>
      <c r="F101" s="9" t="n">
        <f aca="false">E101/$B$14*100</f>
        <v>145.832219021143</v>
      </c>
      <c r="G101" s="10" t="n">
        <f aca="false">AVERAGE(E99:E102)/AVERAGE(E95:E98)-1</f>
        <v>0.021402576121609</v>
      </c>
      <c r="H101" s="2" t="n">
        <f aca="false">H100</f>
        <v>52</v>
      </c>
      <c r="K101" s="9" t="n">
        <f aca="false">'High scenario'!AG104</f>
        <v>8594123114.70148</v>
      </c>
      <c r="L101" s="9" t="n">
        <f aca="false">K101/$B$14*100</f>
        <v>167.709054439592</v>
      </c>
      <c r="M101" s="10" t="n">
        <f aca="false">AVERAGE(K99:K102)/AVERAGE(K95:K98)-1</f>
        <v>0.0253152354158026</v>
      </c>
      <c r="O101" s="7" t="n">
        <f aca="false">O97+1</f>
        <v>2037</v>
      </c>
      <c r="P101" s="9" t="n">
        <f aca="false">'Low scenario'!AG104</f>
        <v>6543909422.2375</v>
      </c>
      <c r="Q101" s="9" t="n">
        <f aca="false">P101/$B$14*100</f>
        <v>127.70038861375</v>
      </c>
      <c r="R101" s="10" t="n">
        <f aca="false">AVERAGE(P99:P102)/AVERAGE(P95:P98)-1</f>
        <v>0.0151579851643291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7511201459.16</v>
      </c>
      <c r="F102" s="9" t="n">
        <f aca="false">E102/$B$14*100</f>
        <v>146.576500895841</v>
      </c>
      <c r="G102" s="7"/>
      <c r="H102" s="2" t="n">
        <f aca="false">H101</f>
        <v>52</v>
      </c>
      <c r="K102" s="9" t="n">
        <f aca="false">'High scenario'!AG105</f>
        <v>8678544132.71642</v>
      </c>
      <c r="L102" s="9" t="n">
        <f aca="false">K102/$B$14*100</f>
        <v>169.356478954828</v>
      </c>
      <c r="M102" s="7"/>
      <c r="O102" s="7" t="n">
        <f aca="false">O98+1</f>
        <v>2037</v>
      </c>
      <c r="P102" s="9" t="n">
        <f aca="false">'Low scenario'!AG105</f>
        <v>6554319291.67982</v>
      </c>
      <c r="Q102" s="9" t="n">
        <f aca="false">P102/$B$14*100</f>
        <v>127.903530846845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7548145794.02581</v>
      </c>
      <c r="F103" s="6" t="n">
        <f aca="false">E103/$B$14*100</f>
        <v>147.297446987089</v>
      </c>
      <c r="G103" s="7"/>
      <c r="H103" s="2" t="n">
        <f aca="false">H102</f>
        <v>52</v>
      </c>
      <c r="K103" s="6" t="n">
        <f aca="false">'High scenario'!AG106</f>
        <v>8716308667.14808</v>
      </c>
      <c r="L103" s="6" t="n">
        <f aca="false">K103/$B$14*100</f>
        <v>170.093430738781</v>
      </c>
      <c r="M103" s="7"/>
      <c r="O103" s="5" t="n">
        <f aca="false">O99+1</f>
        <v>2038</v>
      </c>
      <c r="P103" s="6" t="n">
        <f aca="false">'Low scenario'!AG106</f>
        <v>6561024220.04677</v>
      </c>
      <c r="Q103" s="6" t="n">
        <f aca="false">P103/$B$14*100</f>
        <v>128.034373421648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7598089517.33777</v>
      </c>
      <c r="F104" s="9" t="n">
        <f aca="false">E104/$B$14*100</f>
        <v>148.272068190445</v>
      </c>
      <c r="G104" s="7"/>
      <c r="H104" s="2" t="n">
        <f aca="false">H103</f>
        <v>52</v>
      </c>
      <c r="K104" s="9" t="n">
        <f aca="false">'High scenario'!AG107</f>
        <v>8780213842.08039</v>
      </c>
      <c r="L104" s="9" t="n">
        <f aca="false">K104/$B$14*100</f>
        <v>171.340501128471</v>
      </c>
      <c r="M104" s="7"/>
      <c r="O104" s="7" t="n">
        <f aca="false">O100+1</f>
        <v>2038</v>
      </c>
      <c r="P104" s="9" t="n">
        <f aca="false">'Low scenario'!AG107</f>
        <v>6587257381.72072</v>
      </c>
      <c r="Q104" s="9" t="n">
        <f aca="false">P104/$B$14*100</f>
        <v>128.546297521476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7646420906.15635</v>
      </c>
      <c r="F105" s="9" t="n">
        <f aca="false">E105/$B$14*100</f>
        <v>149.215225672638</v>
      </c>
      <c r="G105" s="10" t="n">
        <f aca="false">AVERAGE(E103:E106)/AVERAGE(E99:E102)-1</f>
        <v>0.023197688470215</v>
      </c>
      <c r="H105" s="2" t="n">
        <f aca="false">H104</f>
        <v>52</v>
      </c>
      <c r="K105" s="9" t="n">
        <f aca="false">'High scenario'!AG108</f>
        <v>8827969218.08794</v>
      </c>
      <c r="L105" s="9" t="n">
        <f aca="false">K105/$B$14*100</f>
        <v>172.272418073078</v>
      </c>
      <c r="M105" s="10" t="n">
        <f aca="false">AVERAGE(K103:K106)/AVERAGE(K99:K102)-1</f>
        <v>0.0269600787742001</v>
      </c>
      <c r="O105" s="7" t="n">
        <f aca="false">O101+1</f>
        <v>2038</v>
      </c>
      <c r="P105" s="9" t="n">
        <f aca="false">'Low scenario'!AG108</f>
        <v>6626089785.45484</v>
      </c>
      <c r="Q105" s="9" t="n">
        <f aca="false">P105/$B$14*100</f>
        <v>129.304088121511</v>
      </c>
      <c r="R105" s="10" t="n">
        <f aca="false">AVERAGE(P103:P106)/AVERAGE(P99:P102)-1</f>
        <v>0.0118896867310039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7687441503.03727</v>
      </c>
      <c r="F106" s="9" t="n">
        <f aca="false">E106/$B$14*100</f>
        <v>150.01571752313</v>
      </c>
      <c r="G106" s="7"/>
      <c r="H106" s="2" t="n">
        <f aca="false">H105</f>
        <v>52</v>
      </c>
      <c r="K106" s="9" t="n">
        <f aca="false">'High scenario'!AG109</f>
        <v>8886338008.60596</v>
      </c>
      <c r="L106" s="9" t="n">
        <f aca="false">K106/$B$14*100</f>
        <v>173.41144930825</v>
      </c>
      <c r="M106" s="7"/>
      <c r="O106" s="7" t="n">
        <f aca="false">O102+1</f>
        <v>2038</v>
      </c>
      <c r="P106" s="9" t="n">
        <f aca="false">'Low scenario'!AG109</f>
        <v>6625064972.69151</v>
      </c>
      <c r="Q106" s="9" t="n">
        <f aca="false">P106/$B$14*100</f>
        <v>129.284089527446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7698236707.26512</v>
      </c>
      <c r="F107" s="6" t="n">
        <f aca="false">E107/$B$14*100</f>
        <v>150.226379328805</v>
      </c>
      <c r="G107" s="7"/>
      <c r="H107" s="2" t="n">
        <f aca="false">H106</f>
        <v>52</v>
      </c>
      <c r="K107" s="6" t="n">
        <f aca="false">'High scenario'!AG110</f>
        <v>8947089571.75202</v>
      </c>
      <c r="L107" s="6" t="n">
        <f aca="false">K107/$B$14*100</f>
        <v>174.596978893406</v>
      </c>
      <c r="M107" s="7"/>
      <c r="O107" s="5" t="n">
        <f aca="false">O103+1</f>
        <v>2039</v>
      </c>
      <c r="P107" s="6" t="n">
        <f aca="false">'Low scenario'!AG110</f>
        <v>6611634955.56439</v>
      </c>
      <c r="Q107" s="6" t="n">
        <f aca="false">P107/$B$14*100</f>
        <v>129.0220109601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7752112920.17396</v>
      </c>
      <c r="F108" s="9" t="n">
        <f aca="false">E108/$B$14*100</f>
        <v>151.277740660628</v>
      </c>
      <c r="G108" s="7"/>
      <c r="H108" s="2" t="n">
        <f aca="false">H107</f>
        <v>52</v>
      </c>
      <c r="K108" s="9" t="n">
        <f aca="false">'High scenario'!AG111</f>
        <v>9017622639.92477</v>
      </c>
      <c r="L108" s="9" t="n">
        <f aca="false">K108/$B$14*100</f>
        <v>175.973388564538</v>
      </c>
      <c r="M108" s="7"/>
      <c r="O108" s="7" t="n">
        <f aca="false">O104+1</f>
        <v>2039</v>
      </c>
      <c r="P108" s="9" t="n">
        <f aca="false">'Low scenario'!AG111</f>
        <v>6610898473.48764</v>
      </c>
      <c r="Q108" s="9" t="n">
        <f aca="false">P108/$B$14*100</f>
        <v>129.007638962974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7756907903.20484</v>
      </c>
      <c r="F109" s="9" t="n">
        <f aca="false">E109/$B$14*100</f>
        <v>151.371311820761</v>
      </c>
      <c r="G109" s="10" t="n">
        <f aca="false">AVERAGE(E107:E110)/AVERAGE(E103:E106)-1</f>
        <v>0.0176445861755619</v>
      </c>
      <c r="H109" s="2" t="n">
        <f aca="false">H108</f>
        <v>52</v>
      </c>
      <c r="K109" s="9" t="n">
        <f aca="false">'High scenario'!AG112</f>
        <v>9060818110.18835</v>
      </c>
      <c r="L109" s="9" t="n">
        <f aca="false">K109/$B$14*100</f>
        <v>176.81632173844</v>
      </c>
      <c r="M109" s="10" t="n">
        <f aca="false">AVERAGE(K107:K110)/AVERAGE(K103:K106)-1</f>
        <v>0.0263183365950643</v>
      </c>
      <c r="O109" s="7" t="n">
        <f aca="false">O105+1</f>
        <v>2039</v>
      </c>
      <c r="P109" s="9" t="n">
        <f aca="false">'Low scenario'!AG112</f>
        <v>6617181113.50884</v>
      </c>
      <c r="Q109" s="9" t="n">
        <f aca="false">P109/$B$14*100</f>
        <v>129.130240839079</v>
      </c>
      <c r="R109" s="10" t="n">
        <f aca="false">AVERAGE(P107:P110)/AVERAGE(P103:P106)-1</f>
        <v>0.00407094153788634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7810648900.78319</v>
      </c>
      <c r="F110" s="9" t="n">
        <f aca="false">E110/$B$14*100</f>
        <v>152.420034508139</v>
      </c>
      <c r="G110" s="7"/>
      <c r="H110" s="2" t="n">
        <f aca="false">H109</f>
        <v>52</v>
      </c>
      <c r="K110" s="9" t="n">
        <f aca="false">'High scenario'!AG113</f>
        <v>9111989882.83872</v>
      </c>
      <c r="L110" s="9" t="n">
        <f aca="false">K110/$B$14*100</f>
        <v>177.814907573278</v>
      </c>
      <c r="M110" s="7"/>
      <c r="O110" s="7" t="n">
        <f aca="false">O106+1</f>
        <v>2039</v>
      </c>
      <c r="P110" s="9" t="n">
        <f aca="false">'Low scenario'!AG113</f>
        <v>6667192379.40732</v>
      </c>
      <c r="Q110" s="9" t="n">
        <f aca="false">P110/$B$14*100</f>
        <v>130.106180094686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7821617612.4583</v>
      </c>
      <c r="F111" s="6" t="n">
        <f aca="false">E111/$B$14*100</f>
        <v>152.63408220549</v>
      </c>
      <c r="G111" s="7"/>
      <c r="H111" s="2" t="n">
        <f aca="false">H110</f>
        <v>52</v>
      </c>
      <c r="K111" s="6" t="n">
        <f aca="false">'High scenario'!AG114</f>
        <v>9129686203.21916</v>
      </c>
      <c r="L111" s="6" t="n">
        <f aca="false">K111/$B$14*100</f>
        <v>178.160240438359</v>
      </c>
      <c r="M111" s="7"/>
      <c r="O111" s="5" t="n">
        <f aca="false">O107+1</f>
        <v>2040</v>
      </c>
      <c r="P111" s="6" t="n">
        <f aca="false">'Low scenario'!AG114</f>
        <v>6669413964.97253</v>
      </c>
      <c r="Q111" s="6" t="n">
        <f aca="false">P111/$B$14*100</f>
        <v>130.149532977758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7868594525.1517</v>
      </c>
      <c r="F112" s="9" t="n">
        <f aca="false">E112/$B$14*100</f>
        <v>153.550807914809</v>
      </c>
      <c r="G112" s="7"/>
      <c r="H112" s="2" t="n">
        <f aca="false">H111</f>
        <v>52</v>
      </c>
      <c r="K112" s="9" t="n">
        <f aca="false">'High scenario'!AG115</f>
        <v>9176096060.45409</v>
      </c>
      <c r="L112" s="9" t="n">
        <f aca="false">K112/$B$14*100</f>
        <v>179.065900407348</v>
      </c>
      <c r="M112" s="7"/>
      <c r="O112" s="7" t="n">
        <f aca="false">O108+1</f>
        <v>2040</v>
      </c>
      <c r="P112" s="9" t="n">
        <f aca="false">'Low scenario'!AG115</f>
        <v>6683554615.6644</v>
      </c>
      <c r="Q112" s="9" t="n">
        <f aca="false">P112/$B$14*100</f>
        <v>130.425479124334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7908644327.53045</v>
      </c>
      <c r="F113" s="9" t="n">
        <f aca="false">E113/$B$14*100</f>
        <v>154.332355304553</v>
      </c>
      <c r="G113" s="10" t="n">
        <f aca="false">AVERAGE(E111:E114)/AVERAGE(E107:E110)-1</f>
        <v>0.0169469956660804</v>
      </c>
      <c r="H113" s="2" t="n">
        <f aca="false">H112</f>
        <v>52</v>
      </c>
      <c r="K113" s="9" t="n">
        <f aca="false">'High scenario'!AG116</f>
        <v>9252459045.25459</v>
      </c>
      <c r="L113" s="9" t="n">
        <f aca="false">K113/$B$14*100</f>
        <v>180.556077334552</v>
      </c>
      <c r="M113" s="10" t="n">
        <f aca="false">AVERAGE(K111:K114)/AVERAGE(K107:K110)-1</f>
        <v>0.0198125002885197</v>
      </c>
      <c r="O113" s="7" t="n">
        <f aca="false">O109+1</f>
        <v>2040</v>
      </c>
      <c r="P113" s="9" t="n">
        <f aca="false">'Low scenario'!AG116</f>
        <v>6733519812.97732</v>
      </c>
      <c r="Q113" s="9" t="n">
        <f aca="false">P113/$B$14*100</f>
        <v>131.40051937968</v>
      </c>
      <c r="R113" s="10" t="n">
        <f aca="false">AVERAGE(P111:P114)/AVERAGE(P107:P110)-1</f>
        <v>0.0111350849658509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7944710292.15094</v>
      </c>
      <c r="F114" s="9" t="n">
        <f aca="false">E114/$B$14*100</f>
        <v>155.036160537876</v>
      </c>
      <c r="G114" s="7"/>
      <c r="H114" s="2" t="n">
        <f aca="false">H113</f>
        <v>52</v>
      </c>
      <c r="K114" s="9" t="n">
        <f aca="false">'High scenario'!AG117</f>
        <v>9295253525.25811</v>
      </c>
      <c r="L114" s="9" t="n">
        <f aca="false">K114/$B$14*100</f>
        <v>181.391185428867</v>
      </c>
      <c r="M114" s="7"/>
      <c r="O114" s="7" t="n">
        <f aca="false">O110+1</f>
        <v>2040</v>
      </c>
      <c r="P114" s="9" t="n">
        <f aca="false">'Low scenario'!AG117</f>
        <v>6715575189.11196</v>
      </c>
      <c r="Q114" s="9" t="n">
        <f aca="false">P114/$B$14*100</f>
        <v>131.05034102401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false" showOutlineSymbols="true" defaultGridColor="true" view="normal" topLeftCell="A11" colorId="64" zoomScale="85" zoomScaleNormal="85" zoomScalePageLayoutView="100" workbookViewId="0">
      <pane xSplit="1" ySplit="0" topLeftCell="B11" activePane="topRight" state="frozen"/>
      <selection pane="topLeft" activeCell="A11" activeCellId="0" sqref="A11"/>
      <selection pane="topRight" activeCell="D147" activeCellId="0" sqref="D14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scenario'!AL3+SUM($C105:$J105)-$H105-$F105-SUM($K105:$Q105)</f>
        <v>0.00115825366281497</v>
      </c>
      <c r="D25" s="109" t="n">
        <f aca="false">C25</f>
        <v>0.00115825366281497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scenario'!AL4+SUM($C106:$J106)-$H106-$F106-SUM($K106:$Q106)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scenario'!AL5+SUM($C107:$J107)-$H107-$F107-SUM($K107:$Q107)</f>
        <v>-0.0153813483661032</v>
      </c>
      <c r="D27" s="101" t="n">
        <f aca="false">'Central scenario'!BO5+SUM($C107:$J107)-$H107-$F107-SUM($K107:$R107)</f>
        <v>-0.0192253939599371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scenario'!AL6+SUM($C108:$J108)-$H108-$F108-SUM($K108:$Q108)</f>
        <v>-0.0181552597891607</v>
      </c>
      <c r="D28" s="101" t="n">
        <f aca="false">'Central scenario'!BO6+SUM($C108:$J108)-$H108-$F108-SUM($K108:$R108)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scenario'!$AL7+SUM($C109:$J109)-$F109-SUM($K109:$Q109)</f>
        <v>-0.00941408774439181</v>
      </c>
      <c r="D29" s="101" t="n">
        <f aca="false">'Central scenario'!BO7+SUM($C109:$J109)-$F109-SUM($K109:$R109)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-0.0261904790563603</v>
      </c>
      <c r="C30" s="101" t="n">
        <f aca="false">'Central scenario'!$AL8+SUM($D$113:$J$113)-SUM($K$113:$Q$113)</f>
        <v>-0.0141298229153242</v>
      </c>
      <c r="D30" s="101" t="n">
        <f aca="false">'Central scenario'!$BO8+SUM($D$113:$J$113)-SUM($K$113:$Q$113)-$I$113*12/15</f>
        <v>-0.0274367159938334</v>
      </c>
      <c r="E30" s="103" t="n">
        <f aca="false">'Low scenario'!$AL8+SUM($D$113:$J$113)-SUM($K$113:$Q$113)</f>
        <v>-0.0141750016179307</v>
      </c>
      <c r="F30" s="103" t="n">
        <f aca="false">'Low scenario'!$BO8+SUM($D$113:$J$113)-SUM($K$113:$Q$113)-$I$113*12/15</f>
        <v>-0.0274818946964399</v>
      </c>
      <c r="G30" s="103" t="n">
        <f aca="false">'High scenario'!$AL8+SUM($D$113:$J$113)-SUM($K$113:$Q$113)</f>
        <v>-0.0141296782577894</v>
      </c>
      <c r="H30" s="103" t="n">
        <f aca="false">'High scenario'!$BO8+SUM($D$113:$J$113)-SUM($K$113:$Q$113)-$I$113*12/15</f>
        <v>-0.0274365713362986</v>
      </c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scenario'!$AL9+SUM($D$113:$J$113)-SUM($K$113:$Q$113)</f>
        <v>-0.0231835840621519</v>
      </c>
      <c r="D31" s="101" t="n">
        <f aca="false">'Central scenario'!$BO9+F126</f>
        <v>-0.0367144568092899</v>
      </c>
      <c r="E31" s="103" t="n">
        <f aca="false">'Low scenario'!$AL9+SUM($D$113:$J$113)-SUM($K$113:$Q$113)</f>
        <v>-0.0233891738529692</v>
      </c>
      <c r="F31" s="103" t="n">
        <f aca="false">'Low scenario'!$BO9+SUM($D$113:$J$113)-SUM($K$113:$Q$113)-$I$113+$I$115</f>
        <v>-0.0328016997279576</v>
      </c>
      <c r="G31" s="103" t="n">
        <f aca="false">'High scenario'!$AL9+SUM($D$113:$J$113)-SUM($K$113:$Q$113)</f>
        <v>-0.0228430311187539</v>
      </c>
      <c r="H31" s="103" t="n">
        <f aca="false">'High scenario'!$BO9+SUM($D$113:$J$113)-SUM($K$113:$Q$113)-$I$113+$I$115</f>
        <v>-0.0322495008021558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scenario'!$AL10+SUM($D$113:$J$113)-SUM($K$113:$Q$113)</f>
        <v>-0.0141247943409735</v>
      </c>
      <c r="D32" s="101" t="n">
        <f aca="false">'Central scenario'!$BO10+F127</f>
        <v>-0.0274048484937635</v>
      </c>
      <c r="E32" s="103" t="n">
        <f aca="false">'Low scenario'!$AL10+SUM($D$113:$J$113)-SUM($K$113:$Q$113)</f>
        <v>-0.0145505503787433</v>
      </c>
      <c r="F32" s="103" t="n">
        <f aca="false">'Low scenario'!$BO10+SUM($D$113:$J$113)-SUM($K$113:$Q$113)-$I$113+$I$115</f>
        <v>-0.0242400378318233</v>
      </c>
      <c r="G32" s="103" t="n">
        <f aca="false">'High scenario'!$AL10+SUM($D$113:$J$113)-SUM($K$113:$Q$113)</f>
        <v>-0.0157398122127024</v>
      </c>
      <c r="H32" s="103" t="n">
        <f aca="false">'High scenario'!$BO10+SUM($D$113:$J$113)-SUM($K$113:$Q$113)-$I$113+$I$115</f>
        <v>-0.0254741026947325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scenario'!$AL11+SUM($D$113:$J$113)-SUM($K$113:$Q$113)</f>
        <v>-0.0174445255989043</v>
      </c>
      <c r="D33" s="101" t="n">
        <f aca="false">'Central scenario'!$BO11+F128</f>
        <v>-0.030849154156794</v>
      </c>
      <c r="E33" s="103" t="n">
        <f aca="false">'Low scenario'!$AL11+SUM($D$113:$J$113)-SUM($K$113:$Q$113)</f>
        <v>-0.0182509023694967</v>
      </c>
      <c r="F33" s="103" t="n">
        <f aca="false">'Low scenario'!$BO11+SUM($D$113:$J$113)-SUM($K$113:$Q$113)-$I$113+$I$115</f>
        <v>-0.0283687195688702</v>
      </c>
      <c r="G33" s="103" t="n">
        <f aca="false">'High scenario'!$AL11+SUM($D$113:$J$113)-SUM($K$113:$Q$113)</f>
        <v>-0.0168790525934464</v>
      </c>
      <c r="H33" s="103" t="n">
        <f aca="false">'High scenario'!$BO11+SUM($D$113:$J$113)-SUM($K$113:$Q$113)-$I$113+$I$115</f>
        <v>-0.0270362027848743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scenario'!$AL12+SUM($D$113:$J$113)-SUM($K$113:$Q$113)</f>
        <v>-0.0194909129063096</v>
      </c>
      <c r="D34" s="101" t="n">
        <f aca="false">'Central scenario'!$BO12+F129</f>
        <v>-0.0330416924259785</v>
      </c>
      <c r="E34" s="103" t="n">
        <f aca="false">'Low scenario'!$AL12+SUM($D$113:$J$113)-SUM($K$113:$Q$113)</f>
        <v>-0.021133054831</v>
      </c>
      <c r="F34" s="103" t="n">
        <f aca="false">'Low scenario'!$BO12+SUM($D$113:$J$113)-SUM($K$113:$Q$113)-$I$113+$I$115</f>
        <v>-0.0316538747412705</v>
      </c>
      <c r="G34" s="103" t="n">
        <f aca="false">'High scenario'!$AL12+SUM($D$113:$J$113)-SUM($K$113:$Q$113)</f>
        <v>-0.0193548228488161</v>
      </c>
      <c r="H34" s="103" t="n">
        <f aca="false">'High scenario'!$BO12+SUM($D$113:$J$113)-SUM($K$113:$Q$113)-$I$113+$I$115</f>
        <v>-0.0298912811748506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scenario'!$AL13+SUM($D$113:$J$113)-SUM($K$113:$Q$113)</f>
        <v>-0.020378930663567</v>
      </c>
      <c r="D35" s="104" t="n">
        <f aca="false">'Central scenario'!$BO13+F130</f>
        <v>-0.0342034169557221</v>
      </c>
      <c r="E35" s="103" t="n">
        <f aca="false">'Low scenario'!$AL13+SUM($D$113:$J$113)-SUM($K$113:$Q$113)</f>
        <v>-0.0226211195037906</v>
      </c>
      <c r="F35" s="103" t="n">
        <f aca="false">'Low scenario'!$BO13+SUM($D$113:$J$113)-SUM($K$113:$Q$113)-$I$113+$I$115</f>
        <v>-0.0336392358175464</v>
      </c>
      <c r="G35" s="103" t="n">
        <f aca="false">'High scenario'!$AL13+SUM($D$113:$J$113)-SUM($K$113:$Q$113)</f>
        <v>-0.0203146138545796</v>
      </c>
      <c r="H35" s="103" t="n">
        <f aca="false">'High scenario'!$BO13+SUM($D$113:$J$113)-SUM($K$113:$Q$113)-$I$113+$I$115</f>
        <v>-0.0313030165239411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scenario'!$AL14+SUM($D$113:$J$113)-SUM($K$113:$Q$113)</f>
        <v>-0.0210033855784611</v>
      </c>
      <c r="D36" s="105" t="n">
        <f aca="false">'Central scenario'!$BO14+F131</f>
        <v>-0.0358404395402536</v>
      </c>
      <c r="E36" s="103" t="n">
        <f aca="false">'Low scenario'!$AL14+SUM($D$113:$J$113)-SUM($K$113:$Q$113)</f>
        <v>-0.024139995089196</v>
      </c>
      <c r="F36" s="103" t="n">
        <f aca="false">'Low scenario'!$BO14+SUM($D$113:$J$113)-SUM($K$113:$Q$113)-$I$113+$I$115</f>
        <v>-0.0361624347598794</v>
      </c>
      <c r="G36" s="103" t="n">
        <f aca="false">'High scenario'!$AL14+SUM($D$113:$J$113)-SUM($K$113:$Q$113)</f>
        <v>-0.0208047467804231</v>
      </c>
      <c r="H36" s="103" t="n">
        <f aca="false">'High scenario'!$BO14+SUM($D$113:$J$113)-SUM($K$113:$Q$113)-$I$113+$I$115</f>
        <v>-0.0328554762354293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scenario'!$AL15+SUM($D$113:$J$113)-SUM($K$113:$Q$113)</f>
        <v>-0.021368060827255</v>
      </c>
      <c r="D37" s="106" t="n">
        <f aca="false">'Central scenario'!$BO15+SUM($D$113:$J$113)-SUM($K$113:$Q$113)-$I$113+$I$115</f>
        <v>-0.0349491456181555</v>
      </c>
      <c r="E37" s="103" t="n">
        <f aca="false">'Low scenario'!$AL15+SUM($D$113:$J$113)-SUM($K$113:$Q$113)</f>
        <v>-0.026192498511358</v>
      </c>
      <c r="F37" s="103" t="n">
        <f aca="false">'Low scenario'!$BO15+SUM($D$113:$J$113)-SUM($K$113:$Q$113)-$I$113+$I$115</f>
        <v>-0.0396758225811079</v>
      </c>
      <c r="G37" s="103" t="n">
        <f aca="false">'High scenario'!$AL15+SUM($D$113:$J$113)-SUM($K$113:$Q$113)</f>
        <v>-0.024377173416869</v>
      </c>
      <c r="H37" s="103" t="n">
        <f aca="false">'High scenario'!$BO15+SUM($D$113:$J$113)-SUM($K$113:$Q$113)-$I$113+$I$115</f>
        <v>-0.0380358487825223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scenario'!$AL16+SUM($D$113:$J$113)-SUM($K$113:$Q$113)</f>
        <v>-0.022691382290971</v>
      </c>
      <c r="D38" s="106" t="n">
        <f aca="false">'Central scenario'!$BO16+SUM($D$113:$J$113)-SUM($K$113:$Q$113)-$I$113+$I$115</f>
        <v>-0.037377368267069</v>
      </c>
      <c r="E38" s="103" t="n">
        <f aca="false">'Low scenario'!$AL16+SUM($D$113:$J$113)-SUM($K$113:$Q$113)</f>
        <v>-0.0288900477586484</v>
      </c>
      <c r="F38" s="103" t="n">
        <f aca="false">'Low scenario'!$BO16+SUM($D$113:$J$113)-SUM($K$113:$Q$113)-$I$113+$I$115</f>
        <v>-0.0435274285877483</v>
      </c>
      <c r="G38" s="103" t="n">
        <f aca="false">'High scenario'!$AL16+SUM($D$113:$J$113)-SUM($K$113:$Q$113)</f>
        <v>-0.026235937307207</v>
      </c>
      <c r="H38" s="103" t="n">
        <f aca="false">'High scenario'!$BO16+SUM($D$113:$J$113)-SUM($K$113:$Q$113)-$I$113+$I$115</f>
        <v>-0.0410047192383338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scenario'!$AL17+SUM($D$113:$J$113)-SUM($K$113:$Q$113)</f>
        <v>-0.0210382413557023</v>
      </c>
      <c r="D39" s="106" t="n">
        <f aca="false">'Central scenario'!$BO17+SUM($D$113:$J$113)-SUM($K$113:$Q$113)-$I$113+$I$115</f>
        <v>-0.0368921009406035</v>
      </c>
      <c r="E39" s="103" t="n">
        <f aca="false">'Low scenario'!$AL17+SUM($D$113:$J$113)-SUM($K$113:$Q$113)</f>
        <v>-0.0297922641372949</v>
      </c>
      <c r="F39" s="103" t="n">
        <f aca="false">'Low scenario'!$BO17+SUM($D$113:$J$113)-SUM($K$113:$Q$113)-$I$113+$I$115</f>
        <v>-0.0457553870091189</v>
      </c>
      <c r="G39" s="103" t="n">
        <f aca="false">'High scenario'!$AL17+SUM($D$113:$J$113)-SUM($K$113:$Q$113)</f>
        <v>-0.024367106381779</v>
      </c>
      <c r="H39" s="103" t="n">
        <f aca="false">'High scenario'!$BO17+SUM($D$113:$J$113)-SUM($K$113:$Q$113)-$I$113+$I$115</f>
        <v>-0.0401311480797393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scenario'!$AL18+SUM($D$113:$J$113)-SUM($K$113:$Q$113)</f>
        <v>-0.0198495112799997</v>
      </c>
      <c r="D40" s="105" t="n">
        <f aca="false">'Central scenario'!$BO18+SUM($D$113:$J$113)-SUM($K$113:$Q$113)-$I$113+$I$115</f>
        <v>-0.0368894546790311</v>
      </c>
      <c r="E40" s="103" t="n">
        <f aca="false">'Low scenario'!$AL18+SUM($D$113:$J$113)-SUM($K$113:$Q$113)</f>
        <v>-0.0298079710306358</v>
      </c>
      <c r="F40" s="103" t="n">
        <f aca="false">'Low scenario'!$BO18+SUM($D$113:$J$113)-SUM($K$113:$Q$113)-$I$113+$I$115</f>
        <v>-0.0468384858271754</v>
      </c>
      <c r="G40" s="103" t="n">
        <f aca="false">'High scenario'!$AL18+SUM($D$113:$J$113)-SUM($K$113:$Q$113)</f>
        <v>-0.0215663982572085</v>
      </c>
      <c r="H40" s="103" t="n">
        <f aca="false">'High scenario'!$BO18+SUM($D$113:$J$113)-SUM($K$113:$Q$113)-$I$113+$I$115</f>
        <v>-0.0383232324126878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scenario'!$AL19+SUM($D$113:$J$113)-SUM($K$113:$Q$113)</f>
        <v>-0.0183455675523047</v>
      </c>
      <c r="D41" s="106" t="n">
        <f aca="false">'Central scenario'!$BO19+SUM($D$113:$J$113)-SUM($K$113:$Q$113)-$I$113+$I$115</f>
        <v>-0.0363605360187598</v>
      </c>
      <c r="E41" s="103" t="n">
        <f aca="false">'Low scenario'!$AL19+SUM($D$113:$J$113)-SUM($K$113:$Q$113)</f>
        <v>-0.0281513819119948</v>
      </c>
      <c r="F41" s="103" t="n">
        <f aca="false">'Low scenario'!$BO19+SUM($D$113:$J$113)-SUM($K$113:$Q$113)-$I$113+$I$115</f>
        <v>-0.0460075577619473</v>
      </c>
      <c r="G41" s="103" t="n">
        <f aca="false">'High scenario'!$AL19+SUM($D$113:$J$113)-SUM($K$113:$Q$113)</f>
        <v>-0.0193613471328303</v>
      </c>
      <c r="H41" s="103" t="n">
        <f aca="false">'High scenario'!$BO19+SUM($D$113:$J$113)-SUM($K$113:$Q$113)-$I$113+$I$115</f>
        <v>-0.0371310898111665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scenario'!$AL20+SUM($D$113:$J$113)-SUM($K$113:$Q$113)</f>
        <v>-0.0189722581629036</v>
      </c>
      <c r="D42" s="106" t="n">
        <f aca="false">'Central scenario'!$BO20+SUM($D$113:$J$113)-SUM($K$113:$Q$113)-$I$113+$I$115</f>
        <v>-0.0378655787570637</v>
      </c>
      <c r="E42" s="103" t="n">
        <f aca="false">'Low scenario'!$AL20+SUM($D$113:$J$113)-SUM($K$113:$Q$113)</f>
        <v>-0.0271196858059253</v>
      </c>
      <c r="F42" s="103" t="n">
        <f aca="false">'Low scenario'!$BO20+SUM($D$113:$J$113)-SUM($K$113:$Q$113)-$I$113+$I$115</f>
        <v>-0.0458696416045558</v>
      </c>
      <c r="G42" s="103" t="n">
        <f aca="false">'High scenario'!$AL20+SUM($D$113:$J$113)-SUM($K$113:$Q$113)</f>
        <v>-0.0175535838665323</v>
      </c>
      <c r="H42" s="103" t="n">
        <f aca="false">'High scenario'!$BO20+SUM($D$113:$J$113)-SUM($K$113:$Q$113)-$I$113+$I$115</f>
        <v>-0.0362097470637184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scenario'!$AL21+SUM($D$113:$J$113)-SUM($K$113:$Q$113)</f>
        <v>-0.0195381379283728</v>
      </c>
      <c r="D43" s="106" t="n">
        <f aca="false">'Central scenario'!$BO21+SUM($D$113:$J$113)-SUM($K$113:$Q$113)-$I$113+$I$115</f>
        <v>-0.0394207192713864</v>
      </c>
      <c r="E43" s="103" t="n">
        <f aca="false">'Low scenario'!$AL21+SUM($D$113:$J$113)-SUM($K$113:$Q$113)</f>
        <v>-0.0269850981865391</v>
      </c>
      <c r="F43" s="103" t="n">
        <f aca="false">'Low scenario'!$BO21+SUM($D$113:$J$113)-SUM($K$113:$Q$113)-$I$113+$I$115</f>
        <v>-0.0469229094519764</v>
      </c>
      <c r="G43" s="103" t="n">
        <f aca="false">'High scenario'!$AL21+SUM($D$113:$J$113)-SUM($K$113:$Q$113)</f>
        <v>-0.0159275251200463</v>
      </c>
      <c r="H43" s="103" t="n">
        <f aca="false">'High scenario'!$BO21+SUM($D$113:$J$113)-SUM($K$113:$Q$113)-$I$113+$I$115</f>
        <v>-0.0355899088099122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scenario'!$AL22+SUM($D$113:$J$113)-SUM($K$113:$Q$113)</f>
        <v>-0.0183930286500791</v>
      </c>
      <c r="D44" s="105" t="n">
        <f aca="false">'Central scenario'!$BO22+SUM($D$113:$J$113)-SUM($K$113:$Q$113)-$I$113+$I$115</f>
        <v>-0.0392359192242233</v>
      </c>
      <c r="E44" s="103" t="n">
        <f aca="false">'Low scenario'!$AL22+SUM($D$113:$J$113)-SUM($K$113:$Q$113)</f>
        <v>-0.0242610828367123</v>
      </c>
      <c r="F44" s="103" t="n">
        <f aca="false">'Low scenario'!$BO22+SUM($D$113:$J$113)-SUM($K$113:$Q$113)-$I$113+$I$115</f>
        <v>-0.0450577570790239</v>
      </c>
      <c r="G44" s="103" t="n">
        <f aca="false">'High scenario'!$AL22+SUM($D$113:$J$113)-SUM($K$113:$Q$113)</f>
        <v>-0.0143169803814458</v>
      </c>
      <c r="H44" s="103" t="n">
        <f aca="false">'High scenario'!$BO22+SUM($D$113:$J$113)-SUM($K$113:$Q$113)-$I$113+$I$115</f>
        <v>-0.0350448170935075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scenario'!$AL23+SUM($D$113:$J$113)-SUM($K$113:$Q$113)</f>
        <v>-0.0161112193276211</v>
      </c>
      <c r="D45" s="106" t="n">
        <f aca="false">'Central scenario'!$BO23+SUM($D$113:$J$113)-SUM($K$113:$Q$113)-$I$113+$I$115</f>
        <v>-0.0374438294204454</v>
      </c>
      <c r="E45" s="103" t="n">
        <f aca="false">'Low scenario'!$AL23+SUM($D$113:$J$113)-SUM($K$113:$Q$113)</f>
        <v>-0.022542313481271</v>
      </c>
      <c r="F45" s="103" t="n">
        <f aca="false">'Low scenario'!$BO23+SUM($D$113:$J$113)-SUM($K$113:$Q$113)-$I$113+$I$115</f>
        <v>-0.0443521697174401</v>
      </c>
      <c r="G45" s="103" t="n">
        <f aca="false">'High scenario'!$AL23+SUM($D$113:$J$113)-SUM($K$113:$Q$113)</f>
        <v>-0.0131484945116553</v>
      </c>
      <c r="H45" s="103" t="n">
        <f aca="false">'High scenario'!$BO23+SUM($D$113:$J$113)-SUM($K$113:$Q$113)-$I$113+$I$115</f>
        <v>-0.0347819638195147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scenario'!$AL24+SUM($D$113:$J$113)-SUM($K$113:$Q$113)</f>
        <v>-0.0148718800338153</v>
      </c>
      <c r="D46" s="106" t="n">
        <f aca="false">'Central scenario'!$BO24+SUM($D$113:$J$113)-SUM($K$113:$Q$113)-$I$113+$I$115</f>
        <v>-0.037010480886634</v>
      </c>
      <c r="E46" s="103" t="n">
        <f aca="false">'Low scenario'!$AL24+SUM($D$113:$J$113)-SUM($K$113:$Q$113)</f>
        <v>-0.0209981965372296</v>
      </c>
      <c r="F46" s="103" t="n">
        <f aca="false">'Low scenario'!$BO24+SUM($D$113:$J$113)-SUM($K$113:$Q$113)-$I$113+$I$115</f>
        <v>-0.0434727984686755</v>
      </c>
      <c r="G46" s="103" t="n">
        <f aca="false">'High scenario'!$AL24+SUM($D$113:$J$113)-SUM($K$113:$Q$113)</f>
        <v>-0.012075634118804</v>
      </c>
      <c r="H46" s="103" t="n">
        <f aca="false">'High scenario'!$BO24+SUM($D$113:$J$113)-SUM($K$113:$Q$113)-$I$113+$I$115</f>
        <v>-0.0343444522028711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scenario'!$AL25+SUM($D$113:$J$113)-SUM($K$113:$Q$113)</f>
        <v>-0.0139163447005987</v>
      </c>
      <c r="D47" s="106" t="n">
        <f aca="false">'Central scenario'!$BO25+SUM($D$113:$J$113)-SUM($K$113:$Q$113)-$I$113+$I$115</f>
        <v>-0.0365406635914827</v>
      </c>
      <c r="E47" s="103" t="n">
        <f aca="false">'Low scenario'!$AL25+SUM($D$113:$J$113)-SUM($K$113:$Q$113)</f>
        <v>-0.0201347404203161</v>
      </c>
      <c r="F47" s="103" t="n">
        <f aca="false">'Low scenario'!$BO25+SUM($D$113:$J$113)-SUM($K$113:$Q$113)-$I$113+$I$115</f>
        <v>-0.043741751114656</v>
      </c>
      <c r="G47" s="103" t="n">
        <f aca="false">'High scenario'!$AL25+SUM($D$113:$J$113)-SUM($K$113:$Q$113)</f>
        <v>-0.0107073011635868</v>
      </c>
      <c r="H47" s="103" t="n">
        <f aca="false">'High scenario'!$BO25+SUM($D$113:$J$113)-SUM($K$113:$Q$113)-$I$113+$I$115</f>
        <v>-0.0337263352283771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scenario'!$AL26+SUM($D$113:$J$113)-SUM($K$113:$Q$113)</f>
        <v>-0.0124399284446649</v>
      </c>
      <c r="D48" s="105" t="n">
        <f aca="false">'Central scenario'!$BO26+SUM($D$113:$J$113)-SUM($K$113:$Q$113)-$I$113+$I$115</f>
        <v>-0.0356540151740473</v>
      </c>
      <c r="E48" s="103" t="n">
        <f aca="false">'Low scenario'!$AL26+SUM($D$113:$J$113)-SUM($K$113:$Q$113)</f>
        <v>-0.0183652393431491</v>
      </c>
      <c r="F48" s="103" t="n">
        <f aca="false">'Low scenario'!$BO26+SUM($D$113:$J$113)-SUM($K$113:$Q$113)-$I$113+$I$115</f>
        <v>-0.0431162521861004</v>
      </c>
      <c r="G48" s="103" t="n">
        <f aca="false">'High scenario'!$AL26+SUM($D$113:$J$113)-SUM($K$113:$Q$113)</f>
        <v>-0.00895612229834898</v>
      </c>
      <c r="H48" s="103" t="n">
        <f aca="false">'High scenario'!$BO26+SUM($D$113:$J$113)-SUM($K$113:$Q$113)-$I$113+$I$115</f>
        <v>-0.0329530410835394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scenario'!$AL27+SUM($D$113:$J$113)-SUM($K$113:$Q$113)</f>
        <v>-0.0105954358819238</v>
      </c>
      <c r="D49" s="106" t="n">
        <f aca="false">'Central scenario'!$BO27+SUM($D$113:$J$113)-SUM($K$113:$Q$113)-$I$113+$I$115</f>
        <v>-0.0344278476717792</v>
      </c>
      <c r="E49" s="103" t="n">
        <f aca="false">'Low scenario'!$AL27+SUM($D$113:$J$113)-SUM($K$113:$Q$113)</f>
        <v>-0.0168340932721625</v>
      </c>
      <c r="F49" s="103" t="n">
        <f aca="false">'Low scenario'!$BO27+SUM($D$113:$J$113)-SUM($K$113:$Q$113)-$I$113+$I$115</f>
        <v>-0.0424334764459451</v>
      </c>
      <c r="G49" s="103" t="n">
        <f aca="false">'High scenario'!$AL27+SUM($D$113:$J$113)-SUM($K$113:$Q$113)</f>
        <v>-0.00743069149304078</v>
      </c>
      <c r="H49" s="103" t="n">
        <f aca="false">'High scenario'!$BO27+SUM($D$113:$J$113)-SUM($K$113:$Q$113)-$I$113+$I$115</f>
        <v>-0.031912627465225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scenario'!$AL28+SUM($D$113:$J$113)-SUM($K$113:$Q$113)</f>
        <v>-0.00943548811877641</v>
      </c>
      <c r="D50" s="106" t="n">
        <f aca="false">'Central scenario'!$BO28+SUM($D$113:$J$113)-SUM($K$113:$Q$113)-$I$113+$I$115</f>
        <v>-0.0341687935838742</v>
      </c>
      <c r="E50" s="103" t="n">
        <f aca="false">'Low scenario'!$AL28+SUM($D$113:$J$113)-SUM($K$113:$Q$113)</f>
        <v>-0.0168604851363521</v>
      </c>
      <c r="F50" s="103" t="n">
        <f aca="false">'Low scenario'!$BO28+SUM($D$113:$J$113)-SUM($K$113:$Q$113)-$I$113+$I$115</f>
        <v>-0.0436276274084353</v>
      </c>
      <c r="G50" s="103" t="n">
        <f aca="false">'High scenario'!$AL28+SUM($D$113:$J$113)-SUM($K$113:$Q$113)</f>
        <v>-0.0054494648024326</v>
      </c>
      <c r="H50" s="103" t="n">
        <f aca="false">'High scenario'!$BO28+SUM($D$113:$J$113)-SUM($K$113:$Q$113)-$I$113+$I$115</f>
        <v>-0.0308152419247006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scenario'!$AL29+SUM($D$113:$J$113)-SUM($K$113:$Q$113)</f>
        <v>-0.00831633187895773</v>
      </c>
      <c r="D51" s="106" t="n">
        <f aca="false">'Central scenario'!$BO29+SUM($D$113:$J$113)-SUM($K$113:$Q$113)-$I$113+$I$115</f>
        <v>-0.0339089864304394</v>
      </c>
      <c r="E51" s="103" t="n">
        <f aca="false">'Low scenario'!$AL29+SUM($D$113:$J$113)-SUM($K$113:$Q$113)</f>
        <v>-0.0161423462085341</v>
      </c>
      <c r="F51" s="103" t="n">
        <f aca="false">'Low scenario'!$BO29+SUM($D$113:$J$113)-SUM($K$113:$Q$113)-$I$113+$I$115</f>
        <v>-0.0436311169705358</v>
      </c>
      <c r="G51" s="103" t="n">
        <f aca="false">'High scenario'!$AL29+SUM($D$113:$J$113)-SUM($K$113:$Q$113)</f>
        <v>-0.0044194008326439</v>
      </c>
      <c r="H51" s="103" t="n">
        <f aca="false">'High scenario'!$BO29+SUM($D$113:$J$113)-SUM($K$113:$Q$113)-$I$113+$I$115</f>
        <v>-0.0303835192584118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1993</v>
      </c>
      <c r="C84" s="129" t="n">
        <v>0.00360798997870177</v>
      </c>
      <c r="D84" s="129"/>
      <c r="E84" s="129"/>
      <c r="F84" s="129"/>
      <c r="G84" s="129"/>
      <c r="H84" s="129"/>
      <c r="I84" s="129" t="n">
        <v>0.0127518067972787</v>
      </c>
      <c r="J84" s="129" t="n">
        <v>0</v>
      </c>
      <c r="K84" s="130" t="n">
        <v>0.00148990999175634</v>
      </c>
      <c r="L84" s="130"/>
      <c r="M84" s="130" t="n">
        <v>0.00438149484248217</v>
      </c>
      <c r="N84" s="130" t="n">
        <v>0.000907133691920851</v>
      </c>
      <c r="O84" s="130"/>
      <c r="P84" s="130"/>
      <c r="Q84" s="130"/>
      <c r="R84" s="130"/>
    </row>
    <row r="85" customFormat="false" ht="12.8" hidden="false" customHeight="false" outlineLevel="0" collapsed="false">
      <c r="B85" s="112" t="n">
        <v>1994</v>
      </c>
      <c r="C85" s="131" t="n">
        <v>0.00452401493112597</v>
      </c>
      <c r="D85" s="131"/>
      <c r="E85" s="131"/>
      <c r="F85" s="131"/>
      <c r="G85" s="131"/>
      <c r="H85" s="131"/>
      <c r="I85" s="131" t="n">
        <v>0.0125330563795884</v>
      </c>
      <c r="J85" s="131" t="n">
        <v>0</v>
      </c>
      <c r="K85" s="129" t="n">
        <v>0.00114109371918643</v>
      </c>
      <c r="L85" s="129"/>
      <c r="M85" s="129" t="n">
        <v>0.00500171357630564</v>
      </c>
      <c r="N85" s="129" t="n">
        <v>0.00177359529305488</v>
      </c>
      <c r="O85" s="129"/>
      <c r="P85" s="129"/>
      <c r="Q85" s="129"/>
      <c r="R85" s="129"/>
    </row>
    <row r="86" customFormat="false" ht="12.8" hidden="false" customHeight="false" outlineLevel="0" collapsed="false">
      <c r="B86" s="112" t="n">
        <v>1995</v>
      </c>
      <c r="C86" s="129" t="n">
        <v>0.00481810842810914</v>
      </c>
      <c r="D86" s="129"/>
      <c r="E86" s="129"/>
      <c r="F86" s="129"/>
      <c r="G86" s="129"/>
      <c r="H86" s="129"/>
      <c r="I86" s="129" t="n">
        <v>0.011591546064283</v>
      </c>
      <c r="J86" s="129" t="n">
        <v>0</v>
      </c>
      <c r="K86" s="130" t="n">
        <v>0.00115074130920541</v>
      </c>
      <c r="L86" s="130"/>
      <c r="M86" s="130" t="n">
        <v>0.00460379512456971</v>
      </c>
      <c r="N86" s="130" t="n">
        <v>0.00203456278278236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1996</v>
      </c>
      <c r="C87" s="131" t="n">
        <v>0.00535119124011765</v>
      </c>
      <c r="D87" s="131"/>
      <c r="E87" s="131" t="n">
        <v>0.00699555519367766</v>
      </c>
      <c r="F87" s="131" t="n">
        <v>0.00859191284535789</v>
      </c>
      <c r="G87" s="131" t="n">
        <v>0.000633122003803018</v>
      </c>
      <c r="H87" s="131"/>
      <c r="I87" s="131" t="n">
        <v>0.0118734138888743</v>
      </c>
      <c r="J87" s="131" t="n">
        <v>0.00189952184472796</v>
      </c>
      <c r="K87" s="129" t="n">
        <v>0.00121581480233915</v>
      </c>
      <c r="L87" s="129"/>
      <c r="M87" s="129" t="n">
        <v>0.00371605977783452</v>
      </c>
      <c r="N87" s="129" t="n">
        <v>0.00374469920475403</v>
      </c>
      <c r="O87" s="129"/>
      <c r="P87" s="129"/>
      <c r="Q87" s="129"/>
      <c r="R87" s="129"/>
    </row>
    <row r="88" customFormat="false" ht="12.8" hidden="false" customHeight="false" outlineLevel="0" collapsed="false">
      <c r="B88" s="112" t="n">
        <v>1997</v>
      </c>
      <c r="C88" s="129" t="n">
        <v>0.00569959755309632</v>
      </c>
      <c r="D88" s="129"/>
      <c r="E88" s="129" t="n">
        <v>0.00697789668568757</v>
      </c>
      <c r="F88" s="129" t="n">
        <v>0.0133764802888043</v>
      </c>
      <c r="G88" s="129" t="n">
        <v>0.000661837543623088</v>
      </c>
      <c r="H88" s="129"/>
      <c r="I88" s="129" t="n">
        <v>0.0122864231415156</v>
      </c>
      <c r="J88" s="129" t="n">
        <v>0.00678417881034325</v>
      </c>
      <c r="K88" s="130" t="n">
        <v>0.000840346028141977</v>
      </c>
      <c r="L88" s="130"/>
      <c r="M88" s="130" t="n">
        <v>0.00376518359499552</v>
      </c>
      <c r="N88" s="130" t="n">
        <v>0.00345227651983493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1998</v>
      </c>
      <c r="C89" s="131" t="n">
        <v>0.00636315131456079</v>
      </c>
      <c r="D89" s="131" t="n">
        <v>0.000145543197528915</v>
      </c>
      <c r="E89" s="131" t="n">
        <v>0.00701695590496987</v>
      </c>
      <c r="F89" s="131" t="n">
        <v>0.0123514108518862</v>
      </c>
      <c r="G89" s="131" t="n">
        <v>0.000661539006122823</v>
      </c>
      <c r="H89" s="131"/>
      <c r="I89" s="131" t="n">
        <v>0.0127033327129764</v>
      </c>
      <c r="J89" s="131" t="n">
        <v>0.00620644167097362</v>
      </c>
      <c r="K89" s="129" t="n">
        <v>0.000774999732363437</v>
      </c>
      <c r="L89" s="129"/>
      <c r="M89" s="129" t="n">
        <v>0.0044281736419033</v>
      </c>
      <c r="N89" s="129" t="n">
        <v>0.00375256113602839</v>
      </c>
      <c r="O89" s="129"/>
      <c r="P89" s="129"/>
      <c r="Q89" s="129"/>
      <c r="R89" s="129"/>
    </row>
    <row r="90" customFormat="false" ht="12.8" hidden="false" customHeight="false" outlineLevel="0" collapsed="false">
      <c r="B90" s="112" t="n">
        <v>1999</v>
      </c>
      <c r="C90" s="129" t="n">
        <v>0.00652843236193813</v>
      </c>
      <c r="D90" s="129" t="n">
        <v>0.000682065594832189</v>
      </c>
      <c r="E90" s="129" t="n">
        <v>0.00661730302583426</v>
      </c>
      <c r="F90" s="129" t="n">
        <v>0.0126546160153983</v>
      </c>
      <c r="G90" s="129" t="n">
        <v>0.000694807769874193</v>
      </c>
      <c r="H90" s="129"/>
      <c r="I90" s="129" t="n">
        <v>0.0130590610333592</v>
      </c>
      <c r="J90" s="129" t="n">
        <v>0.00659006201248528</v>
      </c>
      <c r="K90" s="130" t="n">
        <v>0.000844821419816424</v>
      </c>
      <c r="L90" s="130"/>
      <c r="M90" s="130" t="n">
        <v>0.00496732786232554</v>
      </c>
      <c r="N90" s="130" t="n">
        <v>0.00371425044292621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2000</v>
      </c>
      <c r="C91" s="131" t="n">
        <v>0.00737482979989829</v>
      </c>
      <c r="D91" s="131" t="n">
        <v>0.000792131724972759</v>
      </c>
      <c r="E91" s="131" t="n">
        <v>0.00689589045722683</v>
      </c>
      <c r="F91" s="131" t="n">
        <v>0.0122384068851027</v>
      </c>
      <c r="G91" s="131" t="n">
        <v>0.00171445582114806</v>
      </c>
      <c r="H91" s="131"/>
      <c r="I91" s="131" t="n">
        <v>0.0132482904466693</v>
      </c>
      <c r="J91" s="131" t="n">
        <v>0.00625201275153695</v>
      </c>
      <c r="K91" s="129" t="n">
        <v>0.000757917523110217</v>
      </c>
      <c r="L91" s="129"/>
      <c r="M91" s="129" t="n">
        <v>0.00457708734050099</v>
      </c>
      <c r="N91" s="129" t="n">
        <v>0.00384670608858436</v>
      </c>
      <c r="O91" s="129"/>
      <c r="P91" s="129"/>
      <c r="Q91" s="129"/>
      <c r="R91" s="129"/>
    </row>
    <row r="92" customFormat="false" ht="12.8" hidden="false" customHeight="false" outlineLevel="0" collapsed="false">
      <c r="B92" s="112" t="n">
        <v>2001</v>
      </c>
      <c r="C92" s="129" t="n">
        <v>0.00742320990503864</v>
      </c>
      <c r="D92" s="129" t="n">
        <v>0.000792725123110313</v>
      </c>
      <c r="E92" s="129" t="n">
        <v>0.00589041397180548</v>
      </c>
      <c r="F92" s="129" t="n">
        <v>0.012726717103591</v>
      </c>
      <c r="G92" s="129" t="n">
        <v>0.000840551046084029</v>
      </c>
      <c r="H92" s="129" t="n">
        <v>0.0109159580432705</v>
      </c>
      <c r="I92" s="129" t="n">
        <v>0.0124450443431941</v>
      </c>
      <c r="J92" s="129" t="n">
        <v>0.006473913242637</v>
      </c>
      <c r="K92" s="130" t="n">
        <v>0.000688420104483218</v>
      </c>
      <c r="L92" s="130"/>
      <c r="M92" s="130" t="n">
        <v>0.00458720783308938</v>
      </c>
      <c r="N92" s="130" t="n">
        <v>0.00391896562603379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2002</v>
      </c>
      <c r="C93" s="131" t="n">
        <v>0.00550732676330524</v>
      </c>
      <c r="D93" s="131" t="n">
        <v>0.000517949435432862</v>
      </c>
      <c r="E93" s="131" t="n">
        <v>0.005027555073672</v>
      </c>
      <c r="F93" s="131" t="n">
        <v>0.014342468925354</v>
      </c>
      <c r="G93" s="131" t="n">
        <v>0.000696250533678235</v>
      </c>
      <c r="H93" s="131" t="n">
        <v>0.0155394867377431</v>
      </c>
      <c r="I93" s="131" t="n">
        <v>0.00963695804700716</v>
      </c>
      <c r="J93" s="131" t="n">
        <v>0.00578721074243246</v>
      </c>
      <c r="K93" s="129" t="n">
        <v>0.000674115579920293</v>
      </c>
      <c r="L93" s="129"/>
      <c r="M93" s="129" t="n">
        <v>0.00393016113979006</v>
      </c>
      <c r="N93" s="129" t="n">
        <v>0.00286856679917758</v>
      </c>
      <c r="O93" s="129"/>
      <c r="P93" s="129"/>
      <c r="Q93" s="129"/>
      <c r="R93" s="129"/>
    </row>
    <row r="94" customFormat="false" ht="12.8" hidden="false" customHeight="false" outlineLevel="0" collapsed="false">
      <c r="B94" s="112" t="n">
        <v>2003</v>
      </c>
      <c r="C94" s="129" t="n">
        <v>0.00778608650355386</v>
      </c>
      <c r="D94" s="129" t="n">
        <v>0.000548714663773305</v>
      </c>
      <c r="E94" s="129" t="n">
        <v>0.00574542115068131</v>
      </c>
      <c r="F94" s="129" t="n">
        <v>0.0132297237331965</v>
      </c>
      <c r="G94" s="129" t="n">
        <v>0.000681825883738911</v>
      </c>
      <c r="H94" s="129" t="n">
        <v>0.0156959033371192</v>
      </c>
      <c r="I94" s="129" t="n">
        <v>0.0118026727120887</v>
      </c>
      <c r="J94" s="129" t="n">
        <v>0.00496580829870134</v>
      </c>
      <c r="K94" s="130" t="n">
        <v>0.000682558068297916</v>
      </c>
      <c r="L94" s="130"/>
      <c r="M94" s="130" t="n">
        <v>0.00392285240873266</v>
      </c>
      <c r="N94" s="130" t="n">
        <v>0.00287332305220327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2004</v>
      </c>
      <c r="C95" s="131" t="n">
        <v>0.0091641635742257</v>
      </c>
      <c r="D95" s="131" t="n">
        <v>0.000657963741379203</v>
      </c>
      <c r="E95" s="131" t="n">
        <v>0.00658362471478164</v>
      </c>
      <c r="F95" s="131" t="n">
        <v>0.0110870883008554</v>
      </c>
      <c r="G95" s="131" t="n">
        <v>0.000707872826421854</v>
      </c>
      <c r="H95" s="131" t="n">
        <v>0.015835129642473</v>
      </c>
      <c r="I95" s="131" t="n">
        <v>0.0136326919048979</v>
      </c>
      <c r="J95" s="131" t="n">
        <v>0.00417343120345224</v>
      </c>
      <c r="K95" s="129" t="n">
        <v>0.000602714526981359</v>
      </c>
      <c r="L95" s="129"/>
      <c r="M95" s="129" t="n">
        <v>0.00302886361525675</v>
      </c>
      <c r="N95" s="129" t="n">
        <v>0.00321336233585605</v>
      </c>
      <c r="O95" s="129"/>
      <c r="P95" s="129"/>
      <c r="Q95" s="129"/>
      <c r="R95" s="129"/>
    </row>
    <row r="96" customFormat="false" ht="12.8" hidden="false" customHeight="false" outlineLevel="0" collapsed="false">
      <c r="B96" s="112" t="n">
        <v>2005</v>
      </c>
      <c r="C96" s="129" t="n">
        <v>0.00961880222981258</v>
      </c>
      <c r="D96" s="129" t="n">
        <v>0.000710855766254805</v>
      </c>
      <c r="E96" s="129" t="n">
        <v>0.00652260800262184</v>
      </c>
      <c r="F96" s="129" t="n">
        <v>0.0103295874494527</v>
      </c>
      <c r="G96" s="129" t="n">
        <v>0.000673064923836705</v>
      </c>
      <c r="H96" s="129" t="n">
        <v>0.0161951464097716</v>
      </c>
      <c r="I96" s="129" t="n">
        <v>0.0139841677041514</v>
      </c>
      <c r="J96" s="129" t="n">
        <v>0.00391930834033625</v>
      </c>
      <c r="K96" s="130" t="n">
        <v>0.000760956650522766</v>
      </c>
      <c r="L96" s="130"/>
      <c r="M96" s="130" t="n">
        <v>0.00264026760171751</v>
      </c>
      <c r="N96" s="130" t="n">
        <v>0.00333084778169367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2006</v>
      </c>
      <c r="C97" s="131" t="n">
        <v>0.00940560535877528</v>
      </c>
      <c r="D97" s="131" t="n">
        <v>0.000646805566494996</v>
      </c>
      <c r="E97" s="131" t="n">
        <v>0.00678386170042615</v>
      </c>
      <c r="F97" s="131" t="n">
        <v>0.00918087272210537</v>
      </c>
      <c r="G97" s="131" t="n">
        <v>0.000556280415991225</v>
      </c>
      <c r="H97" s="131" t="n">
        <v>0.0163229714661409</v>
      </c>
      <c r="I97" s="131" t="n">
        <v>0.0141131235333868</v>
      </c>
      <c r="J97" s="131" t="n">
        <v>0.00340537699689386</v>
      </c>
      <c r="K97" s="129" t="n">
        <v>0.000833500270706357</v>
      </c>
      <c r="L97" s="129"/>
      <c r="M97" s="129" t="n">
        <v>0.00235497081001743</v>
      </c>
      <c r="N97" s="129" t="n">
        <v>0.0039087534319118</v>
      </c>
      <c r="O97" s="129"/>
      <c r="P97" s="129"/>
      <c r="Q97" s="129"/>
      <c r="R97" s="129"/>
    </row>
    <row r="98" customFormat="false" ht="12.8" hidden="false" customHeight="false" outlineLevel="0" collapsed="false">
      <c r="B98" s="112" t="n">
        <v>2007</v>
      </c>
      <c r="C98" s="129" t="n">
        <v>0.00946369367588668</v>
      </c>
      <c r="D98" s="129" t="n">
        <v>0.000585475875391982</v>
      </c>
      <c r="E98" s="129" t="n">
        <v>0.00720349773674433</v>
      </c>
      <c r="F98" s="129" t="n">
        <v>0.00832312264618854</v>
      </c>
      <c r="G98" s="129" t="n">
        <v>0.000498422632844237</v>
      </c>
      <c r="H98" s="129" t="n">
        <v>0.0167951995322389</v>
      </c>
      <c r="I98" s="129" t="n">
        <v>0.0149072962567154</v>
      </c>
      <c r="J98" s="129" t="n">
        <v>0.00301491612895818</v>
      </c>
      <c r="K98" s="130" t="n">
        <v>0.000934433666315139</v>
      </c>
      <c r="L98" s="130"/>
      <c r="M98" s="130" t="n">
        <v>0.00229652373770847</v>
      </c>
      <c r="N98" s="130" t="n">
        <v>0.00464810842100707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2008</v>
      </c>
      <c r="C99" s="131" t="n">
        <v>0.00933824001867382</v>
      </c>
      <c r="D99" s="131" t="n">
        <v>0.000617660986798567</v>
      </c>
      <c r="E99" s="131" t="n">
        <v>0.00719511929922144</v>
      </c>
      <c r="F99" s="131" t="n">
        <v>0.00843202971714432</v>
      </c>
      <c r="G99" s="131" t="n">
        <v>0.00048284265951637</v>
      </c>
      <c r="H99" s="131" t="n">
        <v>0.0169575290688833</v>
      </c>
      <c r="I99" s="131" t="n">
        <v>0.0145730376476074</v>
      </c>
      <c r="J99" s="131" t="n">
        <v>0.00284428582324504</v>
      </c>
      <c r="K99" s="129" t="n">
        <v>0.00110112913760037</v>
      </c>
      <c r="L99" s="129"/>
      <c r="M99" s="129" t="n">
        <v>0.00219840306175176</v>
      </c>
      <c r="N99" s="129" t="n">
        <v>0.00535631443145592</v>
      </c>
      <c r="O99" s="129" t="n">
        <v>0.00116689653702816</v>
      </c>
      <c r="P99" s="129"/>
      <c r="Q99" s="129"/>
      <c r="R99" s="129"/>
    </row>
    <row r="100" customFormat="false" ht="12.8" hidden="false" customHeight="false" outlineLevel="0" collapsed="false">
      <c r="B100" s="112" t="n">
        <v>2009</v>
      </c>
      <c r="C100" s="129" t="n">
        <v>0.0088970241644898</v>
      </c>
      <c r="D100" s="129" t="n">
        <v>0.000721273651010169</v>
      </c>
      <c r="E100" s="129" t="n">
        <v>0.00721974510403148</v>
      </c>
      <c r="F100" s="129" t="n">
        <v>0.00929001289471043</v>
      </c>
      <c r="G100" s="129" t="n">
        <v>0.000527581984327637</v>
      </c>
      <c r="H100" s="129" t="n">
        <v>0.0164764714731884</v>
      </c>
      <c r="I100" s="129" t="n">
        <v>0.0146173597980544</v>
      </c>
      <c r="J100" s="129" t="n">
        <v>0.00305021267213239</v>
      </c>
      <c r="K100" s="130" t="n">
        <v>0.00177774684905904</v>
      </c>
      <c r="L100" s="130"/>
      <c r="M100" s="130" t="n">
        <v>0.00276402623901215</v>
      </c>
      <c r="N100" s="130" t="n">
        <v>0.00686863836330536</v>
      </c>
      <c r="O100" s="130" t="n">
        <v>0.00167502693461996</v>
      </c>
      <c r="P100" s="130"/>
      <c r="Q100" s="130"/>
      <c r="R100" s="130"/>
    </row>
    <row r="101" customFormat="false" ht="12.8" hidden="false" customHeight="false" outlineLevel="0" collapsed="false">
      <c r="B101" s="112" t="n">
        <v>2010</v>
      </c>
      <c r="C101" s="131" t="n">
        <v>0.00918548780578398</v>
      </c>
      <c r="D101" s="131" t="n">
        <v>0.000880412575395823</v>
      </c>
      <c r="E101" s="131" t="n">
        <v>0.00706586756938487</v>
      </c>
      <c r="F101" s="131" t="n">
        <v>0.00918867167260385</v>
      </c>
      <c r="G101" s="131" t="n">
        <v>0.000464277718330744</v>
      </c>
      <c r="H101" s="131" t="n">
        <v>0.0161788496372926</v>
      </c>
      <c r="I101" s="131" t="n">
        <v>0.0147442218942046</v>
      </c>
      <c r="J101" s="131" t="n">
        <v>0.0029853388270838</v>
      </c>
      <c r="K101" s="129" t="n">
        <v>0.00192822845700678</v>
      </c>
      <c r="L101" s="129"/>
      <c r="M101" s="129" t="n">
        <v>0.00275355246129494</v>
      </c>
      <c r="N101" s="129" t="n">
        <v>0.00721003836197678</v>
      </c>
      <c r="O101" s="129" t="n">
        <v>0.00129161278918117</v>
      </c>
      <c r="P101" s="129"/>
      <c r="Q101" s="129"/>
      <c r="R101" s="129"/>
    </row>
    <row r="102" customFormat="false" ht="12.8" hidden="false" customHeight="false" outlineLevel="0" collapsed="false">
      <c r="B102" s="112" t="n">
        <v>2011</v>
      </c>
      <c r="C102" s="129" t="n">
        <v>0.00989536698334916</v>
      </c>
      <c r="D102" s="129" t="n">
        <v>0.000957125713536113</v>
      </c>
      <c r="E102" s="129" t="n">
        <v>0.00698913792400184</v>
      </c>
      <c r="F102" s="129" t="n">
        <v>0.00832091621647902</v>
      </c>
      <c r="G102" s="129" t="n">
        <v>0.000464932901986689</v>
      </c>
      <c r="H102" s="129" t="n">
        <v>0.0166034992177078</v>
      </c>
      <c r="I102" s="129" t="n">
        <v>0.0148856065446608</v>
      </c>
      <c r="J102" s="129" t="n">
        <v>0.00262273372308155</v>
      </c>
      <c r="K102" s="130" t="n">
        <v>0.00218872405220907</v>
      </c>
      <c r="L102" s="130" t="n">
        <v>0.000334864926640407</v>
      </c>
      <c r="M102" s="130" t="n">
        <v>0.00246448878022597</v>
      </c>
      <c r="N102" s="130" t="n">
        <v>0.00805996363631593</v>
      </c>
      <c r="O102" s="130" t="n">
        <v>0.00103133324512357</v>
      </c>
      <c r="P102" s="130"/>
      <c r="Q102" s="130" t="n">
        <v>0.000328908706794847</v>
      </c>
      <c r="R102" s="130"/>
    </row>
    <row r="103" customFormat="false" ht="12.8" hidden="false" customHeight="false" outlineLevel="0" collapsed="false">
      <c r="B103" s="112" t="n">
        <v>2012</v>
      </c>
      <c r="C103" s="131" t="n">
        <v>0.0104606643560655</v>
      </c>
      <c r="D103" s="131" t="n">
        <v>0.00101322490187011</v>
      </c>
      <c r="E103" s="131" t="n">
        <v>0.00732161894258414</v>
      </c>
      <c r="F103" s="131" t="n">
        <v>0.00977492385410648</v>
      </c>
      <c r="G103" s="131" t="n">
        <v>0.000465936368934656</v>
      </c>
      <c r="H103" s="131" t="n">
        <v>0.0166537766309987</v>
      </c>
      <c r="I103" s="131" t="n">
        <v>0.0155583049965991</v>
      </c>
      <c r="J103" s="131" t="n">
        <v>0.00312314975925886</v>
      </c>
      <c r="K103" s="129" t="n">
        <v>0.00236486388288229</v>
      </c>
      <c r="L103" s="129" t="n">
        <v>0.000361559541561672</v>
      </c>
      <c r="M103" s="129" t="n">
        <v>0.00253356028964366</v>
      </c>
      <c r="N103" s="129" t="n">
        <v>0.0100862880222144</v>
      </c>
      <c r="O103" s="129" t="n">
        <v>0.00123537014000835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2" t="n">
        <v>2013</v>
      </c>
      <c r="C104" s="129" t="n">
        <v>0.0109238316835513</v>
      </c>
      <c r="D104" s="129" t="n">
        <v>0.000925541959737644</v>
      </c>
      <c r="E104" s="129" t="n">
        <v>0.0074386216465936</v>
      </c>
      <c r="F104" s="129" t="n">
        <v>0.00926148743732353</v>
      </c>
      <c r="G104" s="129" t="n">
        <v>0.000397932270782329</v>
      </c>
      <c r="H104" s="129" t="n">
        <v>0.0168786236987149</v>
      </c>
      <c r="I104" s="129" t="n">
        <v>0.0159148002617685</v>
      </c>
      <c r="J104" s="129" t="n">
        <v>0.00259295104693199</v>
      </c>
      <c r="K104" s="130" t="n">
        <v>0.00210339021534986</v>
      </c>
      <c r="L104" s="130" t="n">
        <v>0.000374390273180508</v>
      </c>
      <c r="M104" s="130" t="n">
        <v>0.0026450338256733</v>
      </c>
      <c r="N104" s="130" t="n">
        <v>0.0107881371340265</v>
      </c>
      <c r="O104" s="130" t="n">
        <v>0.00166967888999977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2014</v>
      </c>
      <c r="C105" s="131" t="n">
        <v>0.0116387156111073</v>
      </c>
      <c r="D105" s="131" t="n">
        <v>0.000642224174604135</v>
      </c>
      <c r="E105" s="131" t="n">
        <v>0.00714587954016821</v>
      </c>
      <c r="F105" s="131" t="n">
        <v>0.00971593170924165</v>
      </c>
      <c r="G105" s="131" t="n">
        <v>0.000433470744073636</v>
      </c>
      <c r="H105" s="131" t="n">
        <v>0.0167587616547611</v>
      </c>
      <c r="I105" s="131" t="n">
        <v>0.015871302582137</v>
      </c>
      <c r="J105" s="131" t="n">
        <v>0.00265723309620876</v>
      </c>
      <c r="K105" s="129" t="n">
        <v>0.00207832026157001</v>
      </c>
      <c r="L105" s="129" t="n">
        <v>0.000351652186253678</v>
      </c>
      <c r="M105" s="129" t="n">
        <v>0.00259275780648903</v>
      </c>
      <c r="N105" s="129" t="n">
        <v>0.0107101298626129</v>
      </c>
      <c r="O105" s="129" t="n">
        <v>0.00180520724704594</v>
      </c>
      <c r="P105" s="129"/>
      <c r="Q105" s="129" t="n">
        <v>0</v>
      </c>
      <c r="R105" s="129"/>
    </row>
    <row r="106" customFormat="false" ht="12.8" hidden="false" customHeight="false" outlineLevel="0" collapsed="false">
      <c r="B106" s="112" t="n">
        <v>2015</v>
      </c>
      <c r="C106" s="129" t="n">
        <v>0.0127294769340055</v>
      </c>
      <c r="D106" s="129" t="n">
        <v>0.000666603868820108</v>
      </c>
      <c r="E106" s="129" t="n">
        <v>0.00726716278767824</v>
      </c>
      <c r="F106" s="129" t="n">
        <v>0.00948495384244874</v>
      </c>
      <c r="G106" s="129" t="n">
        <v>0.000489779941810133</v>
      </c>
      <c r="H106" s="129" t="n">
        <v>0.0163707146913644</v>
      </c>
      <c r="I106" s="129" t="n">
        <v>0.0160551081025211</v>
      </c>
      <c r="J106" s="129" t="n">
        <v>0.00238471307698379</v>
      </c>
      <c r="K106" s="130" t="n">
        <v>0.00209681091536374</v>
      </c>
      <c r="L106" s="130" t="n">
        <v>0.000365874491397112</v>
      </c>
      <c r="M106" s="130" t="n">
        <v>0.00269349490539226</v>
      </c>
      <c r="N106" s="130" t="n">
        <v>0.0114806560184775</v>
      </c>
      <c r="O106" s="130" t="n">
        <v>0.00171424659032607</v>
      </c>
      <c r="P106" s="130"/>
      <c r="Q106" s="130" t="n">
        <v>0</v>
      </c>
      <c r="R106" s="130" t="n">
        <v>0</v>
      </c>
    </row>
    <row r="107" customFormat="false" ht="12.8" hidden="false" customHeight="false" outlineLevel="0" collapsed="false">
      <c r="B107" s="112" t="n">
        <v>2016</v>
      </c>
      <c r="C107" s="131" t="n">
        <v>0.0105109702628087</v>
      </c>
      <c r="D107" s="131" t="n">
        <v>0.000584590024895527</v>
      </c>
      <c r="E107" s="131" t="n">
        <v>0.00708050197613375</v>
      </c>
      <c r="F107" s="131" t="n">
        <v>0.00919573417118446</v>
      </c>
      <c r="G107" s="131" t="n">
        <v>0.00050893519641016</v>
      </c>
      <c r="H107" s="131" t="n">
        <v>0.0160022515479057</v>
      </c>
      <c r="I107" s="131" t="n">
        <v>0.0153374756841884</v>
      </c>
      <c r="J107" s="131" t="n">
        <v>0.00242605893369462</v>
      </c>
      <c r="K107" s="129" t="n">
        <v>0.00176886207484977</v>
      </c>
      <c r="L107" s="129" t="n">
        <v>0.000354503345784394</v>
      </c>
      <c r="M107" s="129" t="n">
        <v>0.00272424448676778</v>
      </c>
      <c r="N107" s="129" t="n">
        <v>0.0107438261877048</v>
      </c>
      <c r="O107" s="129" t="n">
        <v>0.00197107261819154</v>
      </c>
      <c r="P107" s="129"/>
      <c r="Q107" s="129" t="n">
        <v>0.0014704867980335</v>
      </c>
      <c r="R107" s="129" t="n">
        <v>0.00380407762138458</v>
      </c>
    </row>
    <row r="108" customFormat="false" ht="12.8" hidden="false" customHeight="false" outlineLevel="0" collapsed="false">
      <c r="B108" s="112" t="n">
        <v>2017</v>
      </c>
      <c r="C108" s="129" t="n">
        <v>0.0102628562112773</v>
      </c>
      <c r="D108" s="129" t="n">
        <v>0.000684112440227956</v>
      </c>
      <c r="E108" s="129" t="n">
        <v>0.00702011141307824</v>
      </c>
      <c r="F108" s="129" t="n">
        <v>0.00966160001444418</v>
      </c>
      <c r="G108" s="129" t="n">
        <v>0.000528483222256211</v>
      </c>
      <c r="H108" s="129" t="n">
        <v>0.0162369256572215</v>
      </c>
      <c r="I108" s="129" t="n">
        <v>0.0156379005322433</v>
      </c>
      <c r="J108" s="129" t="n">
        <v>0.00276714880493469</v>
      </c>
      <c r="K108" s="130" t="n">
        <v>0.00172129952860513</v>
      </c>
      <c r="L108" s="130" t="n">
        <v>0.000471364562460638</v>
      </c>
      <c r="M108" s="130" t="n">
        <v>0.00290593948372479</v>
      </c>
      <c r="N108" s="130" t="n">
        <v>0.00982746458674933</v>
      </c>
      <c r="O108" s="130" t="n">
        <v>0.00169318277702992</v>
      </c>
      <c r="P108" s="130" t="n">
        <v>0.000880593978403211</v>
      </c>
      <c r="Q108" s="130" t="n">
        <v>0.00101880933409591</v>
      </c>
      <c r="R108" s="130" t="n">
        <v>0.00732550025557765</v>
      </c>
    </row>
    <row r="109" customFormat="false" ht="12.8" hidden="false" customHeight="false" outlineLevel="0" collapsed="false">
      <c r="B109" s="112" t="n">
        <v>2018</v>
      </c>
      <c r="C109" s="132" t="n">
        <v>0</v>
      </c>
      <c r="D109" s="132" t="n">
        <v>0.00075631386805743</v>
      </c>
      <c r="E109" s="132" t="n">
        <v>0.00734452401730619</v>
      </c>
      <c r="F109" s="132" t="n">
        <v>0.00799150623036929</v>
      </c>
      <c r="G109" s="132" t="n">
        <v>0.000469975376524546</v>
      </c>
      <c r="H109" s="132" t="n">
        <v>0.0159674857167433</v>
      </c>
      <c r="I109" s="132" t="n">
        <v>0.0178786425763565</v>
      </c>
      <c r="J109" s="132" t="n">
        <v>0.00208292693837073</v>
      </c>
      <c r="K109" s="129" t="n">
        <v>0.00147773148713019</v>
      </c>
      <c r="L109" s="129" t="n">
        <v>0.000430015334349855</v>
      </c>
      <c r="M109" s="129" t="n">
        <v>0.00269794801353933</v>
      </c>
      <c r="N109" s="129" t="n">
        <v>0.00695203916219705</v>
      </c>
      <c r="O109" s="129" t="n">
        <v>0.00155582043184477</v>
      </c>
      <c r="P109" s="129" t="n">
        <v>0.00262234557625097</v>
      </c>
      <c r="Q109" s="129" t="n">
        <v>0.00134070786001073</v>
      </c>
      <c r="R109" s="129" t="n">
        <v>0.0115429938700718</v>
      </c>
    </row>
    <row r="110" customFormat="false" ht="12.8" hidden="false" customHeight="false" outlineLevel="0" collapsed="false">
      <c r="Q110" s="0" t="s">
        <v>162</v>
      </c>
    </row>
    <row r="113" customFormat="false" ht="12.8" hidden="false" customHeight="false" outlineLevel="0" collapsed="false">
      <c r="B113" s="133" t="s">
        <v>163</v>
      </c>
      <c r="C113" s="133"/>
      <c r="D113" s="134" t="n">
        <f aca="false">AVERAGE(D99:D109)</f>
        <v>0.000768098560450326</v>
      </c>
      <c r="E113" s="134" t="n">
        <f aca="false">AVERAGE(E99:E109)*0.2869</f>
        <v>0.00206276640583366</v>
      </c>
      <c r="F113" s="134" t="n">
        <f aca="false">AVERAGE(F99:F109)/3</f>
        <v>0.00303993235636533</v>
      </c>
      <c r="G113" s="134" t="n">
        <f aca="false">AVERAGE(G99:G109)</f>
        <v>0.000475831671359374</v>
      </c>
      <c r="H113" s="134" t="n">
        <f aca="false">AVERAGE(H99:H109)</f>
        <v>0.0164622626358892</v>
      </c>
      <c r="I113" s="134" t="n">
        <f aca="false">AVERAGE(I99:I109)</f>
        <v>0.0155521600563946</v>
      </c>
      <c r="J113" s="134" t="n">
        <f aca="false">AVERAGE(J99:J109)</f>
        <v>0.00268515933653875</v>
      </c>
      <c r="K113" s="135" t="n">
        <f aca="false">AVERAGE(K99:K109)</f>
        <v>0.00187337335105693</v>
      </c>
      <c r="L113" s="135" t="n">
        <f aca="false">L109</f>
        <v>0.000430015334349855</v>
      </c>
      <c r="M113" s="135" t="n">
        <f aca="false">AVERAGE(M99:M109)</f>
        <v>0.00263394994122863</v>
      </c>
      <c r="N113" s="135" t="n">
        <f aca="false">N109</f>
        <v>0.00695203916219705</v>
      </c>
      <c r="O113" s="135" t="n">
        <f aca="false">AVERAGE(O99:O109)</f>
        <v>0.00152813165458175</v>
      </c>
      <c r="P113" s="135" t="n">
        <f aca="false">P109</f>
        <v>0.00262234557625097</v>
      </c>
      <c r="Q113" s="135" t="n">
        <f aca="false">AVERAGE(Q107:Q109)</f>
        <v>0.00127666799738005</v>
      </c>
    </row>
    <row r="115" customFormat="false" ht="12.8" hidden="false" customHeight="false" outlineLevel="0" collapsed="false">
      <c r="D115" s="134" t="n">
        <f aca="false">SUM(D113:J113)-E113</f>
        <v>0.0389834446169977</v>
      </c>
      <c r="F115" s="110" t="s">
        <v>164</v>
      </c>
      <c r="G115" s="110"/>
      <c r="H115" s="110"/>
      <c r="I115" s="134" t="n">
        <v>0.0075</v>
      </c>
      <c r="K115" s="135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165</v>
      </c>
      <c r="D118" s="0" t="s">
        <v>166</v>
      </c>
      <c r="E118" s="0" t="s">
        <v>167</v>
      </c>
      <c r="F118" s="2" t="s">
        <v>168</v>
      </c>
      <c r="G118" s="0" t="s">
        <v>169</v>
      </c>
    </row>
    <row r="119" customFormat="false" ht="12.8" hidden="false" customHeight="false" outlineLevel="0" collapsed="false">
      <c r="J119" s="0" t="s">
        <v>170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  <c r="H120" s="32"/>
      <c r="I120" s="32" t="n">
        <f aca="false">SUM($C105:$J105)-$H105-$F105</f>
        <v>0.038388825748299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  <c r="H121" s="32"/>
      <c r="I121" s="32" t="n">
        <f aca="false">SUM($C106:$J106)-$H106-$F106</f>
        <v>0.0395928447118189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  <c r="H122" s="32"/>
      <c r="I122" s="32" t="n">
        <f aca="false">SUM($C107:$J107)-$H107-$F107</f>
        <v>0.0364485320781312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  <c r="H123" s="32"/>
      <c r="I123" s="32" t="n">
        <f aca="false">SUM($C108:$J108)-$H108-$F108</f>
        <v>0.0369006126240177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0.0586401093091644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  <c r="H124" s="32"/>
      <c r="I124" s="32" t="n">
        <f aca="false">SUM($C109:$J109)-$H109-$F109</f>
        <v>0.0285323827766154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0.0136316720467758</v>
      </c>
      <c r="D125" s="32" t="n">
        <f aca="false">'Central scenario'!BM8+'Central scenario'!BN8+'Central scenario'!BL8-C125</f>
        <v>0.0766686586511672</v>
      </c>
      <c r="E125" s="32" t="n">
        <f aca="false">'Central scenario'!BK8</f>
        <v>0.0515756547434393</v>
      </c>
      <c r="F125" s="32" t="n">
        <f aca="false">SUM($D$113:$J$113)-SUM($K$113:$Q$113)-$I$113*12/15</f>
        <v>0.0112879599606704</v>
      </c>
      <c r="G125" s="32" t="n">
        <f aca="false">E125+F125-D125-C125</f>
        <v>-0.0274367159938334</v>
      </c>
      <c r="H125" s="32"/>
      <c r="I125" s="32" t="n">
        <f aca="false">SUM($D$113:$J$113)-$I$113*12/15</f>
        <v>0.0286044829777156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0.014690419356209</v>
      </c>
      <c r="D126" s="61" t="n">
        <f aca="false">'Central scenario'!BM9+'Central scenario'!BN9+'Central scenario'!BL9-C126</f>
        <v>0.0928271572038237</v>
      </c>
      <c r="E126" s="61" t="n">
        <f aca="false">'Central scenario'!BK9</f>
        <v>0.0592436983751362</v>
      </c>
      <c r="F126" s="61" t="n">
        <f aca="false">J126-SUM($K$113:$Q$113)</f>
        <v>0.0115594213756067</v>
      </c>
      <c r="G126" s="61" t="n">
        <f aca="false">E126+F126-D126-C126</f>
        <v>-0.0367144568092899</v>
      </c>
      <c r="H126" s="32"/>
      <c r="I126" s="32" t="n">
        <f aca="false">SUM($D$113:$J$113)-$I$113+$I$115</f>
        <v>0.0329940509664366</v>
      </c>
      <c r="J126" s="32" t="n">
        <v>0.0288759443926519</v>
      </c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0.01313904465052</v>
      </c>
      <c r="D127" s="32" t="n">
        <f aca="false">'Central scenario'!BM10+'Central scenario'!BN10+'Central scenario'!BL10-C127</f>
        <v>0.0832775413337209</v>
      </c>
      <c r="E127" s="32" t="n">
        <f aca="false">'Central scenario'!BK10</f>
        <v>0.0569206011565432</v>
      </c>
      <c r="F127" s="32" t="n">
        <f aca="false">J127-SUM($K$113:$Q$113)</f>
        <v>0.0120911363339341</v>
      </c>
      <c r="G127" s="32" t="n">
        <f aca="false">E127+F127-D127-C127</f>
        <v>-0.0274048484937635</v>
      </c>
      <c r="H127" s="32"/>
      <c r="I127" s="32" t="n">
        <f aca="false">SUM($D$113:$J$113)-$I$113*12/15</f>
        <v>0.0286044829777156</v>
      </c>
      <c r="J127" s="32" t="n">
        <v>0.0294076593509794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0.0135459452871341</v>
      </c>
      <c r="D128" s="61" t="n">
        <f aca="false">'Central scenario'!BM11+'Central scenario'!BN11+'Central scenario'!BL11-C128</f>
        <v>0.0866150910071836</v>
      </c>
      <c r="E128" s="61" t="n">
        <f aca="false">'Central scenario'!BK11</f>
        <v>0.0569485012799328</v>
      </c>
      <c r="F128" s="61" t="n">
        <f aca="false">J128-SUM($K$113:$Q$113)</f>
        <v>0.0123633808575908</v>
      </c>
      <c r="G128" s="61" t="n">
        <f aca="false">E128+F128-D128-C128</f>
        <v>-0.030849154156794</v>
      </c>
      <c r="H128" s="32"/>
      <c r="J128" s="32" t="n">
        <v>0.029679903874636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0.0139212558831805</v>
      </c>
      <c r="D129" s="32" t="n">
        <f aca="false">'Central scenario'!BM12+'Central scenario'!BN12+'Central scenario'!BL12-C129</f>
        <v>0.0892930969181621</v>
      </c>
      <c r="E129" s="32" t="n">
        <f aca="false">'Central scenario'!BK12</f>
        <v>0.0575569738225644</v>
      </c>
      <c r="F129" s="32" t="n">
        <f aca="false">J129-SUM($K$113:$Q$113)</f>
        <v>0.0126156865527998</v>
      </c>
      <c r="G129" s="32" t="n">
        <f aca="false">E129+F129-D129-C129</f>
        <v>-0.0330416924259784</v>
      </c>
      <c r="H129" s="32"/>
      <c r="J129" s="32" t="n">
        <v>0.029932209569845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0.0142492319556529</v>
      </c>
      <c r="D130" s="61" t="n">
        <f aca="false">'Central scenario'!BM13+'Central scenario'!BN13+'Central scenario'!BL13-C130</f>
        <v>0.0913915808453146</v>
      </c>
      <c r="E130" s="61" t="n">
        <f aca="false">'Central scenario'!BK13</f>
        <v>0.0586685761279631</v>
      </c>
      <c r="F130" s="61" t="n">
        <f aca="false">J130-SUM($K$113:$Q$113)</f>
        <v>0.0127688197172824</v>
      </c>
      <c r="G130" s="61" t="n">
        <f aca="false">E130+F130-D130-C130</f>
        <v>-0.0342034169557221</v>
      </c>
      <c r="H130" s="32"/>
      <c r="J130" s="32" t="n">
        <v>0.0300853427343276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0.0142189428972684</v>
      </c>
      <c r="D131" s="32" t="n">
        <f aca="false">'Central scenario'!BM14+'Central scenario'!BN14+'Central scenario'!BL14-C131</f>
        <v>0.0940474557891033</v>
      </c>
      <c r="E131" s="32" t="n">
        <f aca="false">'Central scenario'!BK14</f>
        <v>0.0595297730272466</v>
      </c>
      <c r="F131" s="32" t="n">
        <f aca="false">J131-SUM($K$113:$Q$113)</f>
        <v>0.0128961861188716</v>
      </c>
      <c r="G131" s="32" t="n">
        <f aca="false">E131+F131-D131-C131</f>
        <v>-0.0358404395402536</v>
      </c>
      <c r="H131" s="32"/>
      <c r="J131" s="32" t="n">
        <v>0.0302127091359169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0.0144244710400277</v>
      </c>
      <c r="D132" s="61" t="n">
        <f aca="false">'Central scenario'!BM15+'Central scenario'!BN15+'Central scenario'!BL15-C132</f>
        <v>0.0969426066258455</v>
      </c>
      <c r="E132" s="61" t="n">
        <f aca="false">'Central scenario'!BK15</f>
        <v>0.0607404040983263</v>
      </c>
      <c r="F132" s="61" t="n">
        <f aca="false">SUM($D$113:$J$113)-SUM($K$113:$Q$113)-$I$113+$I$115</f>
        <v>0.0156775279493914</v>
      </c>
      <c r="G132" s="61" t="n">
        <f aca="false">E132+F132-D132-C132</f>
        <v>-0.0349491456181556</v>
      </c>
      <c r="H132" s="32"/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0.01479369950955</v>
      </c>
      <c r="D133" s="32" t="n">
        <f aca="false">'Central scenario'!BM16+'Central scenario'!BN16+'Central scenario'!BL16-C133</f>
        <v>0.0994608772446491</v>
      </c>
      <c r="E133" s="32" t="n">
        <f aca="false">'Central scenario'!BK16</f>
        <v>0.0611996805377387</v>
      </c>
      <c r="F133" s="32" t="n">
        <f aca="false">SUM($D$113:$J$113)-SUM($K$113:$Q$113)-$I$113+$I$115</f>
        <v>0.0156775279493914</v>
      </c>
      <c r="G133" s="32" t="n">
        <f aca="false">E133+F133-D133-C133</f>
        <v>-0.037377368267069</v>
      </c>
      <c r="H133" s="32"/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0.0144292820425466</v>
      </c>
      <c r="D134" s="61" t="n">
        <f aca="false">'Central scenario'!BM17+'Central scenario'!BN17+'Central scenario'!BL17-C134</f>
        <v>0.0999169056704892</v>
      </c>
      <c r="E134" s="61" t="n">
        <f aca="false">'Central scenario'!BK17</f>
        <v>0.0617765588230408</v>
      </c>
      <c r="F134" s="61" t="n">
        <f aca="false">SUM($D$113:$J$113)-SUM($K$113:$Q$113)-$I$113+$I$115</f>
        <v>0.0156775279493914</v>
      </c>
      <c r="G134" s="61" t="n">
        <f aca="false">E134+F134-D134-C134</f>
        <v>-0.0368921009406035</v>
      </c>
      <c r="H134" s="32"/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0.0141608806199379</v>
      </c>
      <c r="D135" s="32" t="n">
        <f aca="false">'Central scenario'!BM18+'Central scenario'!BN18+'Central scenario'!BL18-C135</f>
        <v>0.100567799402229</v>
      </c>
      <c r="E135" s="32" t="n">
        <f aca="false">'Central scenario'!BK18</f>
        <v>0.0621616973937445</v>
      </c>
      <c r="F135" s="32" t="n">
        <f aca="false">SUM($D$113:$J$113)-SUM($K$113:$Q$113)-$I$113+$I$115</f>
        <v>0.0156775279493914</v>
      </c>
      <c r="G135" s="32" t="n">
        <f aca="false">E135+F135-D135-C135</f>
        <v>-0.0368894546790311</v>
      </c>
      <c r="H135" s="32"/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0.0137138723126094</v>
      </c>
      <c r="D136" s="61" t="n">
        <f aca="false">'Central scenario'!BM19+'Central scenario'!BN19+'Central scenario'!BL19-C136</f>
        <v>0.10066150762104</v>
      </c>
      <c r="E136" s="61" t="n">
        <f aca="false">'Central scenario'!BK19</f>
        <v>0.062337315965498</v>
      </c>
      <c r="F136" s="61" t="n">
        <f aca="false">SUM($D$113:$J$113)-SUM($K$113:$Q$113)-$I$113+$I$115</f>
        <v>0.0156775279493914</v>
      </c>
      <c r="G136" s="61" t="n">
        <f aca="false">E136+F136-D136-C136</f>
        <v>-0.0363605360187598</v>
      </c>
      <c r="H136" s="32"/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0.0137040472443697</v>
      </c>
      <c r="D137" s="32" t="n">
        <f aca="false">'Central scenario'!BM20+'Central scenario'!BN20+'Central scenario'!BL20-C137</f>
        <v>0.102493601295554</v>
      </c>
      <c r="E137" s="32" t="n">
        <f aca="false">'Central scenario'!BK20</f>
        <v>0.0626545418334681</v>
      </c>
      <c r="F137" s="32" t="n">
        <f aca="false">SUM($D$113:$J$113)-SUM($K$113:$Q$113)-$I$113+$I$115</f>
        <v>0.0156775279493914</v>
      </c>
      <c r="G137" s="32" t="n">
        <f aca="false">E137+F137-D137-C137</f>
        <v>-0.0378655787570637</v>
      </c>
      <c r="H137" s="32"/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0.0135820812893013</v>
      </c>
      <c r="D138" s="61" t="n">
        <f aca="false">'Central scenario'!BM21+'Central scenario'!BN21+'Central scenario'!BL21-C138</f>
        <v>0.104318011121236</v>
      </c>
      <c r="E138" s="61" t="n">
        <f aca="false">'Central scenario'!BK21</f>
        <v>0.0628018451897593</v>
      </c>
      <c r="F138" s="61" t="n">
        <f aca="false">SUM($D$113:$J$113)-SUM($K$113:$Q$113)-$I$113+$I$115</f>
        <v>0.0156775279493914</v>
      </c>
      <c r="G138" s="61" t="n">
        <f aca="false">E138+F138-D138-C138</f>
        <v>-0.0394207192713864</v>
      </c>
      <c r="H138" s="32"/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0.0133440554494608</v>
      </c>
      <c r="D139" s="32" t="n">
        <f aca="false">'Central scenario'!BM22+'Central scenario'!BN22+'Central scenario'!BL22-C139</f>
        <v>0.104503317482415</v>
      </c>
      <c r="E139" s="32" t="n">
        <f aca="false">'Central scenario'!BK22</f>
        <v>0.0629339257582609</v>
      </c>
      <c r="F139" s="32" t="n">
        <f aca="false">SUM($D$113:$J$113)-SUM($K$113:$Q$113)-$I$113+$I$115</f>
        <v>0.0156775279493914</v>
      </c>
      <c r="G139" s="32" t="n">
        <f aca="false">E139+F139-D139-C139</f>
        <v>-0.0392359192242233</v>
      </c>
      <c r="H139" s="32"/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0.0128524311999756</v>
      </c>
      <c r="D140" s="61" t="n">
        <f aca="false">'Central scenario'!BM23+'Central scenario'!BN23+'Central scenario'!BL23-C140</f>
        <v>0.103716864304514</v>
      </c>
      <c r="E140" s="61" t="n">
        <f aca="false">'Central scenario'!BK23</f>
        <v>0.0634479381346525</v>
      </c>
      <c r="F140" s="61" t="n">
        <f aca="false">SUM($D$113:$J$113)-SUM($K$113:$Q$113)-$I$113+$I$115</f>
        <v>0.0156775279493914</v>
      </c>
      <c r="G140" s="61" t="n">
        <f aca="false">E140+F140-D140-C140</f>
        <v>-0.0374438294204454</v>
      </c>
      <c r="H140" s="32"/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0.0128060826331148</v>
      </c>
      <c r="D141" s="32" t="n">
        <f aca="false">'Central scenario'!BM24+'Central scenario'!BN24+'Central scenario'!BL24-C141</f>
        <v>0.103596582105844</v>
      </c>
      <c r="E141" s="32" t="n">
        <f aca="false">'Central scenario'!BK24</f>
        <v>0.0637146559029337</v>
      </c>
      <c r="F141" s="32" t="n">
        <f aca="false">SUM($D$113:$J$113)-SUM($K$113:$Q$113)-$I$113+$I$115</f>
        <v>0.0156775279493914</v>
      </c>
      <c r="G141" s="32" t="n">
        <f aca="false">E141+F141-D141-C141</f>
        <v>-0.037010480886634</v>
      </c>
      <c r="H141" s="32"/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0.0127300724564202</v>
      </c>
      <c r="D142" s="61" t="n">
        <f aca="false">'Central scenario'!BM25+'Central scenario'!BN25+'Central scenario'!BL25-C142</f>
        <v>0.103589536666312</v>
      </c>
      <c r="E142" s="61" t="n">
        <f aca="false">'Central scenario'!BK25</f>
        <v>0.064101417581858</v>
      </c>
      <c r="F142" s="61" t="n">
        <f aca="false">SUM($D$113:$J$113)-SUM($K$113:$Q$113)-$I$113+$I$115</f>
        <v>0.0156775279493914</v>
      </c>
      <c r="G142" s="61" t="n">
        <f aca="false">E142+F142-D142-C142</f>
        <v>-0.0365406635914828</v>
      </c>
      <c r="H142" s="32"/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0.0122776570122461</v>
      </c>
      <c r="D143" s="32" t="n">
        <f aca="false">'Central scenario'!BM26+'Central scenario'!BN26+'Central scenario'!BL26-C143</f>
        <v>0.103275949977871</v>
      </c>
      <c r="E143" s="32" t="n">
        <f aca="false">'Central scenario'!BK26</f>
        <v>0.0642220638666788</v>
      </c>
      <c r="F143" s="32" t="n">
        <f aca="false">SUM($D$113:$J$113)-SUM($K$113:$Q$113)-$I$113+$I$115</f>
        <v>0.0156775279493914</v>
      </c>
      <c r="G143" s="32" t="n">
        <f aca="false">E143+F143-D143-C143</f>
        <v>-0.0356540151740473</v>
      </c>
      <c r="H143" s="32"/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0.0120104861094187</v>
      </c>
      <c r="D144" s="61" t="n">
        <f aca="false">'Central scenario'!BM27+'Central scenario'!BN27+'Central scenario'!BL27-C144</f>
        <v>0.102618649860086</v>
      </c>
      <c r="E144" s="61" t="n">
        <f aca="false">'Central scenario'!BK27</f>
        <v>0.0645237603483342</v>
      </c>
      <c r="F144" s="61" t="n">
        <f aca="false">SUM($D$113:$J$113)-SUM($K$113:$Q$113)-$I$113+$I$115</f>
        <v>0.0156775279493914</v>
      </c>
      <c r="G144" s="61" t="n">
        <f aca="false">E144+F144-D144-C144</f>
        <v>-0.0344278476717792</v>
      </c>
      <c r="H144" s="32"/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0.011903019071449</v>
      </c>
      <c r="D145" s="32" t="n">
        <f aca="false">'Central scenario'!BM28+'Central scenario'!BN28+'Central scenario'!BL28-C145</f>
        <v>0.102677412232337</v>
      </c>
      <c r="E145" s="32" t="n">
        <f aca="false">'Central scenario'!BK28</f>
        <v>0.0647341097705208</v>
      </c>
      <c r="F145" s="32" t="n">
        <f aca="false">SUM($D$113:$J$113)-SUM($K$113:$Q$113)-$I$113+$I$115</f>
        <v>0.0156775279493914</v>
      </c>
      <c r="G145" s="32" t="n">
        <f aca="false">E145+F145-D145-C145</f>
        <v>-0.0341687935838742</v>
      </c>
      <c r="H145" s="32"/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0.0115535639097572</v>
      </c>
      <c r="D146" s="61" t="n">
        <f aca="false">'Central scenario'!BM29+'Central scenario'!BN29+'Central scenario'!BL29-C146</f>
        <v>0.102827345291714</v>
      </c>
      <c r="E146" s="61" t="n">
        <f aca="false">'Central scenario'!BK29</f>
        <v>0.0647943948216399</v>
      </c>
      <c r="F146" s="61" t="n">
        <f aca="false">SUM($D$113:$J$113)-SUM($K$113:$Q$113)-$I$113+$I$115</f>
        <v>0.0156775279493914</v>
      </c>
      <c r="G146" s="61" t="n">
        <f aca="false">E146+F146-D146-C146</f>
        <v>-0.0339089864304395</v>
      </c>
      <c r="H146" s="32"/>
    </row>
    <row r="147" customFormat="false" ht="12.8" hidden="false" customHeight="false" outlineLevel="0" collapsed="false">
      <c r="C147" s="61" t="s">
        <v>64</v>
      </c>
      <c r="D147" s="61" t="s">
        <v>171</v>
      </c>
      <c r="E147" s="61" t="s">
        <v>172</v>
      </c>
      <c r="F147" s="61" t="s">
        <v>173</v>
      </c>
      <c r="G147" s="61" t="s">
        <v>174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0.0586401093091644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-0.0136316720467758</v>
      </c>
      <c r="D153" s="32" t="n">
        <f aca="false">-D125</f>
        <v>-0.0766686586511672</v>
      </c>
      <c r="E153" s="32" t="n">
        <f aca="false">E125</f>
        <v>0.0515756547434393</v>
      </c>
      <c r="F153" s="32" t="n">
        <f aca="false">F125</f>
        <v>0.0112879599606704</v>
      </c>
      <c r="G153" s="32" t="n">
        <f aca="false">G125</f>
        <v>-0.0274367159938334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-0.014690419356209</v>
      </c>
      <c r="D154" s="61" t="n">
        <f aca="false">-D126</f>
        <v>-0.0928271572038237</v>
      </c>
      <c r="E154" s="61" t="n">
        <f aca="false">E126</f>
        <v>0.0592436983751362</v>
      </c>
      <c r="F154" s="61" t="n">
        <f aca="false">F126</f>
        <v>0.0115594213756067</v>
      </c>
      <c r="G154" s="61" t="n">
        <f aca="false">G126</f>
        <v>-0.0367144568092899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-0.01313904465052</v>
      </c>
      <c r="D155" s="32" t="n">
        <f aca="false">-D127</f>
        <v>-0.0832775413337209</v>
      </c>
      <c r="E155" s="32" t="n">
        <f aca="false">E127</f>
        <v>0.0569206011565432</v>
      </c>
      <c r="F155" s="32" t="n">
        <f aca="false">F127</f>
        <v>0.0120911363339341</v>
      </c>
      <c r="G155" s="32" t="n">
        <f aca="false">G127</f>
        <v>-0.0274048484937635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-0.0135459452871341</v>
      </c>
      <c r="D156" s="61" t="n">
        <f aca="false">-D128</f>
        <v>-0.0866150910071836</v>
      </c>
      <c r="E156" s="61" t="n">
        <f aca="false">E128</f>
        <v>0.0569485012799328</v>
      </c>
      <c r="F156" s="61" t="n">
        <f aca="false">F128</f>
        <v>0.0123633808575908</v>
      </c>
      <c r="G156" s="61" t="n">
        <f aca="false">G128</f>
        <v>-0.030849154156794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-0.0139212558831805</v>
      </c>
      <c r="D157" s="32" t="n">
        <f aca="false">-D129</f>
        <v>-0.0892930969181621</v>
      </c>
      <c r="E157" s="32" t="n">
        <f aca="false">E129</f>
        <v>0.0575569738225644</v>
      </c>
      <c r="F157" s="32" t="n">
        <f aca="false">F129</f>
        <v>0.0126156865527998</v>
      </c>
      <c r="G157" s="32" t="n">
        <f aca="false">G129</f>
        <v>-0.0330416924259784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-0.0142492319556529</v>
      </c>
      <c r="D158" s="61" t="n">
        <f aca="false">-D130</f>
        <v>-0.0913915808453146</v>
      </c>
      <c r="E158" s="61" t="n">
        <f aca="false">E130</f>
        <v>0.0586685761279631</v>
      </c>
      <c r="F158" s="61" t="n">
        <f aca="false">F130</f>
        <v>0.0127688197172824</v>
      </c>
      <c r="G158" s="61" t="n">
        <f aca="false">G130</f>
        <v>-0.0342034169557221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-0.0142189428972684</v>
      </c>
      <c r="D159" s="32" t="n">
        <f aca="false">-D131</f>
        <v>-0.0940474557891033</v>
      </c>
      <c r="E159" s="32" t="n">
        <f aca="false">E131</f>
        <v>0.0595297730272466</v>
      </c>
      <c r="F159" s="32" t="n">
        <f aca="false">F131</f>
        <v>0.0128961861188716</v>
      </c>
      <c r="G159" s="32" t="n">
        <f aca="false">G131</f>
        <v>-0.0358404395402536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-0.0144244710400277</v>
      </c>
      <c r="D160" s="61" t="n">
        <f aca="false">-D132</f>
        <v>-0.0969426066258455</v>
      </c>
      <c r="E160" s="61" t="n">
        <f aca="false">E132</f>
        <v>0.0607404040983263</v>
      </c>
      <c r="F160" s="61" t="n">
        <f aca="false">F132</f>
        <v>0.0156775279493914</v>
      </c>
      <c r="G160" s="61" t="n">
        <f aca="false">G132</f>
        <v>-0.0349491456181556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-0.01479369950955</v>
      </c>
      <c r="D161" s="32" t="n">
        <f aca="false">-D133</f>
        <v>-0.0994608772446491</v>
      </c>
      <c r="E161" s="32" t="n">
        <f aca="false">E133</f>
        <v>0.0611996805377387</v>
      </c>
      <c r="F161" s="32" t="n">
        <f aca="false">F133</f>
        <v>0.0156775279493914</v>
      </c>
      <c r="G161" s="32" t="n">
        <f aca="false">G133</f>
        <v>-0.037377368267069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-0.0144292820425466</v>
      </c>
      <c r="D162" s="61" t="n">
        <f aca="false">-D134</f>
        <v>-0.0999169056704892</v>
      </c>
      <c r="E162" s="61" t="n">
        <f aca="false">E134</f>
        <v>0.0617765588230408</v>
      </c>
      <c r="F162" s="61" t="n">
        <f aca="false">F134</f>
        <v>0.0156775279493914</v>
      </c>
      <c r="G162" s="61" t="n">
        <f aca="false">G134</f>
        <v>-0.0368921009406035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-0.0141608806199379</v>
      </c>
      <c r="D163" s="32" t="n">
        <f aca="false">-D135</f>
        <v>-0.100567799402229</v>
      </c>
      <c r="E163" s="32" t="n">
        <f aca="false">E135</f>
        <v>0.0621616973937445</v>
      </c>
      <c r="F163" s="32" t="n">
        <f aca="false">F135</f>
        <v>0.0156775279493914</v>
      </c>
      <c r="G163" s="32" t="n">
        <f aca="false">G135</f>
        <v>-0.0368894546790311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-0.0137138723126094</v>
      </c>
      <c r="D164" s="61" t="n">
        <f aca="false">-D136</f>
        <v>-0.10066150762104</v>
      </c>
      <c r="E164" s="61" t="n">
        <f aca="false">E136</f>
        <v>0.062337315965498</v>
      </c>
      <c r="F164" s="61" t="n">
        <f aca="false">F136</f>
        <v>0.0156775279493914</v>
      </c>
      <c r="G164" s="61" t="n">
        <f aca="false">G136</f>
        <v>-0.0363605360187598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-0.0137040472443697</v>
      </c>
      <c r="D165" s="32" t="n">
        <f aca="false">-D137</f>
        <v>-0.102493601295554</v>
      </c>
      <c r="E165" s="32" t="n">
        <f aca="false">E137</f>
        <v>0.0626545418334681</v>
      </c>
      <c r="F165" s="32" t="n">
        <f aca="false">F137</f>
        <v>0.0156775279493914</v>
      </c>
      <c r="G165" s="32" t="n">
        <f aca="false">G137</f>
        <v>-0.0378655787570637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-0.0135820812893013</v>
      </c>
      <c r="D166" s="61" t="n">
        <f aca="false">-D138</f>
        <v>-0.104318011121236</v>
      </c>
      <c r="E166" s="61" t="n">
        <f aca="false">E138</f>
        <v>0.0628018451897593</v>
      </c>
      <c r="F166" s="61" t="n">
        <f aca="false">F138</f>
        <v>0.0156775279493914</v>
      </c>
      <c r="G166" s="61" t="n">
        <f aca="false">G138</f>
        <v>-0.0394207192713864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-0.0133440554494608</v>
      </c>
      <c r="D167" s="32" t="n">
        <f aca="false">-D139</f>
        <v>-0.104503317482415</v>
      </c>
      <c r="E167" s="32" t="n">
        <f aca="false">E139</f>
        <v>0.0629339257582609</v>
      </c>
      <c r="F167" s="32" t="n">
        <f aca="false">F139</f>
        <v>0.0156775279493914</v>
      </c>
      <c r="G167" s="32" t="n">
        <f aca="false">G139</f>
        <v>-0.0392359192242233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-0.0128524311999756</v>
      </c>
      <c r="D168" s="61" t="n">
        <f aca="false">-D140</f>
        <v>-0.103716864304514</v>
      </c>
      <c r="E168" s="61" t="n">
        <f aca="false">E140</f>
        <v>0.0634479381346525</v>
      </c>
      <c r="F168" s="61" t="n">
        <f aca="false">F140</f>
        <v>0.0156775279493914</v>
      </c>
      <c r="G168" s="61" t="n">
        <f aca="false">G140</f>
        <v>-0.0374438294204454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-0.0128060826331148</v>
      </c>
      <c r="D169" s="32" t="n">
        <f aca="false">-D141</f>
        <v>-0.103596582105844</v>
      </c>
      <c r="E169" s="32" t="n">
        <f aca="false">E141</f>
        <v>0.0637146559029337</v>
      </c>
      <c r="F169" s="32" t="n">
        <f aca="false">F141</f>
        <v>0.0156775279493914</v>
      </c>
      <c r="G169" s="32" t="n">
        <f aca="false">G141</f>
        <v>-0.037010480886634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-0.0127300724564202</v>
      </c>
      <c r="D170" s="61" t="n">
        <f aca="false">-D142</f>
        <v>-0.103589536666312</v>
      </c>
      <c r="E170" s="61" t="n">
        <f aca="false">E142</f>
        <v>0.064101417581858</v>
      </c>
      <c r="F170" s="61" t="n">
        <f aca="false">F142</f>
        <v>0.0156775279493914</v>
      </c>
      <c r="G170" s="61" t="n">
        <f aca="false">G142</f>
        <v>-0.0365406635914828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-0.0122776570122461</v>
      </c>
      <c r="D171" s="32" t="n">
        <f aca="false">-D143</f>
        <v>-0.103275949977871</v>
      </c>
      <c r="E171" s="32" t="n">
        <f aca="false">E143</f>
        <v>0.0642220638666788</v>
      </c>
      <c r="F171" s="32" t="n">
        <f aca="false">F143</f>
        <v>0.0156775279493914</v>
      </c>
      <c r="G171" s="32" t="n">
        <f aca="false">G143</f>
        <v>-0.0356540151740473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-0.0120104861094187</v>
      </c>
      <c r="D172" s="61" t="n">
        <f aca="false">-D144</f>
        <v>-0.102618649860086</v>
      </c>
      <c r="E172" s="61" t="n">
        <f aca="false">E144</f>
        <v>0.0645237603483342</v>
      </c>
      <c r="F172" s="61" t="n">
        <f aca="false">F144</f>
        <v>0.0156775279493914</v>
      </c>
      <c r="G172" s="61" t="n">
        <f aca="false">G144</f>
        <v>-0.0344278476717792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-0.011903019071449</v>
      </c>
      <c r="D173" s="32" t="n">
        <f aca="false">-D145</f>
        <v>-0.102677412232337</v>
      </c>
      <c r="E173" s="32" t="n">
        <f aca="false">E145</f>
        <v>0.0647341097705208</v>
      </c>
      <c r="F173" s="32" t="n">
        <f aca="false">F145</f>
        <v>0.0156775279493914</v>
      </c>
      <c r="G173" s="32" t="n">
        <f aca="false">G145</f>
        <v>-0.0341687935838742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-0.0115535639097572</v>
      </c>
      <c r="D174" s="61" t="n">
        <f aca="false">-D146</f>
        <v>-0.102827345291714</v>
      </c>
      <c r="E174" s="61" t="n">
        <f aca="false">E146</f>
        <v>0.0647943948216399</v>
      </c>
      <c r="F174" s="61" t="n">
        <f aca="false">F146</f>
        <v>0.0156775279493914</v>
      </c>
      <c r="G174" s="61" t="n">
        <f aca="false">G146</f>
        <v>-0.0339089864304395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B1" colorId="64" zoomScale="85" zoomScaleNormal="85" zoomScalePageLayoutView="100" workbookViewId="0">
      <selection pane="topLeft" activeCell="AG6" activeCellId="0" sqref="AG6"/>
    </sheetView>
  </sheetViews>
  <sheetFormatPr defaultColWidth="9.210937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175</v>
      </c>
      <c r="G1" s="138" t="s">
        <v>176</v>
      </c>
      <c r="H1" s="136"/>
      <c r="I1" s="136"/>
      <c r="J1" s="139" t="s">
        <v>177</v>
      </c>
      <c r="K1" s="139" t="s">
        <v>178</v>
      </c>
      <c r="L1" s="136"/>
      <c r="M1" s="140"/>
      <c r="N1" s="141" t="s">
        <v>179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180</v>
      </c>
      <c r="G2" s="139" t="s">
        <v>181</v>
      </c>
      <c r="H2" s="136"/>
      <c r="I2" s="136"/>
      <c r="J2" s="141"/>
      <c r="K2" s="141"/>
      <c r="L2" s="136"/>
      <c r="M2" s="140"/>
      <c r="N2" s="141" t="s">
        <v>182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73.75" hidden="false" customHeight="true" outlineLevel="0" collapsed="false">
      <c r="A3" s="143" t="s">
        <v>183</v>
      </c>
      <c r="B3" s="144"/>
      <c r="C3" s="143" t="s">
        <v>184</v>
      </c>
      <c r="D3" s="143" t="s">
        <v>185</v>
      </c>
      <c r="E3" s="143" t="s">
        <v>186</v>
      </c>
      <c r="F3" s="145" t="s">
        <v>187</v>
      </c>
      <c r="G3" s="145" t="s">
        <v>188</v>
      </c>
      <c r="H3" s="143" t="s">
        <v>189</v>
      </c>
      <c r="I3" s="143" t="s">
        <v>190</v>
      </c>
      <c r="J3" s="145" t="s">
        <v>191</v>
      </c>
      <c r="K3" s="145" t="s">
        <v>192</v>
      </c>
      <c r="L3" s="143" t="s">
        <v>193</v>
      </c>
      <c r="M3" s="146" t="s">
        <v>194</v>
      </c>
      <c r="N3" s="145" t="s">
        <v>195</v>
      </c>
      <c r="O3" s="143" t="s">
        <v>196</v>
      </c>
      <c r="P3" s="144" t="s">
        <v>197</v>
      </c>
      <c r="Q3" s="143" t="s">
        <v>198</v>
      </c>
      <c r="R3" s="143" t="s">
        <v>199</v>
      </c>
      <c r="S3" s="143" t="s">
        <v>200</v>
      </c>
      <c r="T3" s="143" t="s">
        <v>201</v>
      </c>
      <c r="U3" s="144" t="s">
        <v>202</v>
      </c>
      <c r="V3" s="143" t="s">
        <v>203</v>
      </c>
      <c r="W3" s="143" t="s">
        <v>204</v>
      </c>
      <c r="X3" s="143" t="s">
        <v>205</v>
      </c>
      <c r="Y3" s="143" t="s">
        <v>206</v>
      </c>
      <c r="Z3" s="143" t="s">
        <v>207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208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2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2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2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2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2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2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209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210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high_v2_m!B2+temporary_pension_bonus_high!B2</f>
        <v>17715091.2971215</v>
      </c>
      <c r="G14" s="155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high_v2_m!J2</f>
        <v>0</v>
      </c>
      <c r="K14" s="156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high_v2_m!B3+temporary_pension_bonus_high!B3</f>
        <v>20422747.1350974</v>
      </c>
      <c r="G15" s="157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high_v2_m!J3</f>
        <v>0</v>
      </c>
      <c r="K15" s="158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high_v2_m!B4+temporary_pension_bonus_high!B4</f>
        <v>19803746.8364793</v>
      </c>
      <c r="G16" s="157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high_v2_m!J4</f>
        <v>0</v>
      </c>
      <c r="K16" s="158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SUM(high_v5_m!C4:J4)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high_v2_m!B5+temporary_pension_bonus_high!B5</f>
        <v>21428421.3166265</v>
      </c>
      <c r="G17" s="157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high_v2_m!J5</f>
        <v>0</v>
      </c>
      <c r="K17" s="158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SUM(high_v5_m!C5:J5)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high_v2_m!B6+temporary_pension_bonus_high!B6</f>
        <v>18797781.9121755</v>
      </c>
      <c r="G18" s="155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high_v2_m!J6</f>
        <v>0</v>
      </c>
      <c r="K18" s="156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SUM(high_v5_m!C6:J6)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high_v2_m!B7+temporary_pension_bonus_high!B7</f>
        <v>19382726.6633888</v>
      </c>
      <c r="G19" s="157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high_v2_m!J7</f>
        <v>0</v>
      </c>
      <c r="K19" s="158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SUM(high_v5_m!C7:J7)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high_v2_m!D8+temporary_pension_bonus_high!B8</f>
        <v>18504303.1925063</v>
      </c>
      <c r="G20" s="158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high_v2_m!J8</f>
        <v>0</v>
      </c>
      <c r="K20" s="158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SUM(high_v5_m!C8:J8)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high_v2_m!D9+temporary_pension_bonus_high!B9</f>
        <v>20255770.5244998</v>
      </c>
      <c r="G21" s="158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high_v2_m!J9</f>
        <v>37448.2927964077</v>
      </c>
      <c r="K21" s="158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SUM(high_v5_m!C9:J9)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high_v2_m!D10+temporary_pension_bonus_high!B10</f>
        <v>19378703.2560285</v>
      </c>
      <c r="G22" s="156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high_v2_m!J10</f>
        <v>68744.4841315014</v>
      </c>
      <c r="K22" s="156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SUM(high_v5_m!C10:J10)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high_v2_m!D11+temporary_pension_bonus_high!B11</f>
        <v>20711369.2321363</v>
      </c>
      <c r="G23" s="158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high_v2_m!J11</f>
        <v>105406.410376622</v>
      </c>
      <c r="K23" s="158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SUM(high_v5_m!C11:J11)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high_v2_m!D12+temporary_pension_bonus_high!B12</f>
        <v>19898364.4949312</v>
      </c>
      <c r="G24" s="158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high_v2_m!J12</f>
        <v>153068.271140567</v>
      </c>
      <c r="K24" s="158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SUM(high_v5_m!C12:J12)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high_v2_m!D13+temporary_pension_bonus_high!B13</f>
        <v>21659293.0983671</v>
      </c>
      <c r="G25" s="158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high_v2_m!J13</f>
        <v>195716.984291222</v>
      </c>
      <c r="K25" s="158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SUM(high_v5_m!C13:J13)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high_v2_m!D14+temporary_pension_bonus_high!B14</f>
        <v>20174391.2627902</v>
      </c>
      <c r="G26" s="156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high_v2_m!J14</f>
        <v>199621.10106806</v>
      </c>
      <c r="K26" s="156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high_v2_m!D15+temporary_pension_bonus_high!B15</f>
        <v>20313980.7774135</v>
      </c>
      <c r="G27" s="158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high_v2_m!J15</f>
        <v>217761.898580891</v>
      </c>
      <c r="K27" s="158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high_v2_m!D16+temporary_pension_bonus_high!B16</f>
        <v>19050994.9160723</v>
      </c>
      <c r="G28" s="158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high_v2_m!J16</f>
        <v>235047.123224172</v>
      </c>
      <c r="K28" s="158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high_v2_m!D17+temporary_pension_bonus_high!B17</f>
        <v>17490439.3900688</v>
      </c>
      <c r="G29" s="158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high_v2_m!J17</f>
        <v>240391.322037069</v>
      </c>
      <c r="K29" s="158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high_v2_m!D18+temporary_pension_bonus_high!B18</f>
        <v>17349305.2240575</v>
      </c>
      <c r="G30" s="156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high_v2_m!J18</f>
        <v>195752.530770185</v>
      </c>
      <c r="K30" s="156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high_v2_m!D19+temporary_pension_bonus_high!B19</f>
        <v>17520986.5839201</v>
      </c>
      <c r="G31" s="158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high_v2_m!J19</f>
        <v>200857.994505559</v>
      </c>
      <c r="K31" s="158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high_v2_m!D20+temporary_pension_bonus_high!B20</f>
        <v>17904199.2173535</v>
      </c>
      <c r="G32" s="158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high_v2_m!J20</f>
        <v>191856.994735014</v>
      </c>
      <c r="K32" s="158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high_v2_m!D21+temporary_pension_bonus_high!B21</f>
        <v>17688054.0091524</v>
      </c>
      <c r="G33" s="158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8" t="n">
        <f aca="false">high_v2_m!J21</f>
        <v>206664.82215155</v>
      </c>
      <c r="K33" s="158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8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high_v2_m!D22+temporary_pension_bonus_high!B22</f>
        <v>20193956.1424969</v>
      </c>
      <c r="G34" s="156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6" t="n">
        <f aca="false">high_v2_m!J22</f>
        <v>240344.303765718</v>
      </c>
      <c r="K34" s="156" t="n">
        <f aca="false">high_v2_m!K22</f>
        <v>233133.974652747</v>
      </c>
      <c r="L34" s="8" t="n">
        <f aca="false">H34-I34</f>
        <v>716576.590225101</v>
      </c>
      <c r="M34" s="8" t="n">
        <f aca="false">J34-K34</f>
        <v>7210.32911297155</v>
      </c>
      <c r="N34" s="156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3942392.97514368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high_v2_m!D23+temporary_pension_bonus_high!B23</f>
        <v>18733020.4698766</v>
      </c>
      <c r="G35" s="158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58" t="n">
        <f aca="false">high_v2_m!J23</f>
        <v>273324.194523427</v>
      </c>
      <c r="K35" s="158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58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15742436.0807152</v>
      </c>
      <c r="Z35" s="67" t="n">
        <f aca="false">L35*5.5017049523</f>
        <v>4023018.98480227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high_v2_m!D24+temporary_pension_bonus_high!B24</f>
        <v>18664230.2518013</v>
      </c>
      <c r="G36" s="158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58" t="n">
        <f aca="false">high_v2_m!J24</f>
        <v>291481.093221241</v>
      </c>
      <c r="K36" s="158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58" t="n">
        <f aca="false">SUM(high_v5_m!C24:J24)</f>
        <v>3002505.3684324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high_v2_m!D25+temporary_pension_bonus_high!B25</f>
        <v>18669681.8674334</v>
      </c>
      <c r="G37" s="158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58" t="n">
        <f aca="false">high_v2_m!J25</f>
        <v>308736.845514627</v>
      </c>
      <c r="K37" s="158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58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high_v2_m!D26+temporary_pension_bonus_high!B26</f>
        <v>19175737.2809537</v>
      </c>
      <c r="G38" s="156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56" t="n">
        <f aca="false">high_v2_m!J26</f>
        <v>344687.939252984</v>
      </c>
      <c r="K38" s="156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56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high_v2_m!D27+temporary_pension_bonus_high!B27</f>
        <v>19384878.0248906</v>
      </c>
      <c r="G39" s="158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58" t="n">
        <f aca="false">high_v2_m!J27</f>
        <v>361937.420712961</v>
      </c>
      <c r="K39" s="158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58" t="n">
        <f aca="false">SUM(high_v5_m!C27:J27)</f>
        <v>3149979.29052345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high_v2_m!D28+temporary_pension_bonus_high!B28</f>
        <v>18349893.90786</v>
      </c>
      <c r="G40" s="158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58" t="n">
        <f aca="false">high_v2_m!J28</f>
        <v>370795.934951244</v>
      </c>
      <c r="K40" s="158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58" t="n">
        <f aca="false">SUM(high_v5_m!C28:J28)</f>
        <v>2817712.23738287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high_v2_m!D29+temporary_pension_bonus_high!B29</f>
        <v>20946333.3488214</v>
      </c>
      <c r="G41" s="158" t="n">
        <f aca="false">high_v2_m!E29+temporary_pension_bonus_high!B29</f>
        <v>20106853.2716781</v>
      </c>
      <c r="H41" s="67" t="n">
        <f aca="false">F41-J41</f>
        <v>20492207.9666961</v>
      </c>
      <c r="I41" s="67" t="n">
        <f aca="false">G41-K41</f>
        <v>19666351.6510164</v>
      </c>
      <c r="J41" s="158" t="n">
        <f aca="false">high_v2_m!J29</f>
        <v>454125.382125369</v>
      </c>
      <c r="K41" s="158" t="n">
        <f aca="false">high_v2_m!K29</f>
        <v>440501.620661608</v>
      </c>
      <c r="L41" s="67" t="n">
        <f aca="false">H41-I41</f>
        <v>825856.315679621</v>
      </c>
      <c r="M41" s="67" t="n">
        <f aca="false">J41-K41</f>
        <v>13623.761463761</v>
      </c>
      <c r="N41" s="158" t="n">
        <f aca="false">SUM(high_v5_m!C29:J29)</f>
        <v>3413297.0338209</v>
      </c>
      <c r="O41" s="7"/>
      <c r="P41" s="7"/>
      <c r="Q41" s="67" t="n">
        <f aca="false">I41*5.5017049523</f>
        <v>108198464.27207</v>
      </c>
      <c r="R41" s="67"/>
      <c r="S41" s="67"/>
      <c r="T41" s="7"/>
      <c r="U41" s="7"/>
      <c r="V41" s="67" t="n">
        <f aca="false">K41*5.5017049523</f>
        <v>2423509.94789015</v>
      </c>
      <c r="W41" s="67" t="n">
        <f aca="false">M41*5.5017049523</f>
        <v>74953.915914128</v>
      </c>
      <c r="X41" s="67" t="n">
        <f aca="false">N41*5.1890047538+L41*5.5017049523</f>
        <v>22255232.3164909</v>
      </c>
      <c r="Y41" s="67" t="n">
        <f aca="false">N41*5.1890047538</f>
        <v>17711614.5346281</v>
      </c>
      <c r="Z41" s="67" t="n">
        <f aca="false">L41*5.5017049523</f>
        <v>4543617.7818628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high_v2_m!D30+temporary_pension_bonus_high!B30</f>
        <v>19912769.1688878</v>
      </c>
      <c r="G42" s="156" t="n">
        <f aca="false">high_v2_m!E30+temporary_pension_bonus_high!B30</f>
        <v>19112837.1999974</v>
      </c>
      <c r="H42" s="8" t="n">
        <f aca="false">F42-J42</f>
        <v>19479491.1911274</v>
      </c>
      <c r="I42" s="8" t="n">
        <f aca="false">G42-K42</f>
        <v>18692557.5615698</v>
      </c>
      <c r="J42" s="156" t="n">
        <f aca="false">high_v2_m!J30</f>
        <v>433277.977760374</v>
      </c>
      <c r="K42" s="156" t="n">
        <f aca="false">high_v2_m!K30</f>
        <v>420279.638427563</v>
      </c>
      <c r="L42" s="8" t="n">
        <f aca="false">H42-I42</f>
        <v>786933.629557576</v>
      </c>
      <c r="M42" s="8" t="n">
        <f aca="false">J42-K42</f>
        <v>12998.3393328112</v>
      </c>
      <c r="N42" s="156" t="n">
        <f aca="false">SUM(high_v5_m!C30:J30)</f>
        <v>3791477.52919835</v>
      </c>
      <c r="O42" s="5"/>
      <c r="P42" s="5"/>
      <c r="Q42" s="8" t="n">
        <f aca="false">I42*5.5017049523</f>
        <v>102840936.507641</v>
      </c>
      <c r="R42" s="8"/>
      <c r="S42" s="8"/>
      <c r="T42" s="5"/>
      <c r="U42" s="5"/>
      <c r="V42" s="8" t="n">
        <f aca="false">K42*5.5017049523</f>
        <v>2312254.56808777</v>
      </c>
      <c r="W42" s="8" t="n">
        <f aca="false">M42*5.5017049523</f>
        <v>71513.0278790035</v>
      </c>
      <c r="X42" s="8" t="n">
        <f aca="false">N42*5.1890047538+L42*5.5017049523</f>
        <v>24003471.5698045</v>
      </c>
      <c r="Y42" s="8" t="n">
        <f aca="false">N42*5.1890047538</f>
        <v>19673994.9229361</v>
      </c>
      <c r="Z42" s="8" t="n">
        <f aca="false">L42*5.5017049523</f>
        <v>4329476.64686833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high_v2_m!D31+temporary_pension_bonus_high!B31</f>
        <v>22340054.5030067</v>
      </c>
      <c r="G43" s="158" t="n">
        <f aca="false">high_v2_m!E31+temporary_pension_bonus_high!B31</f>
        <v>21441036.1739629</v>
      </c>
      <c r="H43" s="67" t="n">
        <f aca="false">F43-J43</f>
        <v>21825457.5252251</v>
      </c>
      <c r="I43" s="67" t="n">
        <f aca="false">G43-K43</f>
        <v>20941877.1055148</v>
      </c>
      <c r="J43" s="158" t="n">
        <f aca="false">high_v2_m!J31</f>
        <v>514596.977781541</v>
      </c>
      <c r="K43" s="158" t="n">
        <f aca="false">high_v2_m!K31</f>
        <v>499159.068448095</v>
      </c>
      <c r="L43" s="67" t="n">
        <f aca="false">H43-I43</f>
        <v>883580.419710346</v>
      </c>
      <c r="M43" s="67" t="n">
        <f aca="false">J43-K43</f>
        <v>15437.9093334462</v>
      </c>
      <c r="N43" s="158" t="n">
        <f aca="false">SUM(high_v5_m!C31:J31)</f>
        <v>3659668.58661833</v>
      </c>
      <c r="O43" s="7"/>
      <c r="P43" s="7"/>
      <c r="Q43" s="67" t="n">
        <f aca="false">I43*5.5017049523</f>
        <v>115216028.981869</v>
      </c>
      <c r="R43" s="67"/>
      <c r="S43" s="67"/>
      <c r="T43" s="7"/>
      <c r="U43" s="7"/>
      <c r="V43" s="67" t="n">
        <f aca="false">K43*5.5017049523</f>
        <v>2746225.91886634</v>
      </c>
      <c r="W43" s="67" t="n">
        <f aca="false">M43*5.5017049523</f>
        <v>84934.8222329795</v>
      </c>
      <c r="X43" s="67" t="n">
        <f aca="false">N43*5.1890047538+L43*5.5017049523</f>
        <v>23851236.4641708</v>
      </c>
      <c r="Y43" s="67" t="n">
        <f aca="false">N43*5.1890047538</f>
        <v>18990037.693295</v>
      </c>
      <c r="Z43" s="67" t="n">
        <f aca="false">L43*5.5017049523</f>
        <v>4861198.77087572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high_v2_m!D32+temporary_pension_bonus_high!B32</f>
        <v>21327006.6147346</v>
      </c>
      <c r="G44" s="158" t="n">
        <f aca="false">high_v2_m!E32+temporary_pension_bonus_high!B32</f>
        <v>20467819.8398462</v>
      </c>
      <c r="H44" s="67" t="n">
        <f aca="false">F44-J44</f>
        <v>20811823.1822579</v>
      </c>
      <c r="I44" s="67" t="n">
        <f aca="false">G44-K44</f>
        <v>19968091.9103438</v>
      </c>
      <c r="J44" s="158" t="n">
        <f aca="false">high_v2_m!J32</f>
        <v>515183.432476758</v>
      </c>
      <c r="K44" s="158" t="n">
        <f aca="false">high_v2_m!K32</f>
        <v>499727.929502455</v>
      </c>
      <c r="L44" s="67" t="n">
        <f aca="false">H44-I44</f>
        <v>843731.271914098</v>
      </c>
      <c r="M44" s="67" t="n">
        <f aca="false">J44-K44</f>
        <v>15455.5029743027</v>
      </c>
      <c r="N44" s="158" t="n">
        <f aca="false">SUM(high_v5_m!C32:J32)</f>
        <v>3278145.08009752</v>
      </c>
      <c r="O44" s="7"/>
      <c r="P44" s="7"/>
      <c r="Q44" s="67" t="n">
        <f aca="false">I44*5.5017049523</f>
        <v>109858550.15112</v>
      </c>
      <c r="R44" s="67"/>
      <c r="S44" s="67"/>
      <c r="T44" s="7"/>
      <c r="U44" s="7"/>
      <c r="V44" s="67" t="n">
        <f aca="false">K44*5.5017049523</f>
        <v>2749355.62454628</v>
      </c>
      <c r="W44" s="67" t="n">
        <f aca="false">M44*5.5017049523</f>
        <v>85031.6172540085</v>
      </c>
      <c r="X44" s="67" t="n">
        <f aca="false">N44*5.1890047538+L44*5.5017049523</f>
        <v>21652270.9213723</v>
      </c>
      <c r="Y44" s="67" t="n">
        <f aca="false">N44*5.1890047538</f>
        <v>17010310.4042721</v>
      </c>
      <c r="Z44" s="67" t="n">
        <f aca="false">L44*5.5017049523</f>
        <v>4641960.51710017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high_v2_m!D33+temporary_pension_bonus_high!B33</f>
        <v>23245165.0730319</v>
      </c>
      <c r="G45" s="158" t="n">
        <f aca="false">high_v2_m!E33+temporary_pension_bonus_high!B33</f>
        <v>22307478.1474245</v>
      </c>
      <c r="H45" s="67" t="n">
        <f aca="false">F45-J45</f>
        <v>22665178.8927976</v>
      </c>
      <c r="I45" s="67" t="n">
        <f aca="false">G45-K45</f>
        <v>21744891.5525972</v>
      </c>
      <c r="J45" s="158" t="n">
        <f aca="false">high_v2_m!J33</f>
        <v>579986.180234314</v>
      </c>
      <c r="K45" s="158" t="n">
        <f aca="false">high_v2_m!K33</f>
        <v>562586.594827285</v>
      </c>
      <c r="L45" s="67" t="n">
        <f aca="false">H45-I45</f>
        <v>920287.340200439</v>
      </c>
      <c r="M45" s="67" t="n">
        <f aca="false">J45-K45</f>
        <v>17399.5854070295</v>
      </c>
      <c r="N45" s="158" t="n">
        <f aca="false">SUM(high_v5_m!C33:J33)</f>
        <v>3788727.51215152</v>
      </c>
      <c r="O45" s="7"/>
      <c r="P45" s="7"/>
      <c r="Q45" s="67" t="n">
        <f aca="false">I45*5.5017049523</f>
        <v>119633977.54215</v>
      </c>
      <c r="R45" s="67"/>
      <c r="S45" s="67"/>
      <c r="T45" s="7"/>
      <c r="U45" s="7"/>
      <c r="V45" s="67" t="n">
        <f aca="false">K45*5.5017049523</f>
        <v>3095185.45485886</v>
      </c>
      <c r="W45" s="67" t="n">
        <f aca="false">M45*5.5017049523</f>
        <v>95727.3852018209</v>
      </c>
      <c r="X45" s="67" t="n">
        <f aca="false">N45*5.1890047538+L45*5.5017049523</f>
        <v>24722874.4885268</v>
      </c>
      <c r="Y45" s="67" t="n">
        <f aca="false">N45*5.1890047538</f>
        <v>19659725.0714071</v>
      </c>
      <c r="Z45" s="67" t="n">
        <f aca="false">L45*5.5017049523</f>
        <v>5063149.41711975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high_v2_m!D34+temporary_pension_bonus_high!B34</f>
        <v>22258002.6194317</v>
      </c>
      <c r="G46" s="156" t="n">
        <f aca="false">high_v2_m!E34+temporary_pension_bonus_high!B34</f>
        <v>21358526.1524002</v>
      </c>
      <c r="H46" s="8" t="n">
        <f aca="false">F46-J46</f>
        <v>21698335.7505471</v>
      </c>
      <c r="I46" s="8" t="n">
        <f aca="false">G46-K46</f>
        <v>20815649.2895821</v>
      </c>
      <c r="J46" s="156" t="n">
        <f aca="false">high_v2_m!J34</f>
        <v>559666.868884647</v>
      </c>
      <c r="K46" s="156" t="n">
        <f aca="false">high_v2_m!K34</f>
        <v>542876.862818108</v>
      </c>
      <c r="L46" s="8" t="n">
        <f aca="false">H46-I46</f>
        <v>882686.460964963</v>
      </c>
      <c r="M46" s="8" t="n">
        <f aca="false">J46-K46</f>
        <v>16790.0060665393</v>
      </c>
      <c r="N46" s="156" t="n">
        <f aca="false">SUM(high_v5_m!C34:J34)</f>
        <v>4207157.34965054</v>
      </c>
      <c r="O46" s="5"/>
      <c r="P46" s="5"/>
      <c r="Q46" s="8" t="n">
        <f aca="false">I46*5.5017049523</f>
        <v>114521560.781834</v>
      </c>
      <c r="R46" s="8"/>
      <c r="S46" s="8"/>
      <c r="T46" s="5"/>
      <c r="U46" s="5"/>
      <c r="V46" s="8" t="n">
        <f aca="false">K46*5.5017049523</f>
        <v>2986748.32465547</v>
      </c>
      <c r="W46" s="8" t="n">
        <f aca="false">M46*5.5017049523</f>
        <v>92373.6595254264</v>
      </c>
      <c r="X46" s="8" t="n">
        <f aca="false">N46*5.1890047538+L46*5.5017049523</f>
        <v>26687239.9609403</v>
      </c>
      <c r="Y46" s="8" t="n">
        <f aca="false">N46*5.1890047538</f>
        <v>21830959.4873212</v>
      </c>
      <c r="Z46" s="8" t="n">
        <f aca="false">L46*5.5017049523</f>
        <v>4856280.4736191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high_v2_m!D35+temporary_pension_bonus_high!B35</f>
        <v>24216180.7491149</v>
      </c>
      <c r="G47" s="158" t="n">
        <f aca="false">high_v2_m!E35+temporary_pension_bonus_high!B35</f>
        <v>23236098.6687358</v>
      </c>
      <c r="H47" s="67" t="n">
        <f aca="false">F47-J47</f>
        <v>23590265.1591886</v>
      </c>
      <c r="I47" s="67" t="n">
        <f aca="false">G47-K47</f>
        <v>22628960.5465072</v>
      </c>
      <c r="J47" s="158" t="n">
        <f aca="false">high_v2_m!J35</f>
        <v>625915.589926342</v>
      </c>
      <c r="K47" s="158" t="n">
        <f aca="false">high_v2_m!K35</f>
        <v>607138.122228552</v>
      </c>
      <c r="L47" s="67" t="n">
        <f aca="false">H47-I47</f>
        <v>961304.612681348</v>
      </c>
      <c r="M47" s="67" t="n">
        <f aca="false">J47-K47</f>
        <v>18777.4676977902</v>
      </c>
      <c r="N47" s="158" t="n">
        <f aca="false">SUM(high_v5_m!C35:J35)</f>
        <v>3909445.62698712</v>
      </c>
      <c r="O47" s="7"/>
      <c r="P47" s="7"/>
      <c r="Q47" s="67" t="n">
        <f aca="false">I47*5.5017049523</f>
        <v>124497864.30412</v>
      </c>
      <c r="R47" s="67"/>
      <c r="S47" s="67"/>
      <c r="T47" s="7"/>
      <c r="U47" s="7"/>
      <c r="V47" s="67" t="n">
        <f aca="false">K47*5.5017049523</f>
        <v>3340294.81379494</v>
      </c>
      <c r="W47" s="67" t="n">
        <f aca="false">M47*5.5017049523</f>
        <v>103308.087024586</v>
      </c>
      <c r="X47" s="67" t="n">
        <f aca="false">N47*5.1890047538+L47*5.5017049523</f>
        <v>25574946.2914166</v>
      </c>
      <c r="Y47" s="67" t="n">
        <f aca="false">N47*5.1890047538</f>
        <v>20286131.9431588</v>
      </c>
      <c r="Z47" s="67" t="n">
        <f aca="false">L47*5.5017049523</f>
        <v>5288814.34825781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high_v2_m!D36+temporary_pension_bonus_high!B36</f>
        <v>23312486.5905743</v>
      </c>
      <c r="G48" s="158" t="n">
        <f aca="false">high_v2_m!E36+temporary_pension_bonus_high!B36</f>
        <v>22367316.5456045</v>
      </c>
      <c r="H48" s="67" t="n">
        <f aca="false">F48-J48</f>
        <v>22681975.9646954</v>
      </c>
      <c r="I48" s="67" t="n">
        <f aca="false">G48-K48</f>
        <v>21755721.2385019</v>
      </c>
      <c r="J48" s="158" t="n">
        <f aca="false">high_v2_m!J36</f>
        <v>630510.625878888</v>
      </c>
      <c r="K48" s="158" t="n">
        <f aca="false">high_v2_m!K36</f>
        <v>611595.307102521</v>
      </c>
      <c r="L48" s="67" t="n">
        <f aca="false">H48-I48</f>
        <v>926254.726193436</v>
      </c>
      <c r="M48" s="67" t="n">
        <f aca="false">J48-K48</f>
        <v>18915.3187763665</v>
      </c>
      <c r="N48" s="158" t="n">
        <f aca="false">SUM(high_v5_m!C36:J36)</f>
        <v>3641081.54100801</v>
      </c>
      <c r="O48" s="7"/>
      <c r="P48" s="7"/>
      <c r="Q48" s="67" t="n">
        <f aca="false">I48*5.5017049523</f>
        <v>119693559.278724</v>
      </c>
      <c r="R48" s="67"/>
      <c r="S48" s="67"/>
      <c r="T48" s="7"/>
      <c r="U48" s="7"/>
      <c r="V48" s="67" t="n">
        <f aca="false">K48*5.5017049523</f>
        <v>3364816.92988938</v>
      </c>
      <c r="W48" s="67" t="n">
        <f aca="false">M48*5.5017049523</f>
        <v>104066.502986269</v>
      </c>
      <c r="X48" s="67" t="n">
        <f aca="false">N48*5.1890047538+L48*5.5017049523</f>
        <v>23989569.6394537</v>
      </c>
      <c r="Y48" s="67" t="n">
        <f aca="false">N48*5.1890047538</f>
        <v>18893589.425264</v>
      </c>
      <c r="Z48" s="67" t="n">
        <f aca="false">L48*5.5017049523</f>
        <v>5095980.2141897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high_v2_m!D37+temporary_pension_bonus_high!B37</f>
        <v>24940041.6562759</v>
      </c>
      <c r="G49" s="158" t="n">
        <f aca="false">high_v2_m!E37+temporary_pension_bonus_high!B37</f>
        <v>23927331.894336</v>
      </c>
      <c r="H49" s="67" t="n">
        <f aca="false">F49-J49</f>
        <v>24236440.7332401</v>
      </c>
      <c r="I49" s="67" t="n">
        <f aca="false">G49-K49</f>
        <v>23244838.9989913</v>
      </c>
      <c r="J49" s="158" t="n">
        <f aca="false">high_v2_m!J37</f>
        <v>703600.923035813</v>
      </c>
      <c r="K49" s="158" t="n">
        <f aca="false">high_v2_m!K37</f>
        <v>682492.895344738</v>
      </c>
      <c r="L49" s="67" t="n">
        <f aca="false">H49-I49</f>
        <v>991601.734248854</v>
      </c>
      <c r="M49" s="67" t="n">
        <f aca="false">J49-K49</f>
        <v>21108.0276910744</v>
      </c>
      <c r="N49" s="158" t="n">
        <f aca="false">SUM(high_v5_m!C37:J37)</f>
        <v>3979101.44388948</v>
      </c>
      <c r="O49" s="7"/>
      <c r="P49" s="7"/>
      <c r="Q49" s="67" t="n">
        <f aca="false">I49*5.5017049523</f>
        <v>127886245.836166</v>
      </c>
      <c r="R49" s="67"/>
      <c r="S49" s="67"/>
      <c r="T49" s="7"/>
      <c r="U49" s="7"/>
      <c r="V49" s="67" t="n">
        <f aca="false">K49*5.5017049523</f>
        <v>3754874.54222771</v>
      </c>
      <c r="W49" s="67" t="n">
        <f aca="false">M49*5.5017049523</f>
        <v>116130.14048127</v>
      </c>
      <c r="X49" s="67" t="n">
        <f aca="false">N49*5.1890047538+L49*5.5017049523</f>
        <v>26103076.4802212</v>
      </c>
      <c r="Y49" s="67" t="n">
        <f aca="false">N49*5.1890047538</f>
        <v>20647576.308195</v>
      </c>
      <c r="Z49" s="67" t="n">
        <f aca="false">L49*5.5017049523</f>
        <v>5455500.17202619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high_v2_m!D38+temporary_pension_bonus_high!B38</f>
        <v>24055023.4537005</v>
      </c>
      <c r="G50" s="156" t="n">
        <f aca="false">high_v2_m!E38+temporary_pension_bonus_high!B38</f>
        <v>23077520.8443825</v>
      </c>
      <c r="H50" s="8" t="n">
        <f aca="false">F50-J50</f>
        <v>23350652.3856783</v>
      </c>
      <c r="I50" s="8" t="n">
        <f aca="false">G50-K50</f>
        <v>22394280.908401</v>
      </c>
      <c r="J50" s="156" t="n">
        <f aca="false">high_v2_m!J38</f>
        <v>704371.06802216</v>
      </c>
      <c r="K50" s="156" t="n">
        <f aca="false">high_v2_m!K38</f>
        <v>683239.935981495</v>
      </c>
      <c r="L50" s="8" t="n">
        <f aca="false">H50-I50</f>
        <v>956371.477277353</v>
      </c>
      <c r="M50" s="8" t="n">
        <f aca="false">J50-K50</f>
        <v>21131.1320406648</v>
      </c>
      <c r="N50" s="156" t="n">
        <f aca="false">SUM(high_v5_m!C38:J38)</f>
        <v>4562042.41920465</v>
      </c>
      <c r="O50" s="5"/>
      <c r="P50" s="5"/>
      <c r="Q50" s="8" t="n">
        <f aca="false">I50*5.5017049523</f>
        <v>123206726.176947</v>
      </c>
      <c r="R50" s="8"/>
      <c r="S50" s="8"/>
      <c r="T50" s="5"/>
      <c r="U50" s="5"/>
      <c r="V50" s="8" t="n">
        <f aca="false">K50*5.5017049523</f>
        <v>3758984.53939852</v>
      </c>
      <c r="W50" s="8" t="n">
        <f aca="false">M50*5.5017049523</f>
        <v>116257.253795831</v>
      </c>
      <c r="X50" s="8" t="n">
        <f aca="false">N50*5.1890047538+L50*5.5017049523</f>
        <v>28934133.4930655</v>
      </c>
      <c r="Y50" s="8" t="n">
        <f aca="false">N50*5.1890047538</f>
        <v>23672459.8002902</v>
      </c>
      <c r="Z50" s="8" t="n">
        <f aca="false">L50*5.5017049523</f>
        <v>5261673.69277528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high_v2_m!D39+temporary_pension_bonus_high!B39</f>
        <v>25586555.9344516</v>
      </c>
      <c r="G51" s="158" t="n">
        <f aca="false">high_v2_m!E39+temporary_pension_bonus_high!B39</f>
        <v>24544577.090947</v>
      </c>
      <c r="H51" s="67" t="n">
        <f aca="false">F51-J51</f>
        <v>24830525.5084799</v>
      </c>
      <c r="I51" s="67" t="n">
        <f aca="false">G51-K51</f>
        <v>23811227.5777545</v>
      </c>
      <c r="J51" s="158" t="n">
        <f aca="false">high_v2_m!J39</f>
        <v>756030.425971674</v>
      </c>
      <c r="K51" s="158" t="n">
        <f aca="false">high_v2_m!K39</f>
        <v>733349.513192523</v>
      </c>
      <c r="L51" s="67" t="n">
        <f aca="false">H51-I51</f>
        <v>1019297.93072543</v>
      </c>
      <c r="M51" s="67" t="n">
        <f aca="false">J51-K51</f>
        <v>22680.9127791502</v>
      </c>
      <c r="N51" s="158" t="n">
        <f aca="false">SUM(high_v5_m!C39:J39)</f>
        <v>4067363.50220771</v>
      </c>
      <c r="O51" s="7"/>
      <c r="P51" s="7"/>
      <c r="Q51" s="67" t="n">
        <f aca="false">I51*5.5017049523</f>
        <v>131002348.684874</v>
      </c>
      <c r="R51" s="67"/>
      <c r="S51" s="67"/>
      <c r="T51" s="7"/>
      <c r="U51" s="7"/>
      <c r="V51" s="67" t="n">
        <f aca="false">K51*5.5017049523</f>
        <v>4034672.6484981</v>
      </c>
      <c r="W51" s="67" t="n">
        <f aca="false">M51*5.5017049523</f>
        <v>124783.690159735</v>
      </c>
      <c r="X51" s="67" t="n">
        <f aca="false">N51*5.1890047538+L51*5.5017049523</f>
        <v>26713445.0217296</v>
      </c>
      <c r="Y51" s="67" t="n">
        <f aca="false">N51*5.1890047538</f>
        <v>21105568.5483884</v>
      </c>
      <c r="Z51" s="67" t="n">
        <f aca="false">L51*5.5017049523</f>
        <v>5607876.47334122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high_v2_m!D40+temporary_pension_bonus_high!B40</f>
        <v>24812765.4872072</v>
      </c>
      <c r="G52" s="158" t="n">
        <f aca="false">high_v2_m!E40+temporary_pension_bonus_high!B40</f>
        <v>23800747.3520221</v>
      </c>
      <c r="H52" s="67" t="n">
        <f aca="false">F52-J52</f>
        <v>24054438.2087221</v>
      </c>
      <c r="I52" s="67" t="n">
        <f aca="false">G52-K52</f>
        <v>23065169.8918916</v>
      </c>
      <c r="J52" s="158" t="n">
        <f aca="false">high_v2_m!J40</f>
        <v>758327.278485071</v>
      </c>
      <c r="K52" s="158" t="n">
        <f aca="false">high_v2_m!K40</f>
        <v>735577.460130519</v>
      </c>
      <c r="L52" s="67" t="n">
        <f aca="false">H52-I52</f>
        <v>989268.316830471</v>
      </c>
      <c r="M52" s="67" t="n">
        <f aca="false">J52-K52</f>
        <v>22749.818354552</v>
      </c>
      <c r="N52" s="158" t="n">
        <f aca="false">SUM(high_v5_m!C40:J40)</f>
        <v>3831559.08777825</v>
      </c>
      <c r="O52" s="7"/>
      <c r="P52" s="7"/>
      <c r="Q52" s="67" t="n">
        <f aca="false">I52*5.5017049523</f>
        <v>126897759.419861</v>
      </c>
      <c r="R52" s="67"/>
      <c r="S52" s="67"/>
      <c r="T52" s="7"/>
      <c r="U52" s="7"/>
      <c r="V52" s="67" t="n">
        <f aca="false">K52*5.5017049523</f>
        <v>4046930.15520033</v>
      </c>
      <c r="W52" s="67" t="n">
        <f aca="false">M52*5.5017049523</f>
        <v>125162.788305164</v>
      </c>
      <c r="X52" s="67" t="n">
        <f aca="false">N52*5.1890047538+L52*5.5017049523</f>
        <v>25324640.7188066</v>
      </c>
      <c r="Y52" s="67" t="n">
        <f aca="false">N52*5.1890047538</f>
        <v>19881978.3209469</v>
      </c>
      <c r="Z52" s="67" t="n">
        <f aca="false">L52*5.5017049523</f>
        <v>5442662.39785969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high_v2_m!D41+temporary_pension_bonus_high!B41</f>
        <v>26262549.5064127</v>
      </c>
      <c r="G53" s="158" t="n">
        <f aca="false">high_v2_m!E41+temporary_pension_bonus_high!B41</f>
        <v>25190513.6066058</v>
      </c>
      <c r="H53" s="67" t="n">
        <f aca="false">F53-J53</f>
        <v>25384077.621532</v>
      </c>
      <c r="I53" s="67" t="n">
        <f aca="false">G53-K53</f>
        <v>24338395.8782715</v>
      </c>
      <c r="J53" s="158" t="n">
        <f aca="false">high_v2_m!J41</f>
        <v>878471.884880751</v>
      </c>
      <c r="K53" s="158" t="n">
        <f aca="false">high_v2_m!K41</f>
        <v>852117.728334328</v>
      </c>
      <c r="L53" s="67" t="n">
        <f aca="false">H53-I53</f>
        <v>1045681.74326049</v>
      </c>
      <c r="M53" s="67" t="n">
        <f aca="false">J53-K53</f>
        <v>26354.1565464225</v>
      </c>
      <c r="N53" s="158" t="n">
        <f aca="false">SUM(high_v5_m!C41:J41)</f>
        <v>4131272.6117199</v>
      </c>
      <c r="O53" s="7"/>
      <c r="P53" s="7"/>
      <c r="Q53" s="67" t="n">
        <f aca="false">I53*5.5017049523</f>
        <v>133902673.134524</v>
      </c>
      <c r="R53" s="67"/>
      <c r="S53" s="67"/>
      <c r="T53" s="7"/>
      <c r="U53" s="7"/>
      <c r="V53" s="67" t="n">
        <f aca="false">K53*5.5017049523</f>
        <v>4688100.3259196</v>
      </c>
      <c r="W53" s="67" t="n">
        <f aca="false">M53*5.5017049523</f>
        <v>144992.793585142</v>
      </c>
      <c r="X53" s="67" t="n">
        <f aca="false">N53*5.1890047538+L53*5.5017049523</f>
        <v>27190225.6468842</v>
      </c>
      <c r="Y53" s="67" t="n">
        <f aca="false">N53*5.1890047538</f>
        <v>21437193.2214583</v>
      </c>
      <c r="Z53" s="67" t="n">
        <f aca="false">L53*5.5017049523</f>
        <v>5753032.42542592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high_v2_m!D42+temporary_pension_bonus_high!B42</f>
        <v>25522367.0073847</v>
      </c>
      <c r="G54" s="156" t="n">
        <f aca="false">high_v2_m!E42+temporary_pension_bonus_high!B42</f>
        <v>24478439.1984994</v>
      </c>
      <c r="H54" s="8" t="n">
        <f aca="false">F54-J54</f>
        <v>24594108.8729917</v>
      </c>
      <c r="I54" s="8" t="n">
        <f aca="false">G54-K54</f>
        <v>23578028.8081381</v>
      </c>
      <c r="J54" s="156" t="n">
        <f aca="false">high_v2_m!J42</f>
        <v>928258.134393007</v>
      </c>
      <c r="K54" s="156" t="n">
        <f aca="false">high_v2_m!K42</f>
        <v>900410.390361217</v>
      </c>
      <c r="L54" s="8" t="n">
        <f aca="false">H54-I54</f>
        <v>1016080.06485357</v>
      </c>
      <c r="M54" s="8" t="n">
        <f aca="false">J54-K54</f>
        <v>27847.7440317903</v>
      </c>
      <c r="N54" s="156" t="n">
        <f aca="false">SUM(high_v5_m!C42:J42)</f>
        <v>4750769.85638823</v>
      </c>
      <c r="O54" s="5"/>
      <c r="P54" s="5"/>
      <c r="Q54" s="8" t="n">
        <f aca="false">I54*5.5017049523</f>
        <v>129719357.859206</v>
      </c>
      <c r="R54" s="8"/>
      <c r="S54" s="8"/>
      <c r="T54" s="5"/>
      <c r="U54" s="5"/>
      <c r="V54" s="8" t="n">
        <f aca="false">K54*5.5017049523</f>
        <v>4953792.30375268</v>
      </c>
      <c r="W54" s="8" t="n">
        <f aca="false">M54*5.5017049523</f>
        <v>153210.071250083</v>
      </c>
      <c r="X54" s="8" t="n">
        <f aca="false">N54*5.1890047538+L54*5.5017049523</f>
        <v>30241940.0937465</v>
      </c>
      <c r="Y54" s="8" t="n">
        <f aca="false">N54*5.1890047538</f>
        <v>24651767.3690083</v>
      </c>
      <c r="Z54" s="8" t="n">
        <f aca="false">L54*5.5017049523</f>
        <v>5590172.7247382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high_v2_m!D43+temporary_pension_bonus_high!B43</f>
        <v>26892682.1981548</v>
      </c>
      <c r="G55" s="158" t="n">
        <f aca="false">high_v2_m!E43+temporary_pension_bonus_high!B43</f>
        <v>25791227.376027</v>
      </c>
      <c r="H55" s="67" t="n">
        <f aca="false">F55-J55</f>
        <v>25811975.919837</v>
      </c>
      <c r="I55" s="67" t="n">
        <f aca="false">G55-K55</f>
        <v>24742942.2860587</v>
      </c>
      <c r="J55" s="158" t="n">
        <f aca="false">high_v2_m!J43</f>
        <v>1080706.2783178</v>
      </c>
      <c r="K55" s="158" t="n">
        <f aca="false">high_v2_m!K43</f>
        <v>1048285.08996827</v>
      </c>
      <c r="L55" s="67" t="n">
        <f aca="false">H55-I55</f>
        <v>1069033.6337783</v>
      </c>
      <c r="M55" s="67" t="n">
        <f aca="false">J55-K55</f>
        <v>32421.1883495341</v>
      </c>
      <c r="N55" s="158" t="n">
        <f aca="false">SUM(high_v5_m!C43:J43)</f>
        <v>4244954.5947796</v>
      </c>
      <c r="O55" s="7"/>
      <c r="P55" s="7"/>
      <c r="Q55" s="67" t="n">
        <f aca="false">I55*5.5017049523</f>
        <v>136128368.109682</v>
      </c>
      <c r="R55" s="67"/>
      <c r="S55" s="67"/>
      <c r="T55" s="7"/>
      <c r="U55" s="7"/>
      <c r="V55" s="67" t="n">
        <f aca="false">K55*5.5017049523</f>
        <v>5767355.27090066</v>
      </c>
      <c r="W55" s="67" t="n">
        <f aca="false">M55*5.5017049523</f>
        <v>178371.812502083</v>
      </c>
      <c r="X55" s="67" t="n">
        <f aca="false">N55*5.1890047538+L55*5.5017049523</f>
        <v>27908597.2091098</v>
      </c>
      <c r="Y55" s="67" t="n">
        <f aca="false">N55*5.1890047538</f>
        <v>22027089.5719765</v>
      </c>
      <c r="Z55" s="67" t="n">
        <f aca="false">L55*5.5017049523</f>
        <v>5881507.63713334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high_v2_m!D44+temporary_pension_bonus_high!B44</f>
        <v>26078380.7454708</v>
      </c>
      <c r="G56" s="158" t="n">
        <f aca="false">high_v2_m!E44+temporary_pension_bonus_high!B44</f>
        <v>25009133.4010107</v>
      </c>
      <c r="H56" s="67" t="n">
        <f aca="false">F56-J56</f>
        <v>24986674.2233512</v>
      </c>
      <c r="I56" s="67" t="n">
        <f aca="false">G56-K56</f>
        <v>23950178.0745547</v>
      </c>
      <c r="J56" s="158" t="n">
        <f aca="false">high_v2_m!J44</f>
        <v>1091706.5221196</v>
      </c>
      <c r="K56" s="158" t="n">
        <f aca="false">high_v2_m!K44</f>
        <v>1058955.32645601</v>
      </c>
      <c r="L56" s="67" t="n">
        <f aca="false">H56-I56</f>
        <v>1036496.14879653</v>
      </c>
      <c r="M56" s="67" t="n">
        <f aca="false">J56-K56</f>
        <v>32751.1956635879</v>
      </c>
      <c r="N56" s="158" t="n">
        <f aca="false">SUM(high_v5_m!C44:J44)</f>
        <v>3995656.34079359</v>
      </c>
      <c r="O56" s="7"/>
      <c r="P56" s="7"/>
      <c r="Q56" s="67" t="n">
        <f aca="false">I56*5.5017049523</f>
        <v>131766813.321245</v>
      </c>
      <c r="R56" s="67"/>
      <c r="S56" s="67"/>
      <c r="T56" s="7"/>
      <c r="U56" s="7"/>
      <c r="V56" s="67" t="n">
        <f aca="false">K56*5.5017049523</f>
        <v>5826059.76382749</v>
      </c>
      <c r="W56" s="67" t="n">
        <f aca="false">M56*5.5017049523</f>
        <v>180187.415376108</v>
      </c>
      <c r="X56" s="67" t="n">
        <f aca="false">N56*5.1890047538+L56*5.5017049523</f>
        <v>26435975.7418028</v>
      </c>
      <c r="Y56" s="67" t="n">
        <f aca="false">N56*5.1890047538</f>
        <v>20733479.746929</v>
      </c>
      <c r="Z56" s="67" t="n">
        <f aca="false">L56*5.5017049523</f>
        <v>5702495.99487374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high_v2_m!D45+temporary_pension_bonus_high!B45</f>
        <v>27808649.9330404</v>
      </c>
      <c r="G57" s="158" t="n">
        <f aca="false">high_v2_m!E45+temporary_pension_bonus_high!B45</f>
        <v>26666852.0882415</v>
      </c>
      <c r="H57" s="67" t="n">
        <f aca="false">F57-J57</f>
        <v>26543937.460785</v>
      </c>
      <c r="I57" s="67" t="n">
        <f aca="false">G57-K57</f>
        <v>25440080.9901538</v>
      </c>
      <c r="J57" s="158" t="n">
        <f aca="false">high_v2_m!J45</f>
        <v>1264712.47225538</v>
      </c>
      <c r="K57" s="158" t="n">
        <f aca="false">high_v2_m!K45</f>
        <v>1226771.09808772</v>
      </c>
      <c r="L57" s="67" t="n">
        <f aca="false">H57-I57</f>
        <v>1103856.47063127</v>
      </c>
      <c r="M57" s="67" t="n">
        <f aca="false">J57-K57</f>
        <v>37941.3741676616</v>
      </c>
      <c r="N57" s="158" t="n">
        <f aca="false">SUM(high_v5_m!C45:J45)</f>
        <v>4285735.22982003</v>
      </c>
      <c r="O57" s="7"/>
      <c r="P57" s="7"/>
      <c r="Q57" s="67" t="n">
        <f aca="false">I57*5.5017049523</f>
        <v>139963819.570442</v>
      </c>
      <c r="R57" s="67"/>
      <c r="S57" s="67"/>
      <c r="T57" s="7"/>
      <c r="U57" s="7"/>
      <c r="V57" s="67" t="n">
        <f aca="false">K57*5.5017049523</f>
        <v>6749332.62568772</v>
      </c>
      <c r="W57" s="67" t="n">
        <f aca="false">M57*5.5017049523</f>
        <v>208742.246155291</v>
      </c>
      <c r="X57" s="67" t="n">
        <f aca="false">N57*5.1890047538+L57*5.5017049523</f>
        <v>28311793.0921647</v>
      </c>
      <c r="Y57" s="67" t="n">
        <f aca="false">N57*5.1890047538</f>
        <v>22238700.4810643</v>
      </c>
      <c r="Z57" s="67" t="n">
        <f aca="false">L57*5.5017049523</f>
        <v>6073092.61110045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high_v2_m!D46+temporary_pension_bonus_high!B46</f>
        <v>27496626.3882137</v>
      </c>
      <c r="G58" s="156" t="n">
        <f aca="false">high_v2_m!E46+temporary_pension_bonus_high!B46</f>
        <v>26367304.5236523</v>
      </c>
      <c r="H58" s="8" t="n">
        <f aca="false">F58-J58</f>
        <v>26104684.5164652</v>
      </c>
      <c r="I58" s="8" t="n">
        <f aca="false">G58-K58</f>
        <v>25017120.9080562</v>
      </c>
      <c r="J58" s="156" t="n">
        <f aca="false">high_v2_m!J46</f>
        <v>1391941.87174854</v>
      </c>
      <c r="K58" s="156" t="n">
        <f aca="false">high_v2_m!K46</f>
        <v>1350183.61559608</v>
      </c>
      <c r="L58" s="8" t="n">
        <f aca="false">H58-I58</f>
        <v>1087563.60840895</v>
      </c>
      <c r="M58" s="8" t="n">
        <f aca="false">J58-K58</f>
        <v>41758.2561524562</v>
      </c>
      <c r="N58" s="156" t="n">
        <f aca="false">SUM(high_v5_m!C46:J46)</f>
        <v>5002025.78949273</v>
      </c>
      <c r="O58" s="5"/>
      <c r="P58" s="5"/>
      <c r="Q58" s="8" t="n">
        <f aca="false">I58*5.5017049523</f>
        <v>137636817.992141</v>
      </c>
      <c r="R58" s="8"/>
      <c r="S58" s="8"/>
      <c r="T58" s="5"/>
      <c r="U58" s="5"/>
      <c r="V58" s="8" t="n">
        <f aca="false">K58*5.5017049523</f>
        <v>7428311.88443927</v>
      </c>
      <c r="W58" s="8" t="n">
        <f aca="false">M58*5.5017049523</f>
        <v>229741.60467338</v>
      </c>
      <c r="X58" s="8" t="n">
        <f aca="false">N58*5.1890047538+L58*5.5017049523</f>
        <v>31938989.6906327</v>
      </c>
      <c r="Y58" s="8" t="n">
        <f aca="false">N58*5.1890047538</f>
        <v>25955535.6003079</v>
      </c>
      <c r="Z58" s="8" t="n">
        <f aca="false">L58*5.5017049523</f>
        <v>5983454.09032478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high_v2_m!D47+temporary_pension_bonus_high!B47</f>
        <v>29596971.9838391</v>
      </c>
      <c r="G59" s="158" t="n">
        <f aca="false">high_v2_m!E47+temporary_pension_bonus_high!B47</f>
        <v>28380566.93078</v>
      </c>
      <c r="H59" s="67" t="n">
        <f aca="false">F59-J59</f>
        <v>28001626.7627126</v>
      </c>
      <c r="I59" s="67" t="n">
        <f aca="false">G59-K59</f>
        <v>26833082.0662873</v>
      </c>
      <c r="J59" s="158" t="n">
        <f aca="false">high_v2_m!J47</f>
        <v>1595345.22112652</v>
      </c>
      <c r="K59" s="158" t="n">
        <f aca="false">high_v2_m!K47</f>
        <v>1547484.86449272</v>
      </c>
      <c r="L59" s="67" t="n">
        <f aca="false">H59-I59</f>
        <v>1168544.69642531</v>
      </c>
      <c r="M59" s="67" t="n">
        <f aca="false">J59-K59</f>
        <v>47860.3566337954</v>
      </c>
      <c r="N59" s="158" t="n">
        <f aca="false">SUM(high_v5_m!C47:J47)</f>
        <v>4506429.60427708</v>
      </c>
      <c r="O59" s="7"/>
      <c r="P59" s="7"/>
      <c r="Q59" s="67" t="n">
        <f aca="false">I59*5.5017049523</f>
        <v>147627700.489565</v>
      </c>
      <c r="R59" s="67"/>
      <c r="S59" s="67"/>
      <c r="T59" s="7"/>
      <c r="U59" s="7"/>
      <c r="V59" s="67" t="n">
        <f aca="false">K59*5.5017049523</f>
        <v>8513805.1425889</v>
      </c>
      <c r="W59" s="67" t="n">
        <f aca="false">M59*5.5017049523</f>
        <v>263313.561110996</v>
      </c>
      <c r="X59" s="67" t="n">
        <f aca="false">N59*5.1890047538+L59*5.5017049523</f>
        <v>29812872.7825658</v>
      </c>
      <c r="Y59" s="67" t="n">
        <f aca="false">N59*5.1890047538</f>
        <v>23383884.6392588</v>
      </c>
      <c r="Z59" s="67" t="n">
        <f aca="false">L59*5.5017049523</f>
        <v>6428988.14330704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high_v2_m!D48+temporary_pension_bonus_high!B48</f>
        <v>29401134.8318734</v>
      </c>
      <c r="G60" s="158" t="n">
        <f aca="false">high_v2_m!E48+temporary_pension_bonus_high!B48</f>
        <v>28192357.9537398</v>
      </c>
      <c r="H60" s="67" t="n">
        <f aca="false">F60-J60</f>
        <v>27755999.9415568</v>
      </c>
      <c r="I60" s="67" t="n">
        <f aca="false">G60-K60</f>
        <v>26596577.1101327</v>
      </c>
      <c r="J60" s="158" t="n">
        <f aca="false">high_v2_m!J48</f>
        <v>1645134.89031658</v>
      </c>
      <c r="K60" s="158" t="n">
        <f aca="false">high_v2_m!K48</f>
        <v>1595780.84360709</v>
      </c>
      <c r="L60" s="67" t="n">
        <f aca="false">H60-I60</f>
        <v>1159422.8314241</v>
      </c>
      <c r="M60" s="67" t="n">
        <f aca="false">J60-K60</f>
        <v>49354.0467094972</v>
      </c>
      <c r="N60" s="158" t="n">
        <f aca="false">SUM(high_v5_m!C48:J48)</f>
        <v>4396793.56424528</v>
      </c>
      <c r="O60" s="7"/>
      <c r="P60" s="7"/>
      <c r="Q60" s="67" t="n">
        <f aca="false">I60*5.5017049523</f>
        <v>146326520.001046</v>
      </c>
      <c r="R60" s="67"/>
      <c r="S60" s="67"/>
      <c r="T60" s="7"/>
      <c r="U60" s="7"/>
      <c r="V60" s="67" t="n">
        <f aca="false">K60*5.5017049523</f>
        <v>8779515.37005858</v>
      </c>
      <c r="W60" s="67" t="n">
        <f aca="false">M60*5.5017049523</f>
        <v>271531.403197686</v>
      </c>
      <c r="X60" s="67" t="n">
        <f aca="false">N60*5.1890047538+L60*5.5017049523</f>
        <v>29193785.0398017</v>
      </c>
      <c r="Y60" s="67" t="n">
        <f aca="false">N60*5.1890047538</f>
        <v>22814982.706346</v>
      </c>
      <c r="Z60" s="67" t="n">
        <f aca="false">L60*5.5017049523</f>
        <v>6378802.33345567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high_v2_m!D49+temporary_pension_bonus_high!B49</f>
        <v>30618844.4989989</v>
      </c>
      <c r="G61" s="158" t="n">
        <f aca="false">high_v2_m!E49+temporary_pension_bonus_high!B49</f>
        <v>29358860.3887732</v>
      </c>
      <c r="H61" s="67" t="n">
        <f aca="false">F61-J61</f>
        <v>28879038.9081557</v>
      </c>
      <c r="I61" s="67" t="n">
        <f aca="false">G61-K61</f>
        <v>27671248.9656552</v>
      </c>
      <c r="J61" s="158" t="n">
        <f aca="false">high_v2_m!J49</f>
        <v>1739805.59084322</v>
      </c>
      <c r="K61" s="158" t="n">
        <f aca="false">high_v2_m!K49</f>
        <v>1687611.42311792</v>
      </c>
      <c r="L61" s="67" t="n">
        <f aca="false">H61-I61</f>
        <v>1207789.94250045</v>
      </c>
      <c r="M61" s="67" t="n">
        <f aca="false">J61-K61</f>
        <v>52194.1677252965</v>
      </c>
      <c r="N61" s="158" t="n">
        <f aca="false">SUM(high_v5_m!C49:J49)</f>
        <v>4663844.32497949</v>
      </c>
      <c r="O61" s="7"/>
      <c r="P61" s="7"/>
      <c r="Q61" s="67" t="n">
        <f aca="false">I61*5.5017049523</f>
        <v>152239047.470672</v>
      </c>
      <c r="R61" s="67"/>
      <c r="S61" s="67"/>
      <c r="T61" s="7"/>
      <c r="U61" s="7"/>
      <c r="V61" s="67" t="n">
        <f aca="false">K61*5.5017049523</f>
        <v>9284740.12412591</v>
      </c>
      <c r="W61" s="67" t="n">
        <f aca="false">M61*5.5017049523</f>
        <v>287156.91105544</v>
      </c>
      <c r="X61" s="67" t="n">
        <f aca="false">N61*5.1890047538+L61*5.5017049523</f>
        <v>30845614.2812946</v>
      </c>
      <c r="Y61" s="67" t="n">
        <f aca="false">N61*5.1890047538</f>
        <v>24200710.3733017</v>
      </c>
      <c r="Z61" s="67" t="n">
        <f aca="false">L61*5.5017049523</f>
        <v>6644903.90799286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high_v2_m!D50+temporary_pension_bonus_high!B50</f>
        <v>30433499.7098684</v>
      </c>
      <c r="G62" s="156" t="n">
        <f aca="false">high_v2_m!E50+temporary_pension_bonus_high!B50</f>
        <v>29180203.6516217</v>
      </c>
      <c r="H62" s="8" t="n">
        <f aca="false">F62-J62</f>
        <v>28607325.058683</v>
      </c>
      <c r="I62" s="8" t="n">
        <f aca="false">G62-K62</f>
        <v>27408814.2399718</v>
      </c>
      <c r="J62" s="156" t="n">
        <f aca="false">high_v2_m!J50</f>
        <v>1826174.65118545</v>
      </c>
      <c r="K62" s="156" t="n">
        <f aca="false">high_v2_m!K50</f>
        <v>1771389.41164989</v>
      </c>
      <c r="L62" s="8" t="n">
        <f aca="false">H62-I62</f>
        <v>1198510.81871111</v>
      </c>
      <c r="M62" s="8" t="n">
        <f aca="false">J62-K62</f>
        <v>54785.2395355639</v>
      </c>
      <c r="N62" s="156" t="n">
        <f aca="false">SUM(high_v5_m!C50:J50)</f>
        <v>5500485.67623111</v>
      </c>
      <c r="O62" s="5"/>
      <c r="P62" s="5"/>
      <c r="Q62" s="8" t="n">
        <f aca="false">I62*5.5017049523</f>
        <v>150795209.040724</v>
      </c>
      <c r="R62" s="8"/>
      <c r="S62" s="8"/>
      <c r="T62" s="5"/>
      <c r="U62" s="5"/>
      <c r="V62" s="8" t="n">
        <f aca="false">K62*5.5017049523</f>
        <v>9745661.89852598</v>
      </c>
      <c r="W62" s="8" t="n">
        <f aca="false">M62*5.5017049523</f>
        <v>301412.223665753</v>
      </c>
      <c r="X62" s="8" t="n">
        <f aca="false">N62*5.1890047538+L62*5.5017049523</f>
        <v>35135899.2288601</v>
      </c>
      <c r="Y62" s="8" t="n">
        <f aca="false">N62*5.1890047538</f>
        <v>28542046.3221721</v>
      </c>
      <c r="Z62" s="8" t="n">
        <f aca="false">L62*5.5017049523</f>
        <v>6593852.90668806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high_v2_m!D51+temporary_pension_bonus_high!B51</f>
        <v>31336789.2878317</v>
      </c>
      <c r="G63" s="158" t="n">
        <f aca="false">high_v2_m!E51+temporary_pension_bonus_high!B51</f>
        <v>30045896.5096209</v>
      </c>
      <c r="H63" s="67" t="n">
        <f aca="false">F63-J63</f>
        <v>29401002.365055</v>
      </c>
      <c r="I63" s="67" t="n">
        <f aca="false">G63-K63</f>
        <v>28168183.1945275</v>
      </c>
      <c r="J63" s="158" t="n">
        <f aca="false">high_v2_m!J51</f>
        <v>1935786.92277673</v>
      </c>
      <c r="K63" s="158" t="n">
        <f aca="false">high_v2_m!K51</f>
        <v>1877713.31509342</v>
      </c>
      <c r="L63" s="67" t="n">
        <f aca="false">H63-I63</f>
        <v>1232819.17052757</v>
      </c>
      <c r="M63" s="67" t="n">
        <f aca="false">J63-K63</f>
        <v>58073.6076833019</v>
      </c>
      <c r="N63" s="158" t="n">
        <f aca="false">SUM(high_v5_m!C51:J51)</f>
        <v>4717175.68005531</v>
      </c>
      <c r="O63" s="7"/>
      <c r="P63" s="7"/>
      <c r="Q63" s="67" t="n">
        <f aca="false">I63*5.5017049523</f>
        <v>154973032.978625</v>
      </c>
      <c r="R63" s="67"/>
      <c r="S63" s="67"/>
      <c r="T63" s="7"/>
      <c r="U63" s="7"/>
      <c r="V63" s="67" t="n">
        <f aca="false">K63*5.5017049523</f>
        <v>10330624.6446491</v>
      </c>
      <c r="W63" s="67" t="n">
        <f aca="false">M63*5.5017049523</f>
        <v>319503.854989149</v>
      </c>
      <c r="X63" s="67" t="n">
        <f aca="false">N63*5.1890047538+L63*5.5017049523</f>
        <v>31260054.3640986</v>
      </c>
      <c r="Y63" s="67" t="n">
        <f aca="false">N63*5.1890047538</f>
        <v>24477447.0283167</v>
      </c>
      <c r="Z63" s="67" t="n">
        <f aca="false">L63*5.5017049523</f>
        <v>6782607.33578189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high_v2_m!D52+temporary_pension_bonus_high!B52</f>
        <v>31207818.6836141</v>
      </c>
      <c r="G64" s="158" t="n">
        <f aca="false">high_v2_m!E52+temporary_pension_bonus_high!B52</f>
        <v>29919872.3333605</v>
      </c>
      <c r="H64" s="67" t="n">
        <f aca="false">F64-J64</f>
        <v>29181870.2854665</v>
      </c>
      <c r="I64" s="67" t="n">
        <f aca="false">G64-K64</f>
        <v>27954702.3871572</v>
      </c>
      <c r="J64" s="158" t="n">
        <f aca="false">high_v2_m!J52</f>
        <v>2025948.39814769</v>
      </c>
      <c r="K64" s="158" t="n">
        <f aca="false">high_v2_m!K52</f>
        <v>1965169.94620325</v>
      </c>
      <c r="L64" s="67" t="n">
        <f aca="false">H64-I64</f>
        <v>1227167.89830923</v>
      </c>
      <c r="M64" s="67" t="n">
        <f aca="false">J64-K64</f>
        <v>60778.4519444311</v>
      </c>
      <c r="N64" s="158" t="n">
        <f aca="false">SUM(high_v5_m!C52:J52)</f>
        <v>4720568.4227638</v>
      </c>
      <c r="O64" s="7"/>
      <c r="P64" s="7"/>
      <c r="Q64" s="67" t="n">
        <f aca="false">I64*5.5017049523</f>
        <v>153798524.563496</v>
      </c>
      <c r="R64" s="67"/>
      <c r="S64" s="67"/>
      <c r="T64" s="7"/>
      <c r="U64" s="7"/>
      <c r="V64" s="67" t="n">
        <f aca="false">K64*5.5017049523</f>
        <v>10811785.2251376</v>
      </c>
      <c r="W64" s="67" t="n">
        <f aca="false">M64*5.5017049523</f>
        <v>334385.110055804</v>
      </c>
      <c r="X64" s="67" t="n">
        <f aca="false">N64*5.1890047538+L64*5.5017049523</f>
        <v>31246567.689791</v>
      </c>
      <c r="Y64" s="67" t="n">
        <f aca="false">N64*5.1890047538</f>
        <v>24495051.9863595</v>
      </c>
      <c r="Z64" s="67" t="n">
        <f aca="false">L64*5.5017049523</f>
        <v>6751515.7034315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high_v2_m!D53+temporary_pension_bonus_high!B53</f>
        <v>31997527.7750982</v>
      </c>
      <c r="G65" s="158" t="n">
        <f aca="false">high_v2_m!E53+temporary_pension_bonus_high!B53</f>
        <v>30675698.6752745</v>
      </c>
      <c r="H65" s="67" t="n">
        <f aca="false">F65-J65</f>
        <v>29882848.5897238</v>
      </c>
      <c r="I65" s="67" t="n">
        <f aca="false">G65-K65</f>
        <v>28624459.8654613</v>
      </c>
      <c r="J65" s="158" t="n">
        <f aca="false">high_v2_m!J53</f>
        <v>2114679.18537442</v>
      </c>
      <c r="K65" s="158" t="n">
        <f aca="false">high_v2_m!K53</f>
        <v>2051238.80981319</v>
      </c>
      <c r="L65" s="67" t="n">
        <f aca="false">H65-I65</f>
        <v>1258388.72426248</v>
      </c>
      <c r="M65" s="67" t="n">
        <f aca="false">J65-K65</f>
        <v>63440.3755612329</v>
      </c>
      <c r="N65" s="158" t="n">
        <f aca="false">SUM(high_v5_m!C53:J53)</f>
        <v>4667225.72845029</v>
      </c>
      <c r="O65" s="7"/>
      <c r="P65" s="7"/>
      <c r="Q65" s="67" t="n">
        <f aca="false">I65*5.5017049523</f>
        <v>157483332.598721</v>
      </c>
      <c r="R65" s="67"/>
      <c r="S65" s="67"/>
      <c r="T65" s="7"/>
      <c r="U65" s="7"/>
      <c r="V65" s="67" t="n">
        <f aca="false">K65*5.5017049523</f>
        <v>11285310.7182992</v>
      </c>
      <c r="W65" s="67" t="n">
        <f aca="false">M65*5.5017049523</f>
        <v>349030.228401007</v>
      </c>
      <c r="X65" s="67" t="n">
        <f aca="false">N65*5.1890047538+L65*5.5017049523</f>
        <v>31141539.9681796</v>
      </c>
      <c r="Y65" s="67" t="n">
        <f aca="false">N65*5.1890047538</f>
        <v>24218256.4919862</v>
      </c>
      <c r="Z65" s="67" t="n">
        <f aca="false">L65*5.5017049523</f>
        <v>6923283.47619336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high_v2_m!D54+temporary_pension_bonus_high!B54</f>
        <v>31849975.2929142</v>
      </c>
      <c r="G66" s="156" t="n">
        <f aca="false">high_v2_m!E54+temporary_pension_bonus_high!B54</f>
        <v>30534661.1059129</v>
      </c>
      <c r="H66" s="8" t="n">
        <f aca="false">F66-J66</f>
        <v>29646451.4568035</v>
      </c>
      <c r="I66" s="8" t="n">
        <f aca="false">G66-K66</f>
        <v>28397242.9848855</v>
      </c>
      <c r="J66" s="156" t="n">
        <f aca="false">high_v2_m!J54</f>
        <v>2203523.83611068</v>
      </c>
      <c r="K66" s="156" t="n">
        <f aca="false">high_v2_m!K54</f>
        <v>2137418.12102736</v>
      </c>
      <c r="L66" s="8" t="n">
        <f aca="false">H66-I66</f>
        <v>1249208.47191801</v>
      </c>
      <c r="M66" s="8" t="n">
        <f aca="false">J66-K66</f>
        <v>66105.7150833202</v>
      </c>
      <c r="N66" s="156" t="n">
        <f aca="false">SUM(high_v5_m!C54:J54)</f>
        <v>5714589.90064708</v>
      </c>
      <c r="O66" s="5"/>
      <c r="P66" s="5"/>
      <c r="Q66" s="8" t="n">
        <f aca="false">I66*5.5017049523</f>
        <v>156233252.361611</v>
      </c>
      <c r="R66" s="8"/>
      <c r="S66" s="8"/>
      <c r="T66" s="5"/>
      <c r="U66" s="5"/>
      <c r="V66" s="8" t="n">
        <f aca="false">K66*5.5017049523</f>
        <v>11759443.861592</v>
      </c>
      <c r="W66" s="8" t="n">
        <f aca="false">M66*5.5017049523</f>
        <v>363694.140049235</v>
      </c>
      <c r="X66" s="8" t="n">
        <f aca="false">N66*5.1890047538+L66*5.5017049523</f>
        <v>36525810.5968816</v>
      </c>
      <c r="Y66" s="8" t="n">
        <f aca="false">N66*5.1890047538</f>
        <v>29653034.1604752</v>
      </c>
      <c r="Z66" s="8" t="n">
        <f aca="false">L66*5.5017049523</f>
        <v>6872776.43640641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high_v2_m!D55+temporary_pension_bonus_high!B55</f>
        <v>32618751.6414977</v>
      </c>
      <c r="G67" s="158" t="n">
        <f aca="false">high_v2_m!E55+temporary_pension_bonus_high!B55</f>
        <v>31269685.4552668</v>
      </c>
      <c r="H67" s="67" t="n">
        <f aca="false">F67-J67</f>
        <v>30280177.6781406</v>
      </c>
      <c r="I67" s="67" t="n">
        <f aca="false">G67-K67</f>
        <v>29001268.7108104</v>
      </c>
      <c r="J67" s="158" t="n">
        <f aca="false">high_v2_m!J55</f>
        <v>2338573.9633571</v>
      </c>
      <c r="K67" s="158" t="n">
        <f aca="false">high_v2_m!K55</f>
        <v>2268416.74445639</v>
      </c>
      <c r="L67" s="67" t="n">
        <f aca="false">H67-I67</f>
        <v>1278908.96733019</v>
      </c>
      <c r="M67" s="67" t="n">
        <f aca="false">J67-K67</f>
        <v>70157.2189007136</v>
      </c>
      <c r="N67" s="158" t="n">
        <f aca="false">SUM(high_v5_m!C55:J55)</f>
        <v>4760805.1161781</v>
      </c>
      <c r="O67" s="7"/>
      <c r="P67" s="7"/>
      <c r="Q67" s="67" t="n">
        <f aca="false">I67*5.5017049523</f>
        <v>159556423.689249</v>
      </c>
      <c r="R67" s="67"/>
      <c r="S67" s="67"/>
      <c r="T67" s="7"/>
      <c r="U67" s="7"/>
      <c r="V67" s="67" t="n">
        <f aca="false">K67*5.5017049523</f>
        <v>12480159.636856</v>
      </c>
      <c r="W67" s="67" t="n">
        <f aca="false">M67*5.5017049523</f>
        <v>385984.318665651</v>
      </c>
      <c r="X67" s="67" t="n">
        <f aca="false">N67*5.1890047538+L67*5.5017049523</f>
        <v>31740020.1788649</v>
      </c>
      <c r="Y67" s="67" t="n">
        <f aca="false">N67*5.1890047538</f>
        <v>24703840.3797635</v>
      </c>
      <c r="Z67" s="67" t="n">
        <f aca="false">L67*5.5017049523</f>
        <v>7036179.79910137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high_v2_m!D56+temporary_pension_bonus_high!B56</f>
        <v>32421398.3621169</v>
      </c>
      <c r="G68" s="158" t="n">
        <f aca="false">high_v2_m!E56+temporary_pension_bonus_high!B56</f>
        <v>31080364.729417</v>
      </c>
      <c r="H68" s="67" t="n">
        <f aca="false">F68-J68</f>
        <v>30056693.4584568</v>
      </c>
      <c r="I68" s="67" t="n">
        <f aca="false">G68-K68</f>
        <v>28786600.9728667</v>
      </c>
      <c r="J68" s="158" t="n">
        <f aca="false">high_v2_m!J56</f>
        <v>2364704.90366009</v>
      </c>
      <c r="K68" s="158" t="n">
        <f aca="false">high_v2_m!K56</f>
        <v>2293763.75655029</v>
      </c>
      <c r="L68" s="67" t="n">
        <f aca="false">H68-I68</f>
        <v>1270092.48559012</v>
      </c>
      <c r="M68" s="67" t="n">
        <f aca="false">J68-K68</f>
        <v>70941.1471098033</v>
      </c>
      <c r="N68" s="158" t="n">
        <f aca="false">SUM(high_v5_m!C56:J56)</f>
        <v>4627619.56549509</v>
      </c>
      <c r="O68" s="7"/>
      <c r="P68" s="7"/>
      <c r="Q68" s="67" t="n">
        <f aca="false">I68*5.5017049523</f>
        <v>158375385.132305</v>
      </c>
      <c r="R68" s="67"/>
      <c r="S68" s="67"/>
      <c r="T68" s="7"/>
      <c r="U68" s="7"/>
      <c r="V68" s="67" t="n">
        <f aca="false">K68*5.5017049523</f>
        <v>12619611.418819</v>
      </c>
      <c r="W68" s="67" t="n">
        <f aca="false">M68*5.5017049523</f>
        <v>390297.260375848</v>
      </c>
      <c r="X68" s="67" t="n">
        <f aca="false">N68*5.1890047538+L68*5.5017049523</f>
        <v>31000414.0419821</v>
      </c>
      <c r="Y68" s="67" t="n">
        <f aca="false">N68*5.1890047538</f>
        <v>24012739.9241319</v>
      </c>
      <c r="Z68" s="67" t="n">
        <f aca="false">L68*5.5017049523</f>
        <v>6987674.11785015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high_v2_m!D57+temporary_pension_bonus_high!B57</f>
        <v>33113019.5718488</v>
      </c>
      <c r="G69" s="158" t="n">
        <f aca="false">high_v2_m!E57+temporary_pension_bonus_high!B57</f>
        <v>31742393.7177507</v>
      </c>
      <c r="H69" s="67" t="n">
        <f aca="false">F69-J69</f>
        <v>30599657.6343896</v>
      </c>
      <c r="I69" s="67" t="n">
        <f aca="false">G69-K69</f>
        <v>29304432.6384152</v>
      </c>
      <c r="J69" s="158" t="n">
        <f aca="false">high_v2_m!J57</f>
        <v>2513361.93745927</v>
      </c>
      <c r="K69" s="158" t="n">
        <f aca="false">high_v2_m!K57</f>
        <v>2437961.07933549</v>
      </c>
      <c r="L69" s="67" t="n">
        <f aca="false">H69-I69</f>
        <v>1295224.99597432</v>
      </c>
      <c r="M69" s="67" t="n">
        <f aca="false">J69-K69</f>
        <v>75400.8581237779</v>
      </c>
      <c r="N69" s="158" t="n">
        <f aca="false">SUM(high_v5_m!C57:J57)</f>
        <v>4608803.82134568</v>
      </c>
      <c r="O69" s="7"/>
      <c r="P69" s="7"/>
      <c r="Q69" s="67" t="n">
        <f aca="false">I69*5.5017049523</f>
        <v>161224342.171111</v>
      </c>
      <c r="R69" s="67"/>
      <c r="S69" s="67"/>
      <c r="T69" s="7"/>
      <c r="U69" s="7"/>
      <c r="V69" s="67" t="n">
        <f aca="false">K69*5.5017049523</f>
        <v>13412942.5436947</v>
      </c>
      <c r="W69" s="67" t="n">
        <f aca="false">M69*5.5017049523</f>
        <v>414833.274547259</v>
      </c>
      <c r="X69" s="67" t="n">
        <f aca="false">N69*5.1890047538+L69*5.5017049523</f>
        <v>31041050.712989</v>
      </c>
      <c r="Y69" s="67" t="n">
        <f aca="false">N69*5.1890047538</f>
        <v>23915104.9382943</v>
      </c>
      <c r="Z69" s="67" t="n">
        <f aca="false">L69*5.5017049523</f>
        <v>7125945.77469465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high_v2_m!D58+temporary_pension_bonus_high!B58</f>
        <v>33027123.7320774</v>
      </c>
      <c r="G70" s="156" t="n">
        <f aca="false">high_v2_m!E58+temporary_pension_bonus_high!B58</f>
        <v>31660495.0773636</v>
      </c>
      <c r="H70" s="8" t="n">
        <f aca="false">F70-J70</f>
        <v>30427563.9323247</v>
      </c>
      <c r="I70" s="8" t="n">
        <f aca="false">G70-K70</f>
        <v>29138922.0716035</v>
      </c>
      <c r="J70" s="156" t="n">
        <f aca="false">high_v2_m!J58</f>
        <v>2599559.79975265</v>
      </c>
      <c r="K70" s="156" t="n">
        <f aca="false">high_v2_m!K58</f>
        <v>2521573.00576007</v>
      </c>
      <c r="L70" s="8" t="n">
        <f aca="false">H70-I70</f>
        <v>1288641.86072123</v>
      </c>
      <c r="M70" s="8" t="n">
        <f aca="false">J70-K70</f>
        <v>77986.7939925795</v>
      </c>
      <c r="N70" s="156" t="n">
        <f aca="false">SUM(high_v5_m!C58:J58)</f>
        <v>5591664.52435339</v>
      </c>
      <c r="O70" s="5"/>
      <c r="P70" s="5"/>
      <c r="Q70" s="8" t="n">
        <f aca="false">I70*5.5017049523</f>
        <v>160313751.866025</v>
      </c>
      <c r="R70" s="8"/>
      <c r="S70" s="8"/>
      <c r="T70" s="5"/>
      <c r="U70" s="5"/>
      <c r="V70" s="8" t="n">
        <f aca="false">K70*5.5017049523</f>
        <v>13872950.6933762</v>
      </c>
      <c r="W70" s="8" t="n">
        <f aca="false">M70*5.5017049523</f>
        <v>429060.330722974</v>
      </c>
      <c r="X70" s="8" t="n">
        <f aca="false">N70*5.1890047538+L70*5.5017049523</f>
        <v>36104901.1053956</v>
      </c>
      <c r="Y70" s="8" t="n">
        <f aca="false">N70*5.1890047538</f>
        <v>29015173.7985245</v>
      </c>
      <c r="Z70" s="8" t="n">
        <f aca="false">L70*5.5017049523</f>
        <v>7089727.30687106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high_v2_m!D59+temporary_pension_bonus_high!B59</f>
        <v>33689881.2558387</v>
      </c>
      <c r="G71" s="158" t="n">
        <f aca="false">high_v2_m!E59+temporary_pension_bonus_high!B59</f>
        <v>32295958.5030372</v>
      </c>
      <c r="H71" s="67" t="n">
        <f aca="false">F71-J71</f>
        <v>30968106.5788423</v>
      </c>
      <c r="I71" s="67" t="n">
        <f aca="false">G71-K71</f>
        <v>29655837.0663506</v>
      </c>
      <c r="J71" s="158" t="n">
        <f aca="false">high_v2_m!J59</f>
        <v>2721774.67699641</v>
      </c>
      <c r="K71" s="158" t="n">
        <f aca="false">high_v2_m!K59</f>
        <v>2640121.43668652</v>
      </c>
      <c r="L71" s="67" t="n">
        <f aca="false">H71-I71</f>
        <v>1312269.51249168</v>
      </c>
      <c r="M71" s="67" t="n">
        <f aca="false">J71-K71</f>
        <v>81653.2403098922</v>
      </c>
      <c r="N71" s="158" t="n">
        <f aca="false">SUM(high_v5_m!C59:J59)</f>
        <v>4677427.42865505</v>
      </c>
      <c r="O71" s="7"/>
      <c r="P71" s="7"/>
      <c r="Q71" s="67" t="n">
        <f aca="false">I71*5.5017049523</f>
        <v>163157665.652543</v>
      </c>
      <c r="R71" s="67"/>
      <c r="S71" s="67"/>
      <c r="T71" s="7"/>
      <c r="U71" s="7"/>
      <c r="V71" s="67" t="n">
        <f aca="false">K71*5.5017049523</f>
        <v>14525169.1828916</v>
      </c>
      <c r="W71" s="67" t="n">
        <f aca="false">M71*5.5017049523</f>
        <v>449232.036584276</v>
      </c>
      <c r="X71" s="67" t="n">
        <f aca="false">N71*5.1890047538+L71*5.5017049523</f>
        <v>31490912.8384733</v>
      </c>
      <c r="Y71" s="67" t="n">
        <f aca="false">N71*5.1890047538</f>
        <v>24271193.1628456</v>
      </c>
      <c r="Z71" s="67" t="n">
        <f aca="false">L71*5.5017049523</f>
        <v>7219719.67562777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high_v2_m!D60+temporary_pension_bonus_high!B60</f>
        <v>33535668.9534583</v>
      </c>
      <c r="G72" s="158" t="n">
        <f aca="false">high_v2_m!E60+temporary_pension_bonus_high!B60</f>
        <v>32147348.1122167</v>
      </c>
      <c r="H72" s="67" t="n">
        <f aca="false">F72-J72</f>
        <v>30765361.9484407</v>
      </c>
      <c r="I72" s="67" t="n">
        <f aca="false">G72-K72</f>
        <v>29460150.3173496</v>
      </c>
      <c r="J72" s="158" t="n">
        <f aca="false">high_v2_m!J60</f>
        <v>2770307.00501762</v>
      </c>
      <c r="K72" s="158" t="n">
        <f aca="false">high_v2_m!K60</f>
        <v>2687197.79486709</v>
      </c>
      <c r="L72" s="67" t="n">
        <f aca="false">H72-I72</f>
        <v>1305211.63109114</v>
      </c>
      <c r="M72" s="67" t="n">
        <f aca="false">J72-K72</f>
        <v>83109.2101505282</v>
      </c>
      <c r="N72" s="158" t="n">
        <f aca="false">SUM(high_v5_m!C60:J60)</f>
        <v>4598954.57597046</v>
      </c>
      <c r="O72" s="7"/>
      <c r="P72" s="7"/>
      <c r="Q72" s="67" t="n">
        <f aca="false">I72*5.5017049523</f>
        <v>162081054.896465</v>
      </c>
      <c r="R72" s="67"/>
      <c r="S72" s="67"/>
      <c r="T72" s="7"/>
      <c r="U72" s="7"/>
      <c r="V72" s="67" t="n">
        <f aca="false">K72*5.5017049523</f>
        <v>14784169.4158299</v>
      </c>
      <c r="W72" s="67" t="n">
        <f aca="false">M72*5.5017049523</f>
        <v>457242.353066903</v>
      </c>
      <c r="X72" s="67" t="n">
        <f aca="false">N72*5.1890047538+L72*5.5017049523</f>
        <v>31044886.4517947</v>
      </c>
      <c r="Y72" s="67" t="n">
        <f aca="false">N72*5.1890047538</f>
        <v>23863997.157221</v>
      </c>
      <c r="Z72" s="67" t="n">
        <f aca="false">L72*5.5017049523</f>
        <v>7180889.29457369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high_v2_m!D61+temporary_pension_bonus_high!B61</f>
        <v>34093994.3474925</v>
      </c>
      <c r="G73" s="158" t="n">
        <f aca="false">high_v2_m!E61+temporary_pension_bonus_high!B61</f>
        <v>32682899.7743971</v>
      </c>
      <c r="H73" s="67" t="n">
        <f aca="false">F73-J73</f>
        <v>31141913.5464818</v>
      </c>
      <c r="I73" s="67" t="n">
        <f aca="false">G73-K73</f>
        <v>29819381.3974168</v>
      </c>
      <c r="J73" s="158" t="n">
        <f aca="false">high_v2_m!J61</f>
        <v>2952080.80101062</v>
      </c>
      <c r="K73" s="158" t="n">
        <f aca="false">high_v2_m!K61</f>
        <v>2863518.3769803</v>
      </c>
      <c r="L73" s="67" t="n">
        <f aca="false">H73-I73</f>
        <v>1322532.14906508</v>
      </c>
      <c r="M73" s="67" t="n">
        <f aca="false">J73-K73</f>
        <v>88562.4240303184</v>
      </c>
      <c r="N73" s="158" t="n">
        <f aca="false">SUM(high_v5_m!C61:J61)</f>
        <v>4690905.87892459</v>
      </c>
      <c r="O73" s="7"/>
      <c r="P73" s="7"/>
      <c r="Q73" s="67" t="n">
        <f aca="false">I73*5.5017049523</f>
        <v>164057438.30869</v>
      </c>
      <c r="R73" s="67"/>
      <c r="S73" s="67"/>
      <c r="T73" s="7"/>
      <c r="U73" s="7"/>
      <c r="V73" s="67" t="n">
        <f aca="false">K73*5.5017049523</f>
        <v>15754233.2356346</v>
      </c>
      <c r="W73" s="67" t="n">
        <f aca="false">M73*5.5017049523</f>
        <v>487244.326875295</v>
      </c>
      <c r="X73" s="67" t="n">
        <f aca="false">N73*5.1890047538+L73*5.5017049523</f>
        <v>31617314.5794554</v>
      </c>
      <c r="Y73" s="67" t="n">
        <f aca="false">N73*5.1890047538</f>
        <v>24341132.905368</v>
      </c>
      <c r="Z73" s="67" t="n">
        <f aca="false">L73*5.5017049523</f>
        <v>7276181.67408732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high_v2_m!D62+temporary_pension_bonus_high!B62</f>
        <v>33848225.56375</v>
      </c>
      <c r="G74" s="156" t="n">
        <f aca="false">high_v2_m!E62+temporary_pension_bonus_high!B62</f>
        <v>32448711.4738664</v>
      </c>
      <c r="H74" s="8" t="n">
        <f aca="false">F74-J74</f>
        <v>30813592.8085812</v>
      </c>
      <c r="I74" s="8" t="n">
        <f aca="false">G74-K74</f>
        <v>29505117.7013527</v>
      </c>
      <c r="J74" s="156" t="n">
        <f aca="false">high_v2_m!J62</f>
        <v>3034632.75516879</v>
      </c>
      <c r="K74" s="156" t="n">
        <f aca="false">high_v2_m!K62</f>
        <v>2943593.77251373</v>
      </c>
      <c r="L74" s="8" t="n">
        <f aca="false">H74-I74</f>
        <v>1308475.10722848</v>
      </c>
      <c r="M74" s="8" t="n">
        <f aca="false">J74-K74</f>
        <v>91038.9826550642</v>
      </c>
      <c r="N74" s="156" t="n">
        <f aca="false">SUM(high_v5_m!C62:J62)</f>
        <v>5709874.77331023</v>
      </c>
      <c r="O74" s="5"/>
      <c r="P74" s="5"/>
      <c r="Q74" s="8" t="n">
        <f aca="false">I74*5.5017049523</f>
        <v>162328452.175726</v>
      </c>
      <c r="R74" s="8"/>
      <c r="S74" s="8"/>
      <c r="T74" s="5"/>
      <c r="U74" s="5"/>
      <c r="V74" s="8" t="n">
        <f aca="false">K74*5.5017049523</f>
        <v>16194784.4357982</v>
      </c>
      <c r="W74" s="8" t="n">
        <f aca="false">M74*5.5017049523</f>
        <v>500869.621725721</v>
      </c>
      <c r="X74" s="8" t="n">
        <f aca="false">N74*5.1890047538+L74*5.5017049523</f>
        <v>36827411.3197097</v>
      </c>
      <c r="Y74" s="8" t="n">
        <f aca="false">N74*5.1890047538</f>
        <v>29628567.3423095</v>
      </c>
      <c r="Z74" s="8" t="n">
        <f aca="false">L74*5.5017049523</f>
        <v>7198843.97740022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high_v2_m!D63+temporary_pension_bonus_high!B63</f>
        <v>34652818.2564138</v>
      </c>
      <c r="G75" s="158" t="n">
        <f aca="false">high_v2_m!E63+temporary_pension_bonus_high!B63</f>
        <v>33220371.0110862</v>
      </c>
      <c r="H75" s="67" t="n">
        <f aca="false">F75-J75</f>
        <v>31484207.1969484</v>
      </c>
      <c r="I75" s="67" t="n">
        <f aca="false">G75-K75</f>
        <v>30146818.2834047</v>
      </c>
      <c r="J75" s="158" t="n">
        <f aca="false">high_v2_m!J63</f>
        <v>3168611.05946539</v>
      </c>
      <c r="K75" s="158" t="n">
        <f aca="false">high_v2_m!K63</f>
        <v>3073552.72768143</v>
      </c>
      <c r="L75" s="67" t="n">
        <f aca="false">H75-I75</f>
        <v>1337388.91354368</v>
      </c>
      <c r="M75" s="67" t="n">
        <f aca="false">J75-K75</f>
        <v>95058.331783962</v>
      </c>
      <c r="N75" s="158" t="n">
        <f aca="false">SUM(high_v5_m!C63:J63)</f>
        <v>4768085.25767588</v>
      </c>
      <c r="O75" s="7"/>
      <c r="P75" s="7"/>
      <c r="Q75" s="67" t="n">
        <f aca="false">I75*5.5017049523</f>
        <v>165858899.445896</v>
      </c>
      <c r="R75" s="67"/>
      <c r="S75" s="67"/>
      <c r="T75" s="7"/>
      <c r="U75" s="7"/>
      <c r="V75" s="67" t="n">
        <f aca="false">K75*5.5017049523</f>
        <v>16909780.2630401</v>
      </c>
      <c r="W75" s="67" t="n">
        <f aca="false">M75*5.5017049523</f>
        <v>522982.8947332</v>
      </c>
      <c r="X75" s="67" t="n">
        <f aca="false">N75*5.1890047538+L75*5.5017049523</f>
        <v>32099536.2773982</v>
      </c>
      <c r="Y75" s="67" t="n">
        <f aca="false">N75*5.1890047538</f>
        <v>24741617.0686038</v>
      </c>
      <c r="Z75" s="67" t="n">
        <f aca="false">L75*5.5017049523</f>
        <v>7357919.20879437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high_v2_m!D64+temporary_pension_bonus_high!B64</f>
        <v>34513339.1519724</v>
      </c>
      <c r="G76" s="158" t="n">
        <f aca="false">high_v2_m!E64+temporary_pension_bonus_high!B64</f>
        <v>33086109.3052899</v>
      </c>
      <c r="H76" s="67" t="n">
        <f aca="false">F76-J76</f>
        <v>31295496.2866911</v>
      </c>
      <c r="I76" s="67" t="n">
        <f aca="false">G76-K76</f>
        <v>29964801.7259671</v>
      </c>
      <c r="J76" s="158" t="n">
        <f aca="false">high_v2_m!J64</f>
        <v>3217842.86528126</v>
      </c>
      <c r="K76" s="158" t="n">
        <f aca="false">high_v2_m!K64</f>
        <v>3121307.57932282</v>
      </c>
      <c r="L76" s="67" t="n">
        <f aca="false">H76-I76</f>
        <v>1330694.56072403</v>
      </c>
      <c r="M76" s="67" t="n">
        <f aca="false">J76-K76</f>
        <v>96535.2859584382</v>
      </c>
      <c r="N76" s="158" t="n">
        <f aca="false">SUM(high_v5_m!C64:J64)</f>
        <v>4588775.27682652</v>
      </c>
      <c r="O76" s="7"/>
      <c r="P76" s="7"/>
      <c r="Q76" s="67" t="n">
        <f aca="false">I76*5.5017049523</f>
        <v>164857498.050441</v>
      </c>
      <c r="R76" s="67"/>
      <c r="S76" s="67"/>
      <c r="T76" s="7"/>
      <c r="U76" s="7"/>
      <c r="V76" s="67" t="n">
        <f aca="false">K76*5.5017049523</f>
        <v>17172513.3668119</v>
      </c>
      <c r="W76" s="67" t="n">
        <f aca="false">M76*5.5017049523</f>
        <v>531108.660829236</v>
      </c>
      <c r="X76" s="67" t="n">
        <f aca="false">N76*5.1890047538+L76*5.5017049523</f>
        <v>31132265.5803068</v>
      </c>
      <c r="Y76" s="67" t="n">
        <f aca="false">N76*5.1890047538</f>
        <v>23811176.7255727</v>
      </c>
      <c r="Z76" s="67" t="n">
        <f aca="false">L76*5.5017049523</f>
        <v>7321088.8547341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high_v2_m!D65+temporary_pension_bonus_high!B65</f>
        <v>34957547.9448712</v>
      </c>
      <c r="G77" s="158" t="n">
        <f aca="false">high_v2_m!E65+temporary_pension_bonus_high!B65</f>
        <v>33511888.0750349</v>
      </c>
      <c r="H77" s="67" t="n">
        <f aca="false">F77-J77</f>
        <v>31658501.6884949</v>
      </c>
      <c r="I77" s="67" t="n">
        <f aca="false">G77-K77</f>
        <v>30311813.2063498</v>
      </c>
      <c r="J77" s="158" t="n">
        <f aca="false">high_v2_m!J65</f>
        <v>3299046.25637637</v>
      </c>
      <c r="K77" s="158" t="n">
        <f aca="false">high_v2_m!K65</f>
        <v>3200074.86868508</v>
      </c>
      <c r="L77" s="67" t="n">
        <f aca="false">H77-I77</f>
        <v>1346688.48214509</v>
      </c>
      <c r="M77" s="67" t="n">
        <f aca="false">J77-K77</f>
        <v>98971.3876912911</v>
      </c>
      <c r="N77" s="158" t="n">
        <f aca="false">SUM(high_v5_m!C65:J65)</f>
        <v>4715905.98623405</v>
      </c>
      <c r="O77" s="7"/>
      <c r="P77" s="7"/>
      <c r="Q77" s="67" t="n">
        <f aca="false">I77*5.5017049523</f>
        <v>166766652.830567</v>
      </c>
      <c r="R77" s="67"/>
      <c r="S77" s="67"/>
      <c r="T77" s="7"/>
      <c r="U77" s="7"/>
      <c r="V77" s="67" t="n">
        <f aca="false">K77*5.5017049523</f>
        <v>17605867.7527755</v>
      </c>
      <c r="W77" s="67" t="n">
        <f aca="false">M77*5.5017049523</f>
        <v>544511.373797179</v>
      </c>
      <c r="X77" s="67" t="n">
        <f aca="false">N77*5.1890047538+L77*5.5017049523</f>
        <v>31879941.2724654</v>
      </c>
      <c r="Y77" s="67" t="n">
        <f aca="false">N77*5.1890047538</f>
        <v>24470858.5810424</v>
      </c>
      <c r="Z77" s="67" t="n">
        <f aca="false">L77*5.5017049523</f>
        <v>7409082.69142303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high_v2_m!D66+temporary_pension_bonus_high!B66</f>
        <v>34790482.2455232</v>
      </c>
      <c r="G78" s="156" t="n">
        <f aca="false">high_v2_m!E66+temporary_pension_bonus_high!B66</f>
        <v>33352162.0610807</v>
      </c>
      <c r="H78" s="8" t="n">
        <f aca="false">F78-J78</f>
        <v>31383555.1391882</v>
      </c>
      <c r="I78" s="8" t="n">
        <f aca="false">G78-K78</f>
        <v>30047442.7679358</v>
      </c>
      <c r="J78" s="156" t="n">
        <f aca="false">high_v2_m!J66</f>
        <v>3406927.106335</v>
      </c>
      <c r="K78" s="156" t="n">
        <f aca="false">high_v2_m!K66</f>
        <v>3304719.29314495</v>
      </c>
      <c r="L78" s="8" t="n">
        <f aca="false">H78-I78</f>
        <v>1336112.3712524</v>
      </c>
      <c r="M78" s="8" t="n">
        <f aca="false">J78-K78</f>
        <v>102207.81319005</v>
      </c>
      <c r="N78" s="156" t="n">
        <f aca="false">SUM(high_v5_m!C66:J66)</f>
        <v>5641506.3222245</v>
      </c>
      <c r="O78" s="5"/>
      <c r="P78" s="5"/>
      <c r="Q78" s="8" t="n">
        <f aca="false">I78*5.5017049523</f>
        <v>165312164.680303</v>
      </c>
      <c r="R78" s="8"/>
      <c r="S78" s="8"/>
      <c r="T78" s="5"/>
      <c r="U78" s="5"/>
      <c r="V78" s="8" t="n">
        <f aca="false">K78*5.5017049523</f>
        <v>18181590.5010569</v>
      </c>
      <c r="W78" s="8" t="n">
        <f aca="false">M78*5.5017049523</f>
        <v>562317.231991451</v>
      </c>
      <c r="X78" s="8" t="n">
        <f aca="false">N78*5.1890047538+L78*5.5017049523</f>
        <v>36624699.1743643</v>
      </c>
      <c r="Y78" s="8" t="n">
        <f aca="false">N78*5.1890047538</f>
        <v>29273803.1246157</v>
      </c>
      <c r="Z78" s="8" t="n">
        <f aca="false">L78*5.5017049523</f>
        <v>7350896.0497486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high_v2_m!D67+temporary_pension_bonus_high!B67</f>
        <v>35339720.9244317</v>
      </c>
      <c r="G79" s="158" t="n">
        <f aca="false">high_v2_m!E67+temporary_pension_bonus_high!B67</f>
        <v>33877984.7340589</v>
      </c>
      <c r="H79" s="67" t="n">
        <f aca="false">F79-J79</f>
        <v>31825246.3489395</v>
      </c>
      <c r="I79" s="67" t="n">
        <f aca="false">G79-K79</f>
        <v>30468944.3958315</v>
      </c>
      <c r="J79" s="158" t="n">
        <f aca="false">high_v2_m!J67</f>
        <v>3514474.57549214</v>
      </c>
      <c r="K79" s="158" t="n">
        <f aca="false">high_v2_m!K67</f>
        <v>3409040.33822738</v>
      </c>
      <c r="L79" s="67" t="n">
        <f aca="false">H79-I79</f>
        <v>1356301.95310801</v>
      </c>
      <c r="M79" s="67" t="n">
        <f aca="false">J79-K79</f>
        <v>105434.237264764</v>
      </c>
      <c r="N79" s="158" t="n">
        <f aca="false">SUM(high_v5_m!C67:J67)</f>
        <v>4738670.3530506</v>
      </c>
      <c r="O79" s="7"/>
      <c r="P79" s="7"/>
      <c r="Q79" s="67" t="n">
        <f aca="false">I79*5.5017049523</f>
        <v>167631142.2739</v>
      </c>
      <c r="R79" s="67"/>
      <c r="S79" s="67"/>
      <c r="T79" s="7"/>
      <c r="U79" s="7"/>
      <c r="V79" s="67" t="n">
        <f aca="false">K79*5.5017049523</f>
        <v>18755534.111416</v>
      </c>
      <c r="W79" s="67" t="n">
        <f aca="false">M79*5.5017049523</f>
        <v>580068.065301525</v>
      </c>
      <c r="X79" s="67" t="n">
        <f aca="false">N79*5.1890047538+L79*5.5017049523</f>
        <v>32050956.1608991</v>
      </c>
      <c r="Y79" s="67" t="n">
        <f aca="false">N79*5.1890047538</f>
        <v>24588982.9886707</v>
      </c>
      <c r="Z79" s="67" t="n">
        <f aca="false">L79*5.5017049523</f>
        <v>7461973.17222847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high_v2_m!D68+temporary_pension_bonus_high!B68</f>
        <v>35179824.6180747</v>
      </c>
      <c r="G80" s="158" t="n">
        <f aca="false">high_v2_m!E68+temporary_pension_bonus_high!B68</f>
        <v>33725067.2544951</v>
      </c>
      <c r="H80" s="67" t="n">
        <f aca="false">F80-J80</f>
        <v>31605070.3733645</v>
      </c>
      <c r="I80" s="67" t="n">
        <f aca="false">G80-K80</f>
        <v>30257555.6371262</v>
      </c>
      <c r="J80" s="158" t="n">
        <f aca="false">high_v2_m!J68</f>
        <v>3574754.24471015</v>
      </c>
      <c r="K80" s="158" t="n">
        <f aca="false">high_v2_m!K68</f>
        <v>3467511.61736884</v>
      </c>
      <c r="L80" s="67" t="n">
        <f aca="false">H80-I80</f>
        <v>1347514.73623831</v>
      </c>
      <c r="M80" s="67" t="n">
        <f aca="false">J80-K80</f>
        <v>107242.627341305</v>
      </c>
      <c r="N80" s="158" t="n">
        <f aca="false">SUM(high_v5_m!C68:J68)</f>
        <v>4697793.94726354</v>
      </c>
      <c r="O80" s="7"/>
      <c r="P80" s="7"/>
      <c r="Q80" s="67" t="n">
        <f aca="false">I80*5.5017049523</f>
        <v>166468143.69327</v>
      </c>
      <c r="R80" s="67"/>
      <c r="S80" s="67"/>
      <c r="T80" s="7"/>
      <c r="U80" s="7"/>
      <c r="V80" s="67" t="n">
        <f aca="false">K80*5.5017049523</f>
        <v>19077225.8374359</v>
      </c>
      <c r="W80" s="67" t="n">
        <f aca="false">M80*5.5017049523</f>
        <v>590017.293941323</v>
      </c>
      <c r="X80" s="67" t="n">
        <f aca="false">N80*5.1890047538+L80*5.5017049523</f>
        <v>31790503.6223829</v>
      </c>
      <c r="Y80" s="67" t="n">
        <f aca="false">N80*5.1890047538</f>
        <v>24376875.1247234</v>
      </c>
      <c r="Z80" s="67" t="n">
        <f aca="false">L80*5.5017049523</f>
        <v>7413628.49765955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high_v2_m!D69+temporary_pension_bonus_high!B69</f>
        <v>35924171.1895249</v>
      </c>
      <c r="G81" s="158" t="n">
        <f aca="false">high_v2_m!E69+temporary_pension_bonus_high!B69</f>
        <v>34439641.4513493</v>
      </c>
      <c r="H81" s="67" t="n">
        <f aca="false">F81-J81</f>
        <v>32186900.6138108</v>
      </c>
      <c r="I81" s="67" t="n">
        <f aca="false">G81-K81</f>
        <v>30814488.9929067</v>
      </c>
      <c r="J81" s="158" t="n">
        <f aca="false">high_v2_m!J69</f>
        <v>3737270.57571402</v>
      </c>
      <c r="K81" s="158" t="n">
        <f aca="false">high_v2_m!K69</f>
        <v>3625152.4584426</v>
      </c>
      <c r="L81" s="67" t="n">
        <f aca="false">H81-I81</f>
        <v>1372411.62090413</v>
      </c>
      <c r="M81" s="67" t="n">
        <f aca="false">J81-K81</f>
        <v>112118.11727142</v>
      </c>
      <c r="N81" s="158" t="n">
        <f aca="false">SUM(high_v5_m!C69:J69)</f>
        <v>4757109.63723937</v>
      </c>
      <c r="O81" s="7"/>
      <c r="P81" s="7"/>
      <c r="Q81" s="67" t="n">
        <f aca="false">I81*5.5017049523</f>
        <v>169532226.694869</v>
      </c>
      <c r="R81" s="67"/>
      <c r="S81" s="67"/>
      <c r="T81" s="7"/>
      <c r="U81" s="7"/>
      <c r="V81" s="67" t="n">
        <f aca="false">K81*5.5017049523</f>
        <v>19944519.2334562</v>
      </c>
      <c r="W81" s="67" t="n">
        <f aca="false">M81*5.5017049523</f>
        <v>616840.801034724</v>
      </c>
      <c r="X81" s="67" t="n">
        <f aca="false">N81*5.1890047538+L81*5.5017049523</f>
        <v>32235268.3333052</v>
      </c>
      <c r="Y81" s="67" t="n">
        <f aca="false">N81*5.1890047538</f>
        <v>24684664.5219829</v>
      </c>
      <c r="Z81" s="67" t="n">
        <f aca="false">L81*5.5017049523</f>
        <v>7550603.8113223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high_v2_m!D70+temporary_pension_bonus_high!B70</f>
        <v>35795475.1502713</v>
      </c>
      <c r="G82" s="156" t="n">
        <f aca="false">high_v2_m!E70+temporary_pension_bonus_high!B70</f>
        <v>34316879.6474696</v>
      </c>
      <c r="H82" s="8" t="n">
        <f aca="false">F82-J82</f>
        <v>31991864.9846849</v>
      </c>
      <c r="I82" s="8" t="n">
        <f aca="false">G82-K82</f>
        <v>30627377.7868508</v>
      </c>
      <c r="J82" s="156" t="n">
        <f aca="false">high_v2_m!J70</f>
        <v>3803610.16558642</v>
      </c>
      <c r="K82" s="156" t="n">
        <f aca="false">high_v2_m!K70</f>
        <v>3689501.86061882</v>
      </c>
      <c r="L82" s="8" t="n">
        <f aca="false">H82-I82</f>
        <v>1364487.19783415</v>
      </c>
      <c r="M82" s="8" t="n">
        <f aca="false">J82-K82</f>
        <v>114108.304967592</v>
      </c>
      <c r="N82" s="156" t="n">
        <f aca="false">SUM(high_v5_m!C70:J70)</f>
        <v>5638861.65394867</v>
      </c>
      <c r="O82" s="5"/>
      <c r="P82" s="5"/>
      <c r="Q82" s="8" t="n">
        <f aca="false">I82*5.5017049523</f>
        <v>168502796.04588</v>
      </c>
      <c r="R82" s="8"/>
      <c r="S82" s="8"/>
      <c r="T82" s="5"/>
      <c r="U82" s="5"/>
      <c r="V82" s="8" t="n">
        <f aca="false">K82*5.5017049523</f>
        <v>20298550.6580866</v>
      </c>
      <c r="W82" s="8" t="n">
        <f aca="false">M82*5.5017049523</f>
        <v>627790.226538762</v>
      </c>
      <c r="X82" s="8" t="n">
        <f aca="false">N82*5.1890047538+L82*5.5017049523</f>
        <v>36767085.9020342</v>
      </c>
      <c r="Y82" s="8" t="n">
        <f aca="false">N82*5.1890047538</f>
        <v>29260079.9283602</v>
      </c>
      <c r="Z82" s="8" t="n">
        <f aca="false">L82*5.5017049523</f>
        <v>7507005.97367407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high_v2_m!D71+temporary_pension_bonus_high!B71</f>
        <v>36468608.0237204</v>
      </c>
      <c r="G83" s="158" t="n">
        <f aca="false">high_v2_m!E71+temporary_pension_bonus_high!B71</f>
        <v>34961994.0931746</v>
      </c>
      <c r="H83" s="67" t="n">
        <f aca="false">F83-J83</f>
        <v>32513785.8483207</v>
      </c>
      <c r="I83" s="67" t="n">
        <f aca="false">G83-K83</f>
        <v>31125816.5830369</v>
      </c>
      <c r="J83" s="158" t="n">
        <f aca="false">high_v2_m!J71</f>
        <v>3954822.1753997</v>
      </c>
      <c r="K83" s="158" t="n">
        <f aca="false">high_v2_m!K71</f>
        <v>3836177.5101377</v>
      </c>
      <c r="L83" s="67" t="n">
        <f aca="false">H83-I83</f>
        <v>1387969.26528376</v>
      </c>
      <c r="M83" s="67" t="n">
        <f aca="false">J83-K83</f>
        <v>118644.665261991</v>
      </c>
      <c r="N83" s="158" t="n">
        <f aca="false">SUM(high_v5_m!C71:J71)</f>
        <v>4683807.22633069</v>
      </c>
      <c r="O83" s="7"/>
      <c r="P83" s="7"/>
      <c r="Q83" s="67" t="n">
        <f aca="false">I83*5.5017049523</f>
        <v>171245059.239276</v>
      </c>
      <c r="R83" s="67"/>
      <c r="S83" s="67"/>
      <c r="T83" s="7"/>
      <c r="U83" s="7"/>
      <c r="V83" s="67" t="n">
        <f aca="false">K83*5.5017049523</f>
        <v>21105516.8054265</v>
      </c>
      <c r="W83" s="67" t="n">
        <f aca="false">M83*5.5017049523</f>
        <v>652747.942435873</v>
      </c>
      <c r="X83" s="67" t="n">
        <f aca="false">N83*5.1890047538+L83*5.5017049523</f>
        <v>31940495.3437646</v>
      </c>
      <c r="Y83" s="67" t="n">
        <f aca="false">N83*5.1890047538</f>
        <v>24304297.9633127</v>
      </c>
      <c r="Z83" s="67" t="n">
        <f aca="false">L83*5.5017049523</f>
        <v>7636197.38045187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high_v2_m!D72+temporary_pension_bonus_high!B72</f>
        <v>36430608.0959028</v>
      </c>
      <c r="G84" s="158" t="n">
        <f aca="false">high_v2_m!E72+temporary_pension_bonus_high!B72</f>
        <v>34925174.5359239</v>
      </c>
      <c r="H84" s="67" t="n">
        <f aca="false">F84-J84</f>
        <v>32395273.3850169</v>
      </c>
      <c r="I84" s="67" t="n">
        <f aca="false">G84-K84</f>
        <v>31010899.8663645</v>
      </c>
      <c r="J84" s="158" t="n">
        <f aca="false">high_v2_m!J72</f>
        <v>4035334.71088597</v>
      </c>
      <c r="K84" s="158" t="n">
        <f aca="false">high_v2_m!K72</f>
        <v>3914274.66955939</v>
      </c>
      <c r="L84" s="67" t="n">
        <f aca="false">H84-I84</f>
        <v>1384373.51865232</v>
      </c>
      <c r="M84" s="67" t="n">
        <f aca="false">J84-K84</f>
        <v>121060.04132658</v>
      </c>
      <c r="N84" s="158" t="n">
        <f aca="false">SUM(high_v5_m!C72:J72)</f>
        <v>4677706.06149437</v>
      </c>
      <c r="O84" s="7"/>
      <c r="P84" s="7"/>
      <c r="Q84" s="67" t="n">
        <f aca="false">I84*5.5017049523</f>
        <v>170612821.370057</v>
      </c>
      <c r="R84" s="67"/>
      <c r="S84" s="67"/>
      <c r="T84" s="7"/>
      <c r="U84" s="7"/>
      <c r="V84" s="67" t="n">
        <f aca="false">K84*5.5017049523</f>
        <v>21535184.3341773</v>
      </c>
      <c r="W84" s="67" t="n">
        <f aca="false">M84*5.5017049523</f>
        <v>666036.628892086</v>
      </c>
      <c r="X84" s="67" t="n">
        <f aca="false">N84*5.1890047538+L84*5.5017049523</f>
        <v>31889053.6333758</v>
      </c>
      <c r="Y84" s="67" t="n">
        <f aca="false">N84*5.1890047538</f>
        <v>24272638.9899734</v>
      </c>
      <c r="Z84" s="67" t="n">
        <f aca="false">L84*5.5017049523</f>
        <v>7616414.64340247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high_v2_m!D73+temporary_pension_bonus_high!B73</f>
        <v>37030503.6878862</v>
      </c>
      <c r="G85" s="158" t="n">
        <f aca="false">high_v2_m!E73+temporary_pension_bonus_high!B73</f>
        <v>35500233.5008812</v>
      </c>
      <c r="H85" s="67" t="n">
        <f aca="false">F85-J85</f>
        <v>32817123.7141641</v>
      </c>
      <c r="I85" s="67" t="n">
        <f aca="false">G85-K85</f>
        <v>31413254.9263707</v>
      </c>
      <c r="J85" s="158" t="n">
        <f aca="false">high_v2_m!J73</f>
        <v>4213379.97372213</v>
      </c>
      <c r="K85" s="158" t="n">
        <f aca="false">high_v2_m!K73</f>
        <v>4086978.57451047</v>
      </c>
      <c r="L85" s="67" t="n">
        <f aca="false">H85-I85</f>
        <v>1403868.78779337</v>
      </c>
      <c r="M85" s="67" t="n">
        <f aca="false">J85-K85</f>
        <v>126401.399211664</v>
      </c>
      <c r="N85" s="158" t="n">
        <f aca="false">SUM(high_v5_m!C73:J73)</f>
        <v>4752257.00636346</v>
      </c>
      <c r="O85" s="7"/>
      <c r="P85" s="7"/>
      <c r="Q85" s="67" t="n">
        <f aca="false">I85*5.5017049523</f>
        <v>172826460.196276</v>
      </c>
      <c r="R85" s="67"/>
      <c r="S85" s="67"/>
      <c r="T85" s="7"/>
      <c r="U85" s="7"/>
      <c r="V85" s="67" t="n">
        <f aca="false">K85*5.5017049523</f>
        <v>22485350.2633282</v>
      </c>
      <c r="W85" s="67" t="n">
        <f aca="false">M85*5.5017049523</f>
        <v>695423.20402046</v>
      </c>
      <c r="X85" s="67" t="n">
        <f aca="false">N85*5.1890047538+L85*5.5017049523</f>
        <v>32383156.0594816</v>
      </c>
      <c r="Y85" s="67" t="n">
        <f aca="false">N85*5.1890047538</f>
        <v>24659484.1972994</v>
      </c>
      <c r="Z85" s="67" t="n">
        <f aca="false">L85*5.5017049523</f>
        <v>7723671.86218219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high_v2_m!D74+temporary_pension_bonus_high!B74</f>
        <v>36878487.7813898</v>
      </c>
      <c r="G86" s="156" t="n">
        <f aca="false">high_v2_m!E74+temporary_pension_bonus_high!B74</f>
        <v>35354438.5166025</v>
      </c>
      <c r="H86" s="8" t="n">
        <f aca="false">F86-J86</f>
        <v>32572827.1300793</v>
      </c>
      <c r="I86" s="8" t="n">
        <f aca="false">G86-K86</f>
        <v>31177947.6848313</v>
      </c>
      <c r="J86" s="156" t="n">
        <f aca="false">high_v2_m!J74</f>
        <v>4305660.65131047</v>
      </c>
      <c r="K86" s="156" t="n">
        <f aca="false">high_v2_m!K74</f>
        <v>4176490.83177116</v>
      </c>
      <c r="L86" s="8" t="n">
        <f aca="false">H86-I86</f>
        <v>1394879.445248</v>
      </c>
      <c r="M86" s="8" t="n">
        <f aca="false">J86-K86</f>
        <v>129169.819539315</v>
      </c>
      <c r="N86" s="156" t="n">
        <f aca="false">SUM(high_v5_m!C74:J74)</f>
        <v>5703493.74888005</v>
      </c>
      <c r="O86" s="5"/>
      <c r="P86" s="5"/>
      <c r="Q86" s="8" t="n">
        <f aca="false">I86*5.5017049523</f>
        <v>171531869.180187</v>
      </c>
      <c r="R86" s="8"/>
      <c r="S86" s="8"/>
      <c r="T86" s="5"/>
      <c r="U86" s="5"/>
      <c r="V86" s="8" t="n">
        <f aca="false">K86*5.5017049523</f>
        <v>22977820.2923909</v>
      </c>
      <c r="W86" s="8" t="n">
        <f aca="false">M86*5.5017049523</f>
        <v>710654.235847144</v>
      </c>
      <c r="X86" s="8" t="n">
        <f aca="false">N86*5.1890047538+L86*5.5017049523</f>
        <v>37269671.3279895</v>
      </c>
      <c r="Y86" s="8" t="n">
        <f aca="false">N86*5.1890047538</f>
        <v>29595456.1762071</v>
      </c>
      <c r="Z86" s="8" t="n">
        <f aca="false">L86*5.5017049523</f>
        <v>7674215.15178238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high_v2_m!D75+temporary_pension_bonus_high!B75</f>
        <v>37451079.2074509</v>
      </c>
      <c r="G87" s="158" t="n">
        <f aca="false">high_v2_m!E75+temporary_pension_bonus_high!B75</f>
        <v>35903686.2594684</v>
      </c>
      <c r="H87" s="67" t="n">
        <f aca="false">F87-J87</f>
        <v>32991180.3769129</v>
      </c>
      <c r="I87" s="67" t="n">
        <f aca="false">G87-K87</f>
        <v>31577584.3938466</v>
      </c>
      <c r="J87" s="158" t="n">
        <f aca="false">high_v2_m!J75</f>
        <v>4459898.83053798</v>
      </c>
      <c r="K87" s="158" t="n">
        <f aca="false">high_v2_m!K75</f>
        <v>4326101.86562184</v>
      </c>
      <c r="L87" s="67" t="n">
        <f aca="false">H87-I87</f>
        <v>1413595.98306636</v>
      </c>
      <c r="M87" s="67" t="n">
        <f aca="false">J87-K87</f>
        <v>133796.964916141</v>
      </c>
      <c r="N87" s="158" t="n">
        <f aca="false">SUM(high_v5_m!C75:J75)</f>
        <v>4752645.23198238</v>
      </c>
      <c r="O87" s="7"/>
      <c r="P87" s="7"/>
      <c r="Q87" s="67" t="n">
        <f aca="false">I87*5.5017049523</f>
        <v>173730552.441297</v>
      </c>
      <c r="R87" s="67"/>
      <c r="S87" s="67"/>
      <c r="T87" s="7"/>
      <c r="U87" s="7"/>
      <c r="V87" s="67" t="n">
        <f aca="false">K87*5.5017049523</f>
        <v>23800936.0582459</v>
      </c>
      <c r="W87" s="67" t="n">
        <f aca="false">M87*5.5017049523</f>
        <v>736111.424481841</v>
      </c>
      <c r="X87" s="67" t="n">
        <f aca="false">N87*5.1890047538+L87*5.5017049523</f>
        <v>32438686.722469</v>
      </c>
      <c r="Y87" s="67" t="n">
        <f aca="false">N87*5.1890047538</f>
        <v>24661498.7018815</v>
      </c>
      <c r="Z87" s="67" t="n">
        <f aca="false">L87*5.5017049523</f>
        <v>7777188.02058757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high_v2_m!D76+temporary_pension_bonus_high!B76</f>
        <v>37229743.8784998</v>
      </c>
      <c r="G88" s="158" t="n">
        <f aca="false">high_v2_m!E76+temporary_pension_bonus_high!B76</f>
        <v>35691864.5154131</v>
      </c>
      <c r="H88" s="67" t="n">
        <f aca="false">F88-J88</f>
        <v>32727768.7475694</v>
      </c>
      <c r="I88" s="67" t="n">
        <f aca="false">G88-K88</f>
        <v>31324948.6384106</v>
      </c>
      <c r="J88" s="158" t="n">
        <f aca="false">high_v2_m!J76</f>
        <v>4501975.13093039</v>
      </c>
      <c r="K88" s="158" t="n">
        <f aca="false">high_v2_m!K76</f>
        <v>4366915.87700248</v>
      </c>
      <c r="L88" s="67" t="n">
        <f aca="false">H88-I88</f>
        <v>1402820.1091588</v>
      </c>
      <c r="M88" s="67" t="n">
        <f aca="false">J88-K88</f>
        <v>135059.253927912</v>
      </c>
      <c r="N88" s="158" t="n">
        <f aca="false">SUM(high_v5_m!C76:J76)</f>
        <v>4728206.2273786</v>
      </c>
      <c r="O88" s="7"/>
      <c r="P88" s="7"/>
      <c r="Q88" s="67" t="n">
        <f aca="false">I88*5.5017049523</f>
        <v>172340625.054487</v>
      </c>
      <c r="R88" s="67"/>
      <c r="S88" s="67"/>
      <c r="T88" s="7"/>
      <c r="U88" s="7"/>
      <c r="V88" s="67" t="n">
        <f aca="false">K88*5.5017049523</f>
        <v>24025482.7067821</v>
      </c>
      <c r="W88" s="67" t="n">
        <f aca="false">M88*5.5017049523</f>
        <v>743056.166189135</v>
      </c>
      <c r="X88" s="67" t="n">
        <f aca="false">N88*5.1890047538+L88*5.5017049523</f>
        <v>32252586.9325593</v>
      </c>
      <c r="Y88" s="67" t="n">
        <f aca="false">N88*5.1890047538</f>
        <v>24534684.5908143</v>
      </c>
      <c r="Z88" s="67" t="n">
        <f aca="false">L88*5.5017049523</f>
        <v>7717902.34174497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high_v2_m!D77+temporary_pension_bonus_high!B77</f>
        <v>37860963.547162</v>
      </c>
      <c r="G89" s="158" t="n">
        <f aca="false">high_v2_m!E77+temporary_pension_bonus_high!B77</f>
        <v>36297296.6573461</v>
      </c>
      <c r="H89" s="67" t="n">
        <f aca="false">F89-J89</f>
        <v>33169473.8269494</v>
      </c>
      <c r="I89" s="67" t="n">
        <f aca="false">G89-K89</f>
        <v>31746551.6287399</v>
      </c>
      <c r="J89" s="158" t="n">
        <f aca="false">high_v2_m!J77</f>
        <v>4691489.7202125</v>
      </c>
      <c r="K89" s="158" t="n">
        <f aca="false">high_v2_m!K77</f>
        <v>4550745.02860613</v>
      </c>
      <c r="L89" s="67" t="n">
        <f aca="false">H89-I89</f>
        <v>1422922.19820952</v>
      </c>
      <c r="M89" s="67" t="n">
        <f aca="false">J89-K89</f>
        <v>140744.691606374</v>
      </c>
      <c r="N89" s="158" t="n">
        <f aca="false">SUM(high_v5_m!C77:J77)</f>
        <v>4741505.46963436</v>
      </c>
      <c r="O89" s="7"/>
      <c r="P89" s="7"/>
      <c r="Q89" s="67" t="n">
        <f aca="false">I89*5.5017049523</f>
        <v>174660160.314286</v>
      </c>
      <c r="R89" s="67"/>
      <c r="S89" s="67"/>
      <c r="T89" s="7"/>
      <c r="U89" s="7"/>
      <c r="V89" s="67" t="n">
        <f aca="false">K89*5.5017049523</f>
        <v>25036856.4605369</v>
      </c>
      <c r="W89" s="67" t="n">
        <f aca="false">M89*5.5017049523</f>
        <v>774335.766820727</v>
      </c>
      <c r="X89" s="67" t="n">
        <f aca="false">N89*5.1890047538+L89*5.5017049523</f>
        <v>32432192.5267283</v>
      </c>
      <c r="Y89" s="67" t="n">
        <f aca="false">N89*5.1890047538</f>
        <v>24603694.4221014</v>
      </c>
      <c r="Z89" s="67" t="n">
        <f aca="false">L89*5.5017049523</f>
        <v>7828498.10462692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high_v2_m!D78+temporary_pension_bonus_high!B78</f>
        <v>37698448.8201777</v>
      </c>
      <c r="G90" s="156" t="n">
        <f aca="false">high_v2_m!E78+temporary_pension_bonus_high!B78</f>
        <v>36142600.5229041</v>
      </c>
      <c r="H90" s="8" t="n">
        <f aca="false">F90-J90</f>
        <v>32975825.2149016</v>
      </c>
      <c r="I90" s="8" t="n">
        <f aca="false">G90-K90</f>
        <v>31561655.6257863</v>
      </c>
      <c r="J90" s="156" t="n">
        <f aca="false">high_v2_m!J78</f>
        <v>4722623.60527608</v>
      </c>
      <c r="K90" s="156" t="n">
        <f aca="false">high_v2_m!K78</f>
        <v>4580944.8971178</v>
      </c>
      <c r="L90" s="8" t="n">
        <f aca="false">H90-I90</f>
        <v>1414169.58911533</v>
      </c>
      <c r="M90" s="8" t="n">
        <f aca="false">J90-K90</f>
        <v>141678.708158282</v>
      </c>
      <c r="N90" s="156" t="n">
        <f aca="false">SUM(high_v5_m!C78:J78)</f>
        <v>5659677.87511049</v>
      </c>
      <c r="O90" s="5"/>
      <c r="P90" s="5"/>
      <c r="Q90" s="8" t="n">
        <f aca="false">I90*5.5017049523</f>
        <v>173642917.059176</v>
      </c>
      <c r="R90" s="8"/>
      <c r="S90" s="8"/>
      <c r="T90" s="5"/>
      <c r="U90" s="5"/>
      <c r="V90" s="8" t="n">
        <f aca="false">K90*5.5017049523</f>
        <v>25203007.2266864</v>
      </c>
      <c r="W90" s="8" t="n">
        <f aca="false">M90*5.5017049523</f>
        <v>779474.450309885</v>
      </c>
      <c r="X90" s="8" t="n">
        <f aca="false">N90*5.1890047538+L90*5.5017049523</f>
        <v>37148439.2307529</v>
      </c>
      <c r="Y90" s="8" t="n">
        <f aca="false">N90*5.1890047538</f>
        <v>29368095.398925</v>
      </c>
      <c r="Z90" s="8" t="n">
        <f aca="false">L90*5.5017049523</f>
        <v>7780343.83182788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high_v2_m!D79+temporary_pension_bonus_high!B79</f>
        <v>38387202.1719373</v>
      </c>
      <c r="G91" s="158" t="n">
        <f aca="false">high_v2_m!E79+temporary_pension_bonus_high!B79</f>
        <v>36803264.9559527</v>
      </c>
      <c r="H91" s="67" t="n">
        <f aca="false">F91-J91</f>
        <v>33469230.6947373</v>
      </c>
      <c r="I91" s="67" t="n">
        <f aca="false">G91-K91</f>
        <v>32032832.6230687</v>
      </c>
      <c r="J91" s="158" t="n">
        <f aca="false">high_v2_m!J79</f>
        <v>4917971.47719997</v>
      </c>
      <c r="K91" s="158" t="n">
        <f aca="false">high_v2_m!K79</f>
        <v>4770432.33288397</v>
      </c>
      <c r="L91" s="67" t="n">
        <f aca="false">H91-I91</f>
        <v>1436398.07166862</v>
      </c>
      <c r="M91" s="67" t="n">
        <f aca="false">J91-K91</f>
        <v>147539.144316</v>
      </c>
      <c r="N91" s="158" t="n">
        <f aca="false">SUM(high_v5_m!C79:J79)</f>
        <v>4681277.35704014</v>
      </c>
      <c r="O91" s="7"/>
      <c r="P91" s="7"/>
      <c r="Q91" s="67" t="n">
        <f aca="false">I91*5.5017049523</f>
        <v>176235193.878534</v>
      </c>
      <c r="R91" s="67"/>
      <c r="S91" s="67"/>
      <c r="T91" s="7"/>
      <c r="U91" s="7"/>
      <c r="V91" s="67" t="n">
        <f aca="false">K91*5.5017049523</f>
        <v>26245511.1904398</v>
      </c>
      <c r="W91" s="67" t="n">
        <f aca="false">M91*5.5017049523</f>
        <v>811716.840941441</v>
      </c>
      <c r="X91" s="67" t="n">
        <f aca="false">N91*5.1890047538+L91*5.5017049523</f>
        <v>32193808.843911</v>
      </c>
      <c r="Y91" s="67" t="n">
        <f aca="false">N91*5.1890047538</f>
        <v>24291170.4595376</v>
      </c>
      <c r="Z91" s="67" t="n">
        <f aca="false">L91*5.5017049523</f>
        <v>7902638.38437342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high_v2_m!D80+temporary_pension_bonus_high!B80</f>
        <v>38195292.2361594</v>
      </c>
      <c r="G92" s="158" t="n">
        <f aca="false">high_v2_m!E80+temporary_pension_bonus_high!B80</f>
        <v>36618512.3829143</v>
      </c>
      <c r="H92" s="67" t="n">
        <f aca="false">F92-J92</f>
        <v>33266172.2366925</v>
      </c>
      <c r="I92" s="67" t="n">
        <f aca="false">G92-K92</f>
        <v>31837265.9834314</v>
      </c>
      <c r="J92" s="158" t="n">
        <f aca="false">high_v2_m!J80</f>
        <v>4929119.9994669</v>
      </c>
      <c r="K92" s="158" t="n">
        <f aca="false">high_v2_m!K80</f>
        <v>4781246.3994829</v>
      </c>
      <c r="L92" s="67" t="n">
        <f aca="false">H92-I92</f>
        <v>1428906.25326113</v>
      </c>
      <c r="M92" s="67" t="n">
        <f aca="false">J92-K92</f>
        <v>147873.599984007</v>
      </c>
      <c r="N92" s="158" t="n">
        <f aca="false">SUM(high_v5_m!C80:J80)</f>
        <v>4622658.97664842</v>
      </c>
      <c r="O92" s="7"/>
      <c r="P92" s="7"/>
      <c r="Q92" s="67" t="n">
        <f aca="false">I92*5.5017049523</f>
        <v>175159243.928737</v>
      </c>
      <c r="R92" s="67"/>
      <c r="S92" s="67"/>
      <c r="T92" s="7"/>
      <c r="U92" s="7"/>
      <c r="V92" s="67" t="n">
        <f aca="false">K92*5.5017049523</f>
        <v>26305006.9942016</v>
      </c>
      <c r="W92" s="67" t="n">
        <f aca="false">M92*5.5017049523</f>
        <v>813556.91734644</v>
      </c>
      <c r="X92" s="67" t="n">
        <f aca="false">N92*5.1890047538+L92*5.5017049523</f>
        <v>31848420.0149641</v>
      </c>
      <c r="Y92" s="67" t="n">
        <f aca="false">N92*5.1890047538</f>
        <v>23986999.4050249</v>
      </c>
      <c r="Z92" s="67" t="n">
        <f aca="false">L92*5.5017049523</f>
        <v>7861420.6099392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high_v2_m!D81+temporary_pension_bonus_high!B81</f>
        <v>38832453.2147115</v>
      </c>
      <c r="G93" s="158" t="n">
        <f aca="false">high_v2_m!E81+temporary_pension_bonus_high!B81</f>
        <v>37229187.7337655</v>
      </c>
      <c r="H93" s="67" t="n">
        <f aca="false">F93-J93</f>
        <v>33771903.892287</v>
      </c>
      <c r="I93" s="67" t="n">
        <f aca="false">G93-K93</f>
        <v>32320454.8910138</v>
      </c>
      <c r="J93" s="158" t="n">
        <f aca="false">high_v2_m!J81</f>
        <v>5060549.32242448</v>
      </c>
      <c r="K93" s="158" t="n">
        <f aca="false">high_v2_m!K81</f>
        <v>4908732.84275175</v>
      </c>
      <c r="L93" s="67" t="n">
        <f aca="false">H93-I93</f>
        <v>1451449.00127323</v>
      </c>
      <c r="M93" s="67" t="n">
        <f aca="false">J93-K93</f>
        <v>151816.479672735</v>
      </c>
      <c r="N93" s="158" t="n">
        <f aca="false">SUM(high_v5_m!C81:J81)</f>
        <v>4732499.41859486</v>
      </c>
      <c r="O93" s="7"/>
      <c r="P93" s="7"/>
      <c r="Q93" s="67" t="n">
        <f aca="false">I93*5.5017049523</f>
        <v>177817606.734479</v>
      </c>
      <c r="R93" s="67"/>
      <c r="S93" s="67"/>
      <c r="T93" s="7"/>
      <c r="U93" s="7"/>
      <c r="V93" s="67" t="n">
        <f aca="false">K93*5.5017049523</f>
        <v>27006399.7904849</v>
      </c>
      <c r="W93" s="67" t="n">
        <f aca="false">M93*5.5017049523</f>
        <v>835249.478056236</v>
      </c>
      <c r="X93" s="67" t="n">
        <f aca="false">N93*5.1890047538+L93*5.5017049523</f>
        <v>32542406.1387603</v>
      </c>
      <c r="Y93" s="67" t="n">
        <f aca="false">N93*5.1890047538</f>
        <v>24556961.9804444</v>
      </c>
      <c r="Z93" s="67" t="n">
        <f aca="false">L93*5.5017049523</f>
        <v>7985444.15831584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high_v2_m!D82+temporary_pension_bonus_high!B82</f>
        <v>38748846.2378335</v>
      </c>
      <c r="G94" s="156" t="n">
        <f aca="false">high_v2_m!E82+temporary_pension_bonus_high!B82</f>
        <v>37148948.2628513</v>
      </c>
      <c r="H94" s="8" t="n">
        <f aca="false">F94-J94</f>
        <v>33669123.4484036</v>
      </c>
      <c r="I94" s="8" t="n">
        <f aca="false">G94-K94</f>
        <v>32221617.1571043</v>
      </c>
      <c r="J94" s="156" t="n">
        <f aca="false">high_v2_m!J82</f>
        <v>5079722.78942987</v>
      </c>
      <c r="K94" s="156" t="n">
        <f aca="false">high_v2_m!K82</f>
        <v>4927331.10574697</v>
      </c>
      <c r="L94" s="8" t="n">
        <f aca="false">H94-I94</f>
        <v>1447506.29129936</v>
      </c>
      <c r="M94" s="8" t="n">
        <f aca="false">J94-K94</f>
        <v>152391.683682895</v>
      </c>
      <c r="N94" s="156" t="n">
        <f aca="false">SUM(high_v5_m!C82:J82)</f>
        <v>5641205.45282126</v>
      </c>
      <c r="O94" s="5"/>
      <c r="P94" s="5"/>
      <c r="Q94" s="8" t="n">
        <f aca="false">I94*5.5017049523</f>
        <v>177273830.684355</v>
      </c>
      <c r="R94" s="8"/>
      <c r="S94" s="8"/>
      <c r="T94" s="5"/>
      <c r="U94" s="5"/>
      <c r="V94" s="8" t="n">
        <f aca="false">K94*5.5017049523</f>
        <v>27108721.9461099</v>
      </c>
      <c r="W94" s="8" t="n">
        <f aca="false">M94*5.5017049523</f>
        <v>838414.08080752</v>
      </c>
      <c r="X94" s="8" t="n">
        <f aca="false">N94*5.1890047538+L94*5.5017049523</f>
        <v>37235994.4431791</v>
      </c>
      <c r="Y94" s="8" t="n">
        <f aca="false">N94*5.1890047538</f>
        <v>29272241.911852</v>
      </c>
      <c r="Z94" s="8" t="n">
        <f aca="false">L94*5.5017049523</f>
        <v>7963752.53132709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high_v2_m!D83+temporary_pension_bonus_high!B83</f>
        <v>39453570.6761088</v>
      </c>
      <c r="G95" s="158" t="n">
        <f aca="false">high_v2_m!E83+temporary_pension_bonus_high!B83</f>
        <v>37824870.3551054</v>
      </c>
      <c r="H95" s="67" t="n">
        <f aca="false">F95-J95</f>
        <v>34199964.0961352</v>
      </c>
      <c r="I95" s="67" t="n">
        <f aca="false">G95-K95</f>
        <v>32728871.972531</v>
      </c>
      <c r="J95" s="158" t="n">
        <f aca="false">high_v2_m!J83</f>
        <v>5253606.57997363</v>
      </c>
      <c r="K95" s="158" t="n">
        <f aca="false">high_v2_m!K83</f>
        <v>5095998.38257442</v>
      </c>
      <c r="L95" s="67" t="n">
        <f aca="false">H95-I95</f>
        <v>1471092.12360418</v>
      </c>
      <c r="M95" s="67" t="n">
        <f aca="false">J95-K95</f>
        <v>157608.197399209</v>
      </c>
      <c r="N95" s="158" t="n">
        <f aca="false">SUM(high_v5_m!C83:J83)</f>
        <v>4781537.09671303</v>
      </c>
      <c r="O95" s="7"/>
      <c r="P95" s="7"/>
      <c r="Q95" s="67" t="n">
        <f aca="false">I95*5.5017049523</f>
        <v>180064597.014466</v>
      </c>
      <c r="R95" s="67"/>
      <c r="S95" s="67"/>
      <c r="T95" s="7"/>
      <c r="U95" s="7"/>
      <c r="V95" s="67" t="n">
        <f aca="false">K95*5.5017049523</f>
        <v>28036679.5383224</v>
      </c>
      <c r="W95" s="67" t="n">
        <f aca="false">M95*5.5017049523</f>
        <v>867113.800154305</v>
      </c>
      <c r="X95" s="67" t="n">
        <f aca="false">N95*5.1890047538+L95*5.5017049523</f>
        <v>32904933.5470376</v>
      </c>
      <c r="Y95" s="67" t="n">
        <f aca="false">N95*5.1890047538</f>
        <v>24811418.725315</v>
      </c>
      <c r="Z95" s="67" t="n">
        <f aca="false">L95*5.5017049523</f>
        <v>8093514.82172263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high_v2_m!D84+temporary_pension_bonus_high!B84</f>
        <v>39336467.4962377</v>
      </c>
      <c r="G96" s="158" t="n">
        <f aca="false">high_v2_m!E84+temporary_pension_bonus_high!B84</f>
        <v>37712810.5596869</v>
      </c>
      <c r="H96" s="67" t="n">
        <f aca="false">F96-J96</f>
        <v>34018248.7405734</v>
      </c>
      <c r="I96" s="67" t="n">
        <f aca="false">G96-K96</f>
        <v>32554138.3666926</v>
      </c>
      <c r="J96" s="158" t="n">
        <f aca="false">high_v2_m!J84</f>
        <v>5318218.75566427</v>
      </c>
      <c r="K96" s="158" t="n">
        <f aca="false">high_v2_m!K84</f>
        <v>5158672.19299434</v>
      </c>
      <c r="L96" s="67" t="n">
        <f aca="false">H96-I96</f>
        <v>1464110.37388085</v>
      </c>
      <c r="M96" s="67" t="n">
        <f aca="false">J96-K96</f>
        <v>159546.562669929</v>
      </c>
      <c r="N96" s="158" t="n">
        <f aca="false">SUM(high_v5_m!C84:J84)</f>
        <v>4681513.91611483</v>
      </c>
      <c r="O96" s="7"/>
      <c r="P96" s="7"/>
      <c r="Q96" s="67" t="n">
        <f aca="false">I96*5.5017049523</f>
        <v>179103264.269892</v>
      </c>
      <c r="R96" s="67"/>
      <c r="S96" s="67"/>
      <c r="T96" s="7"/>
      <c r="U96" s="7"/>
      <c r="V96" s="67" t="n">
        <f aca="false">K96*5.5017049523</f>
        <v>28381492.3514893</v>
      </c>
      <c r="W96" s="67" t="n">
        <f aca="false">M96*5.5017049523</f>
        <v>877778.113963591</v>
      </c>
      <c r="X96" s="67" t="n">
        <f aca="false">N96*5.1890047538+L96*5.5017049523</f>
        <v>32347501.2603948</v>
      </c>
      <c r="Y96" s="67" t="n">
        <f aca="false">N96*5.1890047538</f>
        <v>24292397.9657007</v>
      </c>
      <c r="Z96" s="67" t="n">
        <f aca="false">L96*5.5017049523</f>
        <v>8055103.29469407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high_v2_m!D85+temporary_pension_bonus_high!B85</f>
        <v>39912435.6836915</v>
      </c>
      <c r="G97" s="158" t="n">
        <f aca="false">high_v2_m!E85+temporary_pension_bonus_high!B85</f>
        <v>38265479.3643184</v>
      </c>
      <c r="H97" s="67" t="n">
        <f aca="false">F97-J97</f>
        <v>34476505.9605186</v>
      </c>
      <c r="I97" s="67" t="n">
        <f aca="false">G97-K97</f>
        <v>32992627.5328407</v>
      </c>
      <c r="J97" s="158" t="n">
        <f aca="false">high_v2_m!J85</f>
        <v>5435929.72317289</v>
      </c>
      <c r="K97" s="158" t="n">
        <f aca="false">high_v2_m!K85</f>
        <v>5272851.8314777</v>
      </c>
      <c r="L97" s="67" t="n">
        <f aca="false">H97-I97</f>
        <v>1483878.42767797</v>
      </c>
      <c r="M97" s="67" t="n">
        <f aca="false">J97-K97</f>
        <v>163077.891695187</v>
      </c>
      <c r="N97" s="158" t="n">
        <f aca="false">SUM(high_v5_m!C85:J85)</f>
        <v>4788558.56990638</v>
      </c>
      <c r="O97" s="7"/>
      <c r="P97" s="7"/>
      <c r="Q97" s="67" t="n">
        <f aca="false">I97*5.5017049523</f>
        <v>181515702.286819</v>
      </c>
      <c r="R97" s="67"/>
      <c r="S97" s="67"/>
      <c r="T97" s="7"/>
      <c r="U97" s="7"/>
      <c r="V97" s="67" t="n">
        <f aca="false">K97*5.5017049523</f>
        <v>29009675.033985</v>
      </c>
      <c r="W97" s="67" t="n">
        <f aca="false">M97*5.5017049523</f>
        <v>897206.444350051</v>
      </c>
      <c r="X97" s="67" t="n">
        <f aca="false">N97*5.1890047538+L97*5.5017049523</f>
        <v>33011714.477261</v>
      </c>
      <c r="Y97" s="67" t="n">
        <f aca="false">N97*5.1890047538</f>
        <v>24847853.183094</v>
      </c>
      <c r="Z97" s="67" t="n">
        <f aca="false">L97*5.5017049523</f>
        <v>8163861.29416701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high_v2_m!D86+temporary_pension_bonus_high!B86</f>
        <v>39694569.0415554</v>
      </c>
      <c r="G98" s="156" t="n">
        <f aca="false">high_v2_m!E86+temporary_pension_bonus_high!B86</f>
        <v>38058033.0628028</v>
      </c>
      <c r="H98" s="8" t="n">
        <f aca="false">F98-J98</f>
        <v>34226922.1406064</v>
      </c>
      <c r="I98" s="8" t="n">
        <f aca="false">G98-K98</f>
        <v>32754415.5688823</v>
      </c>
      <c r="J98" s="156" t="n">
        <f aca="false">high_v2_m!J86</f>
        <v>5467646.90094896</v>
      </c>
      <c r="K98" s="156" t="n">
        <f aca="false">high_v2_m!K86</f>
        <v>5303617.4939205</v>
      </c>
      <c r="L98" s="8" t="n">
        <f aca="false">H98-I98</f>
        <v>1472506.57172414</v>
      </c>
      <c r="M98" s="8" t="n">
        <f aca="false">J98-K98</f>
        <v>164029.407028469</v>
      </c>
      <c r="N98" s="156" t="n">
        <f aca="false">SUM(high_v5_m!C86:J86)</f>
        <v>5691812.89037504</v>
      </c>
      <c r="O98" s="5"/>
      <c r="P98" s="5"/>
      <c r="Q98" s="8" t="n">
        <f aca="false">I98*5.5017049523</f>
        <v>180205130.345012</v>
      </c>
      <c r="R98" s="8"/>
      <c r="S98" s="8"/>
      <c r="T98" s="5"/>
      <c r="U98" s="5"/>
      <c r="V98" s="8" t="n">
        <f aca="false">K98*5.5017049523</f>
        <v>29178938.6314073</v>
      </c>
      <c r="W98" s="8" t="n">
        <f aca="false">M98*5.5017049523</f>
        <v>902441.400971362</v>
      </c>
      <c r="X98" s="8" t="n">
        <f aca="false">N98*5.1890047538+L98*5.5017049523</f>
        <v>37636140.8438452</v>
      </c>
      <c r="Y98" s="8" t="n">
        <f aca="false">N98*5.1890047538</f>
        <v>29534844.1458962</v>
      </c>
      <c r="Z98" s="8" t="n">
        <f aca="false">L98*5.5017049523</f>
        <v>8101296.69794899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high_v2_m!D87+temporary_pension_bonus_high!B87</f>
        <v>40362538.7030889</v>
      </c>
      <c r="G99" s="158" t="n">
        <f aca="false">high_v2_m!E87+temporary_pension_bonus_high!B87</f>
        <v>38699950.8989763</v>
      </c>
      <c r="H99" s="67" t="n">
        <f aca="false">F99-J99</f>
        <v>34710936.6370722</v>
      </c>
      <c r="I99" s="67" t="n">
        <f aca="false">G99-K99</f>
        <v>33217896.8949401</v>
      </c>
      <c r="J99" s="158" t="n">
        <f aca="false">high_v2_m!J87</f>
        <v>5651602.06601671</v>
      </c>
      <c r="K99" s="158" t="n">
        <f aca="false">high_v2_m!K87</f>
        <v>5482054.00403621</v>
      </c>
      <c r="L99" s="67" t="n">
        <f aca="false">H99-I99</f>
        <v>1493039.74213203</v>
      </c>
      <c r="M99" s="67" t="n">
        <f aca="false">J99-K99</f>
        <v>169548.061980501</v>
      </c>
      <c r="N99" s="158" t="n">
        <f aca="false">SUM(high_v5_m!C87:J87)</f>
        <v>4733776.67235274</v>
      </c>
      <c r="O99" s="7"/>
      <c r="P99" s="7"/>
      <c r="Q99" s="67" t="n">
        <f aca="false">I99*5.5017049523</f>
        <v>182755067.851883</v>
      </c>
      <c r="R99" s="67"/>
      <c r="S99" s="67"/>
      <c r="T99" s="7"/>
      <c r="U99" s="7"/>
      <c r="V99" s="67" t="n">
        <f aca="false">K99*5.5017049523</f>
        <v>30160643.6627821</v>
      </c>
      <c r="W99" s="67" t="n">
        <f aca="false">M99*5.5017049523</f>
        <v>932803.412250989</v>
      </c>
      <c r="X99" s="67" t="n">
        <f aca="false">N99*5.1890047538+L99*5.5017049523</f>
        <v>32777853.7995344</v>
      </c>
      <c r="Y99" s="67" t="n">
        <f aca="false">N99*5.1890047538</f>
        <v>24563589.6562659</v>
      </c>
      <c r="Z99" s="67" t="n">
        <f aca="false">L99*5.5017049523</f>
        <v>8214264.14326849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high_v2_m!D88+temporary_pension_bonus_high!B88</f>
        <v>40219259.7465718</v>
      </c>
      <c r="G100" s="158" t="n">
        <f aca="false">high_v2_m!E88+temporary_pension_bonus_high!B88</f>
        <v>38562650.0539111</v>
      </c>
      <c r="H100" s="67" t="n">
        <f aca="false">F100-J100</f>
        <v>34499238.7840579</v>
      </c>
      <c r="I100" s="67" t="n">
        <f aca="false">G100-K100</f>
        <v>33014229.7202726</v>
      </c>
      <c r="J100" s="158" t="n">
        <f aca="false">high_v2_m!J88</f>
        <v>5720020.9625139</v>
      </c>
      <c r="K100" s="158" t="n">
        <f aca="false">high_v2_m!K88</f>
        <v>5548420.33363848</v>
      </c>
      <c r="L100" s="67" t="n">
        <f aca="false">H100-I100</f>
        <v>1485009.06378528</v>
      </c>
      <c r="M100" s="67" t="n">
        <f aca="false">J100-K100</f>
        <v>171600.628875418</v>
      </c>
      <c r="N100" s="158" t="n">
        <f aca="false">SUM(high_v5_m!C88:J88)</f>
        <v>4637714.34412467</v>
      </c>
      <c r="O100" s="7"/>
      <c r="P100" s="7"/>
      <c r="Q100" s="67" t="n">
        <f aca="false">I100*5.5017049523</f>
        <v>181634551.148394</v>
      </c>
      <c r="R100" s="67"/>
      <c r="S100" s="67"/>
      <c r="T100" s="7"/>
      <c r="U100" s="7"/>
      <c r="V100" s="67" t="n">
        <f aca="false">K100*5.5017049523</f>
        <v>30525771.6270209</v>
      </c>
      <c r="W100" s="67" t="n">
        <f aca="false">M100*5.5017049523</f>
        <v>944096.02970168</v>
      </c>
      <c r="X100" s="67" t="n">
        <f aca="false">N100*5.1890047538+L100*5.5017049523</f>
        <v>32235203.4988672</v>
      </c>
      <c r="Y100" s="67" t="n">
        <f aca="false">N100*5.1890047538</f>
        <v>24065121.7784294</v>
      </c>
      <c r="Z100" s="67" t="n">
        <f aca="false">L100*5.5017049523</f>
        <v>8170081.72043785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high_v2_m!D89+temporary_pension_bonus_high!B89</f>
        <v>40944334.8027284</v>
      </c>
      <c r="G101" s="158" t="n">
        <f aca="false">high_v2_m!E89+temporary_pension_bonus_high!B89</f>
        <v>39258902.8002591</v>
      </c>
      <c r="H101" s="67" t="n">
        <f aca="false">F101-J101</f>
        <v>35041057.658097</v>
      </c>
      <c r="I101" s="67" t="n">
        <f aca="false">G101-K101</f>
        <v>33532723.9699666</v>
      </c>
      <c r="J101" s="158" t="n">
        <f aca="false">high_v2_m!J89</f>
        <v>5903277.14463139</v>
      </c>
      <c r="K101" s="158" t="n">
        <f aca="false">high_v2_m!K89</f>
        <v>5726178.83029245</v>
      </c>
      <c r="L101" s="67" t="n">
        <f aca="false">H101-I101</f>
        <v>1508333.68813039</v>
      </c>
      <c r="M101" s="67" t="n">
        <f aca="false">J101-K101</f>
        <v>177098.314338942</v>
      </c>
      <c r="N101" s="158" t="n">
        <f aca="false">SUM(high_v5_m!C89:J89)</f>
        <v>4774041.58374895</v>
      </c>
      <c r="O101" s="7"/>
      <c r="P101" s="7"/>
      <c r="Q101" s="67" t="n">
        <f aca="false">I101*5.5017049523</f>
        <v>184487153.529674</v>
      </c>
      <c r="R101" s="67"/>
      <c r="S101" s="67"/>
      <c r="T101" s="7"/>
      <c r="U101" s="7"/>
      <c r="V101" s="67" t="n">
        <f aca="false">K101*5.5017049523</f>
        <v>31503746.4283754</v>
      </c>
      <c r="W101" s="67" t="n">
        <f aca="false">M101*5.5017049523</f>
        <v>974342.67304254</v>
      </c>
      <c r="X101" s="67" t="n">
        <f aca="false">N101*5.1890047538+L101*5.5017049523</f>
        <v>33070931.3946201</v>
      </c>
      <c r="Y101" s="67" t="n">
        <f aca="false">N101*5.1890047538</f>
        <v>24772524.4729122</v>
      </c>
      <c r="Z101" s="67" t="n">
        <f aca="false">L101*5.5017049523</f>
        <v>8298406.92170787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high_v2_m!D90+temporary_pension_bonus_high!B90</f>
        <v>40683433.4929585</v>
      </c>
      <c r="G102" s="156" t="n">
        <f aca="false">high_v2_m!E90+temporary_pension_bonus_high!B90</f>
        <v>39009929.3414745</v>
      </c>
      <c r="H102" s="8" t="n">
        <f aca="false">F102-J102</f>
        <v>34733259.7879458</v>
      </c>
      <c r="I102" s="8" t="n">
        <f aca="false">G102-K102</f>
        <v>33238260.8476123</v>
      </c>
      <c r="J102" s="156" t="n">
        <f aca="false">high_v2_m!J90</f>
        <v>5950173.70501264</v>
      </c>
      <c r="K102" s="156" t="n">
        <f aca="false">high_v2_m!K90</f>
        <v>5771668.49386226</v>
      </c>
      <c r="L102" s="8" t="n">
        <f aca="false">H102-I102</f>
        <v>1494998.94033355</v>
      </c>
      <c r="M102" s="8" t="n">
        <f aca="false">J102-K102</f>
        <v>178505.21115038</v>
      </c>
      <c r="N102" s="156" t="n">
        <f aca="false">SUM(high_v5_m!C90:J90)</f>
        <v>5691055.71482216</v>
      </c>
      <c r="O102" s="5"/>
      <c r="P102" s="5"/>
      <c r="Q102" s="8" t="n">
        <f aca="false">I102*5.5017049523</f>
        <v>182867104.311148</v>
      </c>
      <c r="R102" s="8"/>
      <c r="S102" s="8"/>
      <c r="T102" s="5"/>
      <c r="U102" s="5"/>
      <c r="V102" s="8" t="n">
        <f aca="false">K102*5.5017049523</f>
        <v>31754017.1357159</v>
      </c>
      <c r="W102" s="8" t="n">
        <f aca="false">M102*5.5017049523</f>
        <v>982083.004197402</v>
      </c>
      <c r="X102" s="8" t="n">
        <f aca="false">N102*5.1890047538+L102*5.5017049523</f>
        <v>37755958.2320692</v>
      </c>
      <c r="Y102" s="8" t="n">
        <f aca="false">N102*5.1890047538</f>
        <v>29530915.1583529</v>
      </c>
      <c r="Z102" s="8" t="n">
        <f aca="false">L102*5.5017049523</f>
        <v>8225043.07371632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high_v2_m!D91+temporary_pension_bonus_high!B91</f>
        <v>41292604.9254296</v>
      </c>
      <c r="G103" s="158" t="n">
        <f aca="false">high_v2_m!E91+temporary_pension_bonus_high!B91</f>
        <v>39597000.8176356</v>
      </c>
      <c r="H103" s="67" t="n">
        <f aca="false">F103-J103</f>
        <v>35132296.1651889</v>
      </c>
      <c r="I103" s="67" t="n">
        <f aca="false">G103-K103</f>
        <v>33621501.3202022</v>
      </c>
      <c r="J103" s="158" t="n">
        <f aca="false">high_v2_m!J91</f>
        <v>6160308.76024062</v>
      </c>
      <c r="K103" s="158" t="n">
        <f aca="false">high_v2_m!K91</f>
        <v>5975499.4974334</v>
      </c>
      <c r="L103" s="67" t="n">
        <f aca="false">H103-I103</f>
        <v>1510794.84498676</v>
      </c>
      <c r="M103" s="67" t="n">
        <f aca="false">J103-K103</f>
        <v>184809.262807218</v>
      </c>
      <c r="N103" s="158" t="n">
        <f aca="false">SUM(high_v5_m!C91:J91)</f>
        <v>4811633.01442444</v>
      </c>
      <c r="O103" s="7"/>
      <c r="P103" s="7"/>
      <c r="Q103" s="67" t="n">
        <f aca="false">I103*5.5017049523</f>
        <v>184975580.317117</v>
      </c>
      <c r="R103" s="67"/>
      <c r="S103" s="67"/>
      <c r="T103" s="7"/>
      <c r="U103" s="7"/>
      <c r="V103" s="67" t="n">
        <f aca="false">K103*5.5017049523</f>
        <v>32875435.1774955</v>
      </c>
      <c r="W103" s="67" t="n">
        <f aca="false">M103*5.5017049523</f>
        <v>1016766.03641739</v>
      </c>
      <c r="X103" s="67" t="n">
        <f aca="false">N103*5.1890047538+L103*5.5017049523</f>
        <v>33279534.0659624</v>
      </c>
      <c r="Y103" s="67" t="n">
        <f aca="false">N103*5.1890047538</f>
        <v>24967586.5853894</v>
      </c>
      <c r="Z103" s="67" t="n">
        <f aca="false">L103*5.5017049523</f>
        <v>8311947.48057296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high_v2_m!D92+temporary_pension_bonus_high!B92</f>
        <v>41146168.4159807</v>
      </c>
      <c r="G104" s="158" t="n">
        <f aca="false">high_v2_m!E92+temporary_pension_bonus_high!B92</f>
        <v>39455983.9356881</v>
      </c>
      <c r="H104" s="67" t="n">
        <f aca="false">F104-J104</f>
        <v>34867445.9331869</v>
      </c>
      <c r="I104" s="67" t="n">
        <f aca="false">G104-K104</f>
        <v>33365623.1273781</v>
      </c>
      <c r="J104" s="158" t="n">
        <f aca="false">high_v2_m!J92</f>
        <v>6278722.48279378</v>
      </c>
      <c r="K104" s="158" t="n">
        <f aca="false">high_v2_m!K92</f>
        <v>6090360.80830996</v>
      </c>
      <c r="L104" s="67" t="n">
        <f aca="false">H104-I104</f>
        <v>1501822.80580881</v>
      </c>
      <c r="M104" s="67" t="n">
        <f aca="false">J104-K104</f>
        <v>188361.674483813</v>
      </c>
      <c r="N104" s="158" t="n">
        <f aca="false">SUM(high_v5_m!C92:J92)</f>
        <v>4694757.19195093</v>
      </c>
      <c r="O104" s="7"/>
      <c r="P104" s="7"/>
      <c r="Q104" s="67" t="n">
        <f aca="false">I104*5.5017049523</f>
        <v>183567813.996472</v>
      </c>
      <c r="R104" s="67"/>
      <c r="S104" s="67"/>
      <c r="T104" s="7"/>
      <c r="U104" s="7"/>
      <c r="V104" s="67" t="n">
        <f aca="false">K104*5.5017049523</f>
        <v>33507368.2203728</v>
      </c>
      <c r="W104" s="67" t="n">
        <f aca="false">M104*5.5017049523</f>
        <v>1036310.35733112</v>
      </c>
      <c r="X104" s="67" t="n">
        <f aca="false">N104*5.1890047538+L104*5.5017049523</f>
        <v>32623703.3551655</v>
      </c>
      <c r="Y104" s="67" t="n">
        <f aca="false">N104*5.1890047538</f>
        <v>24361117.3869701</v>
      </c>
      <c r="Z104" s="67" t="n">
        <f aca="false">L104*5.5017049523</f>
        <v>8262585.96819542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high_v2_m!D93+temporary_pension_bonus_high!B93</f>
        <v>42010589.03404</v>
      </c>
      <c r="G105" s="158" t="n">
        <f aca="false">high_v2_m!E93+temporary_pension_bonus_high!B93</f>
        <v>40285697.5378804</v>
      </c>
      <c r="H105" s="67" t="n">
        <f aca="false">F105-J105</f>
        <v>35557976.7477405</v>
      </c>
      <c r="I105" s="67" t="n">
        <f aca="false">G105-K105</f>
        <v>34026663.6201699</v>
      </c>
      <c r="J105" s="158" t="n">
        <f aca="false">high_v2_m!J93</f>
        <v>6452612.28629947</v>
      </c>
      <c r="K105" s="158" t="n">
        <f aca="false">high_v2_m!K93</f>
        <v>6259033.91771049</v>
      </c>
      <c r="L105" s="67" t="n">
        <f aca="false">H105-I105</f>
        <v>1531313.12757063</v>
      </c>
      <c r="M105" s="67" t="n">
        <f aca="false">J105-K105</f>
        <v>193578.368588983</v>
      </c>
      <c r="N105" s="158" t="n">
        <f aca="false">SUM(high_v5_m!C93:J93)</f>
        <v>4739983.87330676</v>
      </c>
      <c r="O105" s="7"/>
      <c r="P105" s="7"/>
      <c r="Q105" s="67" t="n">
        <f aca="false">I105*5.5017049523</f>
        <v>187204663.749335</v>
      </c>
      <c r="R105" s="67"/>
      <c r="S105" s="67"/>
      <c r="T105" s="7"/>
      <c r="U105" s="7"/>
      <c r="V105" s="67" t="n">
        <f aca="false">K105*5.5017049523</f>
        <v>34435357.9016815</v>
      </c>
      <c r="W105" s="67" t="n">
        <f aca="false">M105*5.5017049523</f>
        <v>1065011.06912416</v>
      </c>
      <c r="X105" s="67" t="n">
        <f aca="false">N105*5.1890047538+L105*5.5017049523</f>
        <v>33020631.8690014</v>
      </c>
      <c r="Y105" s="67" t="n">
        <f aca="false">N105*5.1890047538</f>
        <v>24595798.8515241</v>
      </c>
      <c r="Z105" s="67" t="n">
        <f aca="false">L105*5.5017049523</f>
        <v>8424833.01747733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high_v2_m!D94+temporary_pension_bonus_high!B94</f>
        <v>41723459.3533381</v>
      </c>
      <c r="G106" s="156" t="n">
        <f aca="false">high_v2_m!E94+temporary_pension_bonus_high!B94</f>
        <v>40011845.0973015</v>
      </c>
      <c r="H106" s="8" t="n">
        <f aca="false">F106-J106</f>
        <v>35305705.2536467</v>
      </c>
      <c r="I106" s="8" t="n">
        <f aca="false">G106-K106</f>
        <v>33786623.6206008</v>
      </c>
      <c r="J106" s="156" t="n">
        <f aca="false">high_v2_m!J94</f>
        <v>6417754.09969139</v>
      </c>
      <c r="K106" s="156" t="n">
        <f aca="false">high_v2_m!K94</f>
        <v>6225221.47670065</v>
      </c>
      <c r="L106" s="8" t="n">
        <f aca="false">H106-I106</f>
        <v>1519081.6330459</v>
      </c>
      <c r="M106" s="8" t="n">
        <f aca="false">J106-K106</f>
        <v>192532.622990742</v>
      </c>
      <c r="N106" s="156" t="n">
        <f aca="false">SUM(high_v5_m!C94:J94)</f>
        <v>5754581.06144808</v>
      </c>
      <c r="O106" s="5"/>
      <c r="P106" s="5"/>
      <c r="Q106" s="8" t="n">
        <f aca="false">I106*5.5017049523</f>
        <v>185884034.494956</v>
      </c>
      <c r="R106" s="8"/>
      <c r="S106" s="8"/>
      <c r="T106" s="5"/>
      <c r="U106" s="5"/>
      <c r="V106" s="8" t="n">
        <f aca="false">K106*5.5017049523</f>
        <v>34249331.8275283</v>
      </c>
      <c r="W106" s="8" t="n">
        <f aca="false">M106*5.5017049523</f>
        <v>1059257.68538748</v>
      </c>
      <c r="X106" s="8" t="n">
        <f aca="false">N106*5.1890047538+L106*5.5017049523</f>
        <v>38218087.4274581</v>
      </c>
      <c r="Y106" s="8" t="n">
        <f aca="false">N106*5.1890047538</f>
        <v>29860548.4839815</v>
      </c>
      <c r="Z106" s="8" t="n">
        <f aca="false">L106*5.5017049523</f>
        <v>8357538.94347658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high_v2_m!D95+temporary_pension_bonus_high!B95</f>
        <v>42397172.4553029</v>
      </c>
      <c r="G107" s="158" t="n">
        <f aca="false">high_v2_m!E95+temporary_pension_bonus_high!B95</f>
        <v>40657453.0457245</v>
      </c>
      <c r="H107" s="67" t="n">
        <f aca="false">F107-J107</f>
        <v>35870713.6147515</v>
      </c>
      <c r="I107" s="67" t="n">
        <f aca="false">G107-K107</f>
        <v>34326787.9703896</v>
      </c>
      <c r="J107" s="158" t="n">
        <f aca="false">high_v2_m!J95</f>
        <v>6526458.8405514</v>
      </c>
      <c r="K107" s="158" t="n">
        <f aca="false">high_v2_m!K95</f>
        <v>6330665.07533486</v>
      </c>
      <c r="L107" s="67" t="n">
        <f aca="false">H107-I107</f>
        <v>1543925.64436182</v>
      </c>
      <c r="M107" s="67" t="n">
        <f aca="false">J107-K107</f>
        <v>195793.765216541</v>
      </c>
      <c r="N107" s="158" t="n">
        <f aca="false">SUM(high_v5_m!C95:J95)</f>
        <v>4840141.29749732</v>
      </c>
      <c r="O107" s="7"/>
      <c r="P107" s="7"/>
      <c r="Q107" s="67" t="n">
        <f aca="false">I107*5.5017049523</f>
        <v>188855859.373245</v>
      </c>
      <c r="R107" s="67"/>
      <c r="S107" s="67"/>
      <c r="T107" s="7"/>
      <c r="U107" s="7"/>
      <c r="V107" s="67" t="n">
        <f aca="false">K107*5.5017049523</f>
        <v>34829451.3963224</v>
      </c>
      <c r="W107" s="67" t="n">
        <f aca="false">M107*5.5017049523</f>
        <v>1077199.52772131</v>
      </c>
      <c r="X107" s="67" t="n">
        <f aca="false">N107*5.1890047538+L107*5.5017049523</f>
        <v>33609739.5653457</v>
      </c>
      <c r="Y107" s="67" t="n">
        <f aca="false">N107*5.1890047538</f>
        <v>25115516.2017773</v>
      </c>
      <c r="Z107" s="67" t="n">
        <f aca="false">L107*5.5017049523</f>
        <v>8494223.36356837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high_v2_m!D96+temporary_pension_bonus_high!B96</f>
        <v>42045679.6121511</v>
      </c>
      <c r="G108" s="158" t="n">
        <f aca="false">high_v2_m!E96+temporary_pension_bonus_high!B96</f>
        <v>40321968.3783196</v>
      </c>
      <c r="H108" s="67" t="n">
        <f aca="false">F108-J108</f>
        <v>35435648.3216587</v>
      </c>
      <c r="I108" s="67" t="n">
        <f aca="false">G108-K108</f>
        <v>33910238.026542</v>
      </c>
      <c r="J108" s="158" t="n">
        <f aca="false">high_v2_m!J96</f>
        <v>6610031.29049237</v>
      </c>
      <c r="K108" s="158" t="n">
        <f aca="false">high_v2_m!K96</f>
        <v>6411730.35177759</v>
      </c>
      <c r="L108" s="67" t="n">
        <f aca="false">H108-I108</f>
        <v>1525410.29511675</v>
      </c>
      <c r="M108" s="67" t="n">
        <f aca="false">J108-K108</f>
        <v>198300.938714773</v>
      </c>
      <c r="N108" s="158" t="n">
        <f aca="false">SUM(high_v5_m!C96:J96)</f>
        <v>4708742.31931465</v>
      </c>
      <c r="O108" s="7"/>
      <c r="P108" s="7"/>
      <c r="Q108" s="67" t="n">
        <f aca="false">I108*5.5017049523</f>
        <v>186564124.484298</v>
      </c>
      <c r="R108" s="67"/>
      <c r="S108" s="67"/>
      <c r="T108" s="7"/>
      <c r="U108" s="7"/>
      <c r="V108" s="67" t="n">
        <f aca="false">K108*5.5017049523</f>
        <v>35275448.629187</v>
      </c>
      <c r="W108" s="67" t="n">
        <f aca="false">M108*5.5017049523</f>
        <v>1090993.25657281</v>
      </c>
      <c r="X108" s="67" t="n">
        <f aca="false">N108*5.1890047538+L108*5.5017049523</f>
        <v>32826043.6542762</v>
      </c>
      <c r="Y108" s="67" t="n">
        <f aca="false">N108*5.1890047538</f>
        <v>24433686.2793429</v>
      </c>
      <c r="Z108" s="67" t="n">
        <f aca="false">L108*5.5017049523</f>
        <v>8392357.37493324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high_v2_m!D97+temporary_pension_bonus_high!B97</f>
        <v>42785389.862716</v>
      </c>
      <c r="G109" s="158" t="n">
        <f aca="false">high_v2_m!E97+temporary_pension_bonus_high!B97</f>
        <v>41031038.7057973</v>
      </c>
      <c r="H109" s="67" t="n">
        <f aca="false">F109-J109</f>
        <v>36052053.8167053</v>
      </c>
      <c r="I109" s="67" t="n">
        <f aca="false">G109-K109</f>
        <v>34499702.7411668</v>
      </c>
      <c r="J109" s="158" t="n">
        <f aca="false">high_v2_m!J97</f>
        <v>6733336.04601075</v>
      </c>
      <c r="K109" s="158" t="n">
        <f aca="false">high_v2_m!K97</f>
        <v>6531335.96463043</v>
      </c>
      <c r="L109" s="67" t="n">
        <f aca="false">H109-I109</f>
        <v>1552351.07553843</v>
      </c>
      <c r="M109" s="67" t="n">
        <f aca="false">J109-K109</f>
        <v>202000.081380322</v>
      </c>
      <c r="N109" s="158" t="n">
        <f aca="false">SUM(high_v5_m!C97:J97)</f>
        <v>4848220.55379214</v>
      </c>
      <c r="O109" s="7"/>
      <c r="P109" s="7"/>
      <c r="Q109" s="67" t="n">
        <f aca="false">I109*5.5017049523</f>
        <v>189807185.423955</v>
      </c>
      <c r="R109" s="67"/>
      <c r="S109" s="67"/>
      <c r="T109" s="7"/>
      <c r="U109" s="7"/>
      <c r="V109" s="67" t="n">
        <f aca="false">K109*5.5017049523</f>
        <v>35933483.4217423</v>
      </c>
      <c r="W109" s="67" t="n">
        <f aca="false">M109*5.5017049523</f>
        <v>1111344.84809512</v>
      </c>
      <c r="X109" s="67" t="n">
        <f aca="false">N109*5.1890047538+L109*5.5017049523</f>
        <v>33698017.1010963</v>
      </c>
      <c r="Y109" s="67" t="n">
        <f aca="false">N109*5.1890047538</f>
        <v>25157439.5010983</v>
      </c>
      <c r="Z109" s="67" t="n">
        <f aca="false">L109*5.5017049523</f>
        <v>8540577.59999803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high_v2_m!D98+temporary_pension_bonus_high!B98</f>
        <v>42516378.0103851</v>
      </c>
      <c r="G110" s="156" t="n">
        <f aca="false">high_v2_m!E98+temporary_pension_bonus_high!B98</f>
        <v>40774842.646137</v>
      </c>
      <c r="H110" s="8" t="n">
        <f aca="false">F110-J110</f>
        <v>35668864.6453206</v>
      </c>
      <c r="I110" s="8" t="n">
        <f aca="false">G110-K110</f>
        <v>34132754.6820245</v>
      </c>
      <c r="J110" s="156" t="n">
        <f aca="false">high_v2_m!J98</f>
        <v>6847513.36506444</v>
      </c>
      <c r="K110" s="156" t="n">
        <f aca="false">high_v2_m!K98</f>
        <v>6642087.9641125</v>
      </c>
      <c r="L110" s="8" t="n">
        <f aca="false">H110-I110</f>
        <v>1536109.96329618</v>
      </c>
      <c r="M110" s="8" t="n">
        <f aca="false">J110-K110</f>
        <v>205425.400951932</v>
      </c>
      <c r="N110" s="156" t="n">
        <f aca="false">SUM(high_v5_m!C98:J98)</f>
        <v>5705211.09317871</v>
      </c>
      <c r="O110" s="5"/>
      <c r="P110" s="5"/>
      <c r="Q110" s="8" t="n">
        <f aca="false">I110*5.5017049523</f>
        <v>187788345.469735</v>
      </c>
      <c r="R110" s="8"/>
      <c r="S110" s="8"/>
      <c r="T110" s="5"/>
      <c r="U110" s="5"/>
      <c r="V110" s="8" t="n">
        <f aca="false">K110*5.5017049523</f>
        <v>36542808.24577</v>
      </c>
      <c r="W110" s="8" t="n">
        <f aca="false">M110*5.5017049523</f>
        <v>1130189.94574546</v>
      </c>
      <c r="X110" s="8" t="n">
        <f aca="false">N110*5.1890047538+L110*5.5017049523</f>
        <v>38055591.2762807</v>
      </c>
      <c r="Y110" s="8" t="n">
        <f aca="false">N110*5.1890047538</f>
        <v>29604367.4839368</v>
      </c>
      <c r="Z110" s="8" t="n">
        <f aca="false">L110*5.5017049523</f>
        <v>8451223.79234394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high_v2_m!D99+temporary_pension_bonus_high!B99</f>
        <v>43287837.945901</v>
      </c>
      <c r="G111" s="158" t="n">
        <f aca="false">high_v2_m!E99+temporary_pension_bonus_high!B99</f>
        <v>41517465.7004758</v>
      </c>
      <c r="H111" s="67" t="n">
        <f aca="false">F111-J111</f>
        <v>36159525.3952564</v>
      </c>
      <c r="I111" s="67" t="n">
        <f aca="false">G111-K111</f>
        <v>34603002.5263505</v>
      </c>
      <c r="J111" s="158" t="n">
        <f aca="false">high_v2_m!J99</f>
        <v>7128312.55064461</v>
      </c>
      <c r="K111" s="158" t="n">
        <f aca="false">high_v2_m!K99</f>
        <v>6914463.17412527</v>
      </c>
      <c r="L111" s="67" t="n">
        <f aca="false">H111-I111</f>
        <v>1556522.86890589</v>
      </c>
      <c r="M111" s="67" t="n">
        <f aca="false">J111-K111</f>
        <v>213849.376519337</v>
      </c>
      <c r="N111" s="158" t="n">
        <f aca="false">SUM(high_v5_m!C99:J99)</f>
        <v>4835488.44408933</v>
      </c>
      <c r="O111" s="7"/>
      <c r="P111" s="7"/>
      <c r="Q111" s="67" t="n">
        <f aca="false">I111*5.5017049523</f>
        <v>190375510.363672</v>
      </c>
      <c r="R111" s="67"/>
      <c r="S111" s="67"/>
      <c r="T111" s="7"/>
      <c r="U111" s="7"/>
      <c r="V111" s="67" t="n">
        <f aca="false">K111*5.5017049523</f>
        <v>38041336.287581</v>
      </c>
      <c r="W111" s="67" t="n">
        <f aca="false">M111*5.5017049523</f>
        <v>1176536.17384271</v>
      </c>
      <c r="X111" s="67" t="n">
        <f aca="false">N111*5.1890047538+L111*5.5017049523</f>
        <v>33654902.0995522</v>
      </c>
      <c r="Y111" s="67" t="n">
        <f aca="false">N111*5.1890047538</f>
        <v>25091372.5233245</v>
      </c>
      <c r="Z111" s="67" t="n">
        <f aca="false">L111*5.5017049523</f>
        <v>8563529.57622772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high_v2_m!D100+temporary_pension_bonus_high!B100</f>
        <v>42999496.4114773</v>
      </c>
      <c r="G112" s="158" t="n">
        <f aca="false">high_v2_m!E100+temporary_pension_bonus_high!B100</f>
        <v>41241705.6486781</v>
      </c>
      <c r="H112" s="67" t="n">
        <f aca="false">F112-J112</f>
        <v>35858418.5702902</v>
      </c>
      <c r="I112" s="67" t="n">
        <f aca="false">G112-K112</f>
        <v>34314860.1427267</v>
      </c>
      <c r="J112" s="158" t="n">
        <f aca="false">high_v2_m!J100</f>
        <v>7141077.84118704</v>
      </c>
      <c r="K112" s="158" t="n">
        <f aca="false">high_v2_m!K100</f>
        <v>6926845.50595142</v>
      </c>
      <c r="L112" s="67" t="n">
        <f aca="false">H112-I112</f>
        <v>1543558.42756352</v>
      </c>
      <c r="M112" s="67" t="n">
        <f aca="false">J112-K112</f>
        <v>214232.335235612</v>
      </c>
      <c r="N112" s="158" t="n">
        <f aca="false">SUM(high_v5_m!C100:J100)</f>
        <v>4748860.3679099</v>
      </c>
      <c r="O112" s="7"/>
      <c r="P112" s="7"/>
      <c r="Q112" s="67" t="n">
        <f aca="false">I112*5.5017049523</f>
        <v>188790235.984721</v>
      </c>
      <c r="R112" s="67"/>
      <c r="S112" s="67"/>
      <c r="T112" s="7"/>
      <c r="U112" s="7"/>
      <c r="V112" s="67" t="n">
        <f aca="false">K112*5.5017049523</f>
        <v>38109460.2239099</v>
      </c>
      <c r="W112" s="67" t="n">
        <f aca="false">M112*5.5017049523</f>
        <v>1178643.09970856</v>
      </c>
      <c r="X112" s="67" t="n">
        <f aca="false">N112*5.1890047538+L112*5.5017049523</f>
        <v>33134062.0693075</v>
      </c>
      <c r="Y112" s="67" t="n">
        <f aca="false">N112*5.1890047538</f>
        <v>24641859.0242169</v>
      </c>
      <c r="Z112" s="67" t="n">
        <f aca="false">L112*5.5017049523</f>
        <v>8492203.04509061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high_v2_m!D101+temporary_pension_bonus_high!B101</f>
        <v>43607411.6541122</v>
      </c>
      <c r="G113" s="158" t="n">
        <f aca="false">high_v2_m!E101+temporary_pension_bonus_high!B101</f>
        <v>41826525.0627344</v>
      </c>
      <c r="H113" s="67" t="n">
        <f aca="false">F113-J113</f>
        <v>36293529.320192</v>
      </c>
      <c r="I113" s="67" t="n">
        <f aca="false">G113-K113</f>
        <v>34732059.1988318</v>
      </c>
      <c r="J113" s="158" t="n">
        <f aca="false">high_v2_m!J101</f>
        <v>7313882.33392026</v>
      </c>
      <c r="K113" s="158" t="n">
        <f aca="false">high_v2_m!K101</f>
        <v>7094465.86390265</v>
      </c>
      <c r="L113" s="67" t="n">
        <f aca="false">H113-I113</f>
        <v>1561470.12136017</v>
      </c>
      <c r="M113" s="67" t="n">
        <f aca="false">J113-K113</f>
        <v>219416.47001761</v>
      </c>
      <c r="N113" s="158" t="n">
        <f aca="false">SUM(high_v5_m!C101:J101)</f>
        <v>4854277.18237394</v>
      </c>
      <c r="O113" s="7"/>
      <c r="P113" s="7"/>
      <c r="Q113" s="67" t="n">
        <f aca="false">I113*5.5017049523</f>
        <v>191085542.09779</v>
      </c>
      <c r="R113" s="67"/>
      <c r="S113" s="67"/>
      <c r="T113" s="7"/>
      <c r="U113" s="7"/>
      <c r="V113" s="67" t="n">
        <f aca="false">K113*5.5017049523</f>
        <v>39031657.9773565</v>
      </c>
      <c r="W113" s="67" t="n">
        <f aca="false">M113*5.5017049523</f>
        <v>1207164.67971207</v>
      </c>
      <c r="X113" s="67" t="n">
        <f aca="false">N113*5.1890047538+L113*5.5017049523</f>
        <v>33779615.2751569</v>
      </c>
      <c r="Y113" s="67" t="n">
        <f aca="false">N113*5.1890047538</f>
        <v>25188867.3756012</v>
      </c>
      <c r="Z113" s="67" t="n">
        <f aca="false">L113*5.5017049523</f>
        <v>8590747.89955572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high_v2_m!D102+temporary_pension_bonus_high!B102</f>
        <v>43451192.1367028</v>
      </c>
      <c r="G114" s="156" t="n">
        <f aca="false">high_v2_m!E102+temporary_pension_bonus_high!B102</f>
        <v>41676377.867932</v>
      </c>
      <c r="H114" s="8" t="n">
        <f aca="false">F114-J114</f>
        <v>36153377.5711807</v>
      </c>
      <c r="I114" s="8" t="n">
        <f aca="false">G114-K114</f>
        <v>34597497.7393755</v>
      </c>
      <c r="J114" s="156" t="n">
        <f aca="false">high_v2_m!J102</f>
        <v>7297814.56552209</v>
      </c>
      <c r="K114" s="156" t="n">
        <f aca="false">high_v2_m!K102</f>
        <v>7078880.12855643</v>
      </c>
      <c r="L114" s="8" t="n">
        <f aca="false">H114-I114</f>
        <v>1555879.83180518</v>
      </c>
      <c r="M114" s="8" t="n">
        <f aca="false">J114-K114</f>
        <v>218934.436965662</v>
      </c>
      <c r="N114" s="156" t="n">
        <f aca="false">SUM(high_v5_m!C102:J102)</f>
        <v>5783100.24048026</v>
      </c>
      <c r="O114" s="5"/>
      <c r="P114" s="5"/>
      <c r="Q114" s="8" t="n">
        <f aca="false">I114*5.5017049523</f>
        <v>190345224.64991</v>
      </c>
      <c r="R114" s="8"/>
      <c r="S114" s="8"/>
      <c r="T114" s="5"/>
      <c r="U114" s="5"/>
      <c r="V114" s="8" t="n">
        <f aca="false">K114*5.5017049523</f>
        <v>38945909.860017</v>
      </c>
      <c r="W114" s="8" t="n">
        <f aca="false">M114*5.5017049523</f>
        <v>1204512.676083</v>
      </c>
      <c r="X114" s="8" t="n">
        <f aca="false">N114*5.1890047538+L114*5.5017049523</f>
        <v>38568526.4153803</v>
      </c>
      <c r="Y114" s="8" t="n">
        <f aca="false">N114*5.1890047538</f>
        <v>30008534.639554</v>
      </c>
      <c r="Z114" s="8" t="n">
        <f aca="false">L114*5.5017049523</f>
        <v>8559991.77582627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high_v2_m!D103+temporary_pension_bonus_high!B103</f>
        <v>44038984.3852815</v>
      </c>
      <c r="G115" s="158" t="n">
        <f aca="false">high_v2_m!E103+temporary_pension_bonus_high!B103</f>
        <v>42240635.2157582</v>
      </c>
      <c r="H115" s="67" t="n">
        <f aca="false">F115-J115</f>
        <v>36586256.5700512</v>
      </c>
      <c r="I115" s="67" t="n">
        <f aca="false">G115-K115</f>
        <v>35011489.2349849</v>
      </c>
      <c r="J115" s="158" t="n">
        <f aca="false">high_v2_m!J103</f>
        <v>7452727.81523029</v>
      </c>
      <c r="K115" s="158" t="n">
        <f aca="false">high_v2_m!K103</f>
        <v>7229145.98077338</v>
      </c>
      <c r="L115" s="67" t="n">
        <f aca="false">H115-I115</f>
        <v>1574767.33506639</v>
      </c>
      <c r="M115" s="67" t="n">
        <f aca="false">J115-K115</f>
        <v>223581.834456909</v>
      </c>
      <c r="N115" s="158" t="n">
        <f aca="false">SUM(high_v5_m!C103:J103)</f>
        <v>4767857.18333975</v>
      </c>
      <c r="O115" s="7"/>
      <c r="P115" s="7"/>
      <c r="Q115" s="67" t="n">
        <f aca="false">I115*5.5017049523</f>
        <v>192622883.711514</v>
      </c>
      <c r="R115" s="67"/>
      <c r="S115" s="67"/>
      <c r="T115" s="7"/>
      <c r="U115" s="7"/>
      <c r="V115" s="67" t="n">
        <f aca="false">K115*5.5017049523</f>
        <v>39772628.2433205</v>
      </c>
      <c r="W115" s="67" t="n">
        <f aca="false">M115*5.5017049523</f>
        <v>1230081.28587589</v>
      </c>
      <c r="X115" s="67" t="n">
        <f aca="false">N115*5.1890047538+L115*5.5017049523</f>
        <v>33404338.8358445</v>
      </c>
      <c r="Y115" s="67" t="n">
        <f aca="false">N115*5.1890047538</f>
        <v>24740433.5897894</v>
      </c>
      <c r="Z115" s="67" t="n">
        <f aca="false">L115*5.5017049523</f>
        <v>8663905.24605501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high_v2_m!D104+temporary_pension_bonus_high!B104</f>
        <v>43802832.1966419</v>
      </c>
      <c r="G116" s="158" t="n">
        <f aca="false">high_v2_m!E104+temporary_pension_bonus_high!B104</f>
        <v>42016112.0631466</v>
      </c>
      <c r="H116" s="67" t="n">
        <f aca="false">F116-J116</f>
        <v>36289011.6268098</v>
      </c>
      <c r="I116" s="67" t="n">
        <f aca="false">G116-K116</f>
        <v>34727706.1104095</v>
      </c>
      <c r="J116" s="158" t="n">
        <f aca="false">high_v2_m!J104</f>
        <v>7513820.56983208</v>
      </c>
      <c r="K116" s="158" t="n">
        <f aca="false">high_v2_m!K104</f>
        <v>7288405.95273712</v>
      </c>
      <c r="L116" s="67" t="n">
        <f aca="false">H116-I116</f>
        <v>1561305.5164003</v>
      </c>
      <c r="M116" s="67" t="n">
        <f aca="false">J116-K116</f>
        <v>225414.617094962</v>
      </c>
      <c r="N116" s="158" t="n">
        <f aca="false">SUM(high_v5_m!C104:J104)</f>
        <v>4609568.85642313</v>
      </c>
      <c r="O116" s="7"/>
      <c r="P116" s="7"/>
      <c r="Q116" s="67" t="n">
        <f aca="false">I116*5.5017049523</f>
        <v>191061592.689659</v>
      </c>
      <c r="R116" s="67"/>
      <c r="S116" s="67"/>
      <c r="T116" s="7"/>
      <c r="U116" s="7"/>
      <c r="V116" s="67" t="n">
        <f aca="false">K116*5.5017049523</f>
        <v>40098659.1245466</v>
      </c>
      <c r="W116" s="67" t="n">
        <f aca="false">M116*5.5017049523</f>
        <v>1240164.71519216</v>
      </c>
      <c r="X116" s="67" t="n">
        <f aca="false">N116*5.1890047538+L116*5.5017049523</f>
        <v>32508917.0005809</v>
      </c>
      <c r="Y116" s="67" t="n">
        <f aca="false">N116*5.1890047538</f>
        <v>23919074.7089481</v>
      </c>
      <c r="Z116" s="67" t="n">
        <f aca="false">L116*5.5017049523</f>
        <v>8589842.29163284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high_v2_m!D105+temporary_pension_bonus_high!B105</f>
        <v>44639980.9301911</v>
      </c>
      <c r="G117" s="158" t="n">
        <f aca="false">high_v2_m!E105+temporary_pension_bonus_high!B105</f>
        <v>42818206.4791113</v>
      </c>
      <c r="H117" s="67" t="n">
        <f aca="false">F117-J117</f>
        <v>36908266.7120112</v>
      </c>
      <c r="I117" s="67" t="n">
        <f aca="false">G117-K117</f>
        <v>35318443.6874768</v>
      </c>
      <c r="J117" s="158" t="n">
        <f aca="false">high_v2_m!J105</f>
        <v>7731714.21817984</v>
      </c>
      <c r="K117" s="158" t="n">
        <f aca="false">high_v2_m!K105</f>
        <v>7499762.79163444</v>
      </c>
      <c r="L117" s="67" t="n">
        <f aca="false">H117-I117</f>
        <v>1589823.02453437</v>
      </c>
      <c r="M117" s="67" t="n">
        <f aca="false">J117-K117</f>
        <v>231951.426545396</v>
      </c>
      <c r="N117" s="158" t="n">
        <f aca="false">SUM(high_v5_m!C105:J105)</f>
        <v>4790600.23725203</v>
      </c>
      <c r="O117" s="7"/>
      <c r="P117" s="7"/>
      <c r="Q117" s="67" t="n">
        <f aca="false">I117*5.5017049523</f>
        <v>194311656.54292</v>
      </c>
      <c r="R117" s="67"/>
      <c r="S117" s="67"/>
      <c r="T117" s="7"/>
      <c r="U117" s="7"/>
      <c r="V117" s="67" t="n">
        <f aca="false">K117*5.5017049523</f>
        <v>41261482.0918105</v>
      </c>
      <c r="W117" s="67" t="n">
        <f aca="false">M117*5.5017049523</f>
        <v>1276128.31211785</v>
      </c>
      <c r="X117" s="67" t="n">
        <f aca="false">N117*5.1890047538+L117*5.5017049523</f>
        <v>33605184.6120175</v>
      </c>
      <c r="Y117" s="67" t="n">
        <f aca="false">N117*5.1890047538</f>
        <v>24858447.4046562</v>
      </c>
      <c r="Z117" s="67" t="n">
        <f aca="false">L117*5.5017049523</f>
        <v>8746737.20736133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D1" colorId="64" zoomScale="85" zoomScaleNormal="85" zoomScalePageLayoutView="100" workbookViewId="0">
      <selection pane="topLeft" activeCell="F17" activeCellId="0" sqref="F17"/>
    </sheetView>
  </sheetViews>
  <sheetFormatPr defaultColWidth="9.2109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175</v>
      </c>
      <c r="G1" s="138" t="s">
        <v>176</v>
      </c>
      <c r="H1" s="136"/>
      <c r="I1" s="136"/>
      <c r="J1" s="139" t="s">
        <v>177</v>
      </c>
      <c r="K1" s="139" t="s">
        <v>178</v>
      </c>
      <c r="L1" s="136"/>
      <c r="M1" s="140"/>
      <c r="N1" s="141" t="s">
        <v>179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7"/>
      <c r="BH1" s="147"/>
      <c r="BI1" s="147"/>
      <c r="BJ1" s="147"/>
      <c r="BK1" s="147"/>
      <c r="BL1" s="147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180</v>
      </c>
      <c r="G2" s="139" t="s">
        <v>181</v>
      </c>
      <c r="H2" s="136"/>
      <c r="I2" s="136"/>
      <c r="J2" s="141"/>
      <c r="K2" s="141"/>
      <c r="L2" s="136"/>
      <c r="M2" s="140"/>
      <c r="N2" s="141" t="s">
        <v>182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71.75" hidden="false" customHeight="true" outlineLevel="0" collapsed="false">
      <c r="A3" s="143" t="s">
        <v>183</v>
      </c>
      <c r="B3" s="144"/>
      <c r="C3" s="143" t="s">
        <v>184</v>
      </c>
      <c r="D3" s="143" t="s">
        <v>185</v>
      </c>
      <c r="E3" s="143" t="s">
        <v>186</v>
      </c>
      <c r="F3" s="145" t="s">
        <v>187</v>
      </c>
      <c r="G3" s="145" t="s">
        <v>188</v>
      </c>
      <c r="H3" s="143" t="s">
        <v>189</v>
      </c>
      <c r="I3" s="143" t="s">
        <v>190</v>
      </c>
      <c r="J3" s="145" t="s">
        <v>191</v>
      </c>
      <c r="K3" s="145" t="s">
        <v>192</v>
      </c>
      <c r="L3" s="143" t="s">
        <v>193</v>
      </c>
      <c r="M3" s="146" t="s">
        <v>194</v>
      </c>
      <c r="N3" s="145" t="s">
        <v>195</v>
      </c>
      <c r="O3" s="143" t="s">
        <v>196</v>
      </c>
      <c r="P3" s="144" t="s">
        <v>197</v>
      </c>
      <c r="Q3" s="143" t="s">
        <v>198</v>
      </c>
      <c r="R3" s="143" t="s">
        <v>199</v>
      </c>
      <c r="S3" s="143" t="s">
        <v>200</v>
      </c>
      <c r="T3" s="143" t="s">
        <v>201</v>
      </c>
      <c r="U3" s="144" t="s">
        <v>202</v>
      </c>
      <c r="V3" s="143" t="s">
        <v>203</v>
      </c>
      <c r="W3" s="143" t="s">
        <v>204</v>
      </c>
      <c r="X3" s="143" t="s">
        <v>205</v>
      </c>
      <c r="Y3" s="143" t="s">
        <v>206</v>
      </c>
      <c r="Z3" s="143" t="s">
        <v>207</v>
      </c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208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</row>
    <row r="7" customFormat="false" ht="12.8" hidden="false" customHeight="false" outlineLevel="0" collapsed="false">
      <c r="B7" s="149"/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209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</row>
    <row r="14" customFormat="false" ht="12.8" hidden="false" customHeight="false" outlineLevel="0" collapsed="false">
      <c r="A14" s="154" t="s">
        <v>210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low_v2_m!B2+temporary_pension_bonus_low!B2</f>
        <v>17715091.2971215</v>
      </c>
      <c r="G14" s="155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low_v2_m!J2</f>
        <v>0</v>
      </c>
      <c r="K14" s="156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low_v2_m!B3+temporary_pension_bonus_low!B3</f>
        <v>20422747.1350974</v>
      </c>
      <c r="G15" s="157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low_v2_m!J3</f>
        <v>0</v>
      </c>
      <c r="K15" s="158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7" t="n">
        <f aca="false">low_v2_m!B4+temporary_pension_bonus_low!B4</f>
        <v>19803746.8364793</v>
      </c>
      <c r="G16" s="157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low_v2_m!J4</f>
        <v>0</v>
      </c>
      <c r="K16" s="158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SUM(low_v5_m!C4:J4)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7" t="n">
        <f aca="false">low_v2_m!B5+temporary_pension_bonus_low!B5</f>
        <v>21428421.3166265</v>
      </c>
      <c r="G17" s="157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low_v2_m!J5</f>
        <v>0</v>
      </c>
      <c r="K17" s="158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SUM(low_v5_m!C5:J5)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low_v2_m!B6+temporary_pension_bonus_low!B6</f>
        <v>18797781.9121755</v>
      </c>
      <c r="G18" s="155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low_v2_m!J6</f>
        <v>0</v>
      </c>
      <c r="K18" s="156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SUM(low_v5_m!C6:J6)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low_v2_m!B7+temporary_pension_bonus_low!B7</f>
        <v>19382726.6633888</v>
      </c>
      <c r="G19" s="157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low_v2_m!J7</f>
        <v>0</v>
      </c>
      <c r="K19" s="158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SUM(low_v5_m!C7:J7)</f>
        <v>2828183.68633319</v>
      </c>
      <c r="O19" s="159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low_v2_m!D8+temporary_pension_bonus_low!B8</f>
        <v>18504303.1925063</v>
      </c>
      <c r="G20" s="158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low_v2_m!J8</f>
        <v>0</v>
      </c>
      <c r="K20" s="158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SUM(low_v5_m!C8:J8)</f>
        <v>2477813.00409058</v>
      </c>
      <c r="O20" s="159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low_v2_m!D9+temporary_pension_bonus_low!B9</f>
        <v>20255770.5244998</v>
      </c>
      <c r="G21" s="158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low_v2_m!J9</f>
        <v>37448.2927964077</v>
      </c>
      <c r="K21" s="158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SUM(low_v5_m!C9:J9)</f>
        <v>3910348.4398605</v>
      </c>
      <c r="O21" s="159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low_v2_m!D10+temporary_pension_bonus_low!B10</f>
        <v>19378703.2560285</v>
      </c>
      <c r="G22" s="156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low_v2_m!J10</f>
        <v>68744.4841315014</v>
      </c>
      <c r="K22" s="156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SUM(low_v5_m!C10:J10)</f>
        <v>4299591.36744104</v>
      </c>
      <c r="O22" s="160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low_v2_m!D11+temporary_pension_bonus_low!B11</f>
        <v>20711369.2321363</v>
      </c>
      <c r="G23" s="158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low_v2_m!J11</f>
        <v>105406.410376622</v>
      </c>
      <c r="K23" s="158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SUM(low_v5_m!C11:J11)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low_v2_m!D12+temporary_pension_bonus_low!B12</f>
        <v>19898364.4949312</v>
      </c>
      <c r="G24" s="158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low_v2_m!J12</f>
        <v>153068.271140567</v>
      </c>
      <c r="K24" s="158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SUM(low_v5_m!C12:J12)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low_v2_m!D13+temporary_pension_bonus_low!B13</f>
        <v>21659293.0983671</v>
      </c>
      <c r="G25" s="158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low_v2_m!J13</f>
        <v>195716.984291222</v>
      </c>
      <c r="K25" s="158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SUM(low_v5_m!C13:J13)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low_v2_m!D14+temporary_pension_bonus_low!B14</f>
        <v>20174391.2627902</v>
      </c>
      <c r="G26" s="156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low_v2_m!J14</f>
        <v>199621.10106806</v>
      </c>
      <c r="K26" s="156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low_v2_m!D15+temporary_pension_bonus_low!B15</f>
        <v>20313980.7774135</v>
      </c>
      <c r="G27" s="158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low_v2_m!J15</f>
        <v>217761.898580891</v>
      </c>
      <c r="K27" s="158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low_v2_m!D16+temporary_pension_bonus_low!B16</f>
        <v>19050994.9160723</v>
      </c>
      <c r="G28" s="158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low_v2_m!J16</f>
        <v>235047.123224172</v>
      </c>
      <c r="K28" s="158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low_v2_m!D17+temporary_pension_bonus_low!B17</f>
        <v>17490439.3900688</v>
      </c>
      <c r="G29" s="158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low_v2_m!J17</f>
        <v>240391.322037069</v>
      </c>
      <c r="K29" s="158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low_v2_m!D18+temporary_pension_bonus_low!B18</f>
        <v>17349305.2240575</v>
      </c>
      <c r="G30" s="156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low_v2_m!J18</f>
        <v>195752.530770185</v>
      </c>
      <c r="K30" s="156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low_v2_m!D19+temporary_pension_bonus_low!B19</f>
        <v>17520986.5839201</v>
      </c>
      <c r="G31" s="158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low_v2_m!J19</f>
        <v>200857.994505559</v>
      </c>
      <c r="K31" s="158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low_v2_m!D20+temporary_pension_bonus_low!B20</f>
        <v>17915077.6973654</v>
      </c>
      <c r="G32" s="158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8" t="n">
        <f aca="false">low_v2_m!J20</f>
        <v>191856.994735014</v>
      </c>
      <c r="K32" s="158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8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low_v2_m!D21+temporary_pension_bonus_low!B21</f>
        <v>17719542.0514624</v>
      </c>
      <c r="G33" s="158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8" t="n">
        <f aca="false">low_v2_m!J21</f>
        <v>206664.82215155</v>
      </c>
      <c r="K33" s="158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8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low_v2_m!D22+temporary_pension_bonus_low!B22</f>
        <v>20209877.4569129</v>
      </c>
      <c r="G34" s="156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6" t="n">
        <f aca="false">low_v2_m!J22</f>
        <v>240344.303765718</v>
      </c>
      <c r="K34" s="156" t="n">
        <f aca="false">low_v2_m!K22</f>
        <v>233133.974652747</v>
      </c>
      <c r="L34" s="8" t="n">
        <f aca="false">H34-I34</f>
        <v>718558.979982134</v>
      </c>
      <c r="M34" s="8" t="n">
        <f aca="false">J34-K34</f>
        <v>7210.32911297155</v>
      </c>
      <c r="N34" s="156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3953299.49868734</v>
      </c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low_v2_m!D23+temporary_pension_bonus_low!B23</f>
        <v>18751754.832248</v>
      </c>
      <c r="G35" s="158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58" t="n">
        <f aca="false">low_v2_m!J23</f>
        <v>273324.194523427</v>
      </c>
      <c r="K35" s="158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58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low_v2_m!D24+temporary_pension_bonus_low!B24</f>
        <v>18681628.2206411</v>
      </c>
      <c r="G36" s="158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58" t="n">
        <f aca="false">low_v2_m!J24</f>
        <v>291481.093221241</v>
      </c>
      <c r="K36" s="158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58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low_v2_m!D25+temporary_pension_bonus_low!B25</f>
        <v>18382134.143264</v>
      </c>
      <c r="G37" s="158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58" t="n">
        <f aca="false">low_v2_m!J25</f>
        <v>304500.893219063</v>
      </c>
      <c r="K37" s="158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58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low_v2_m!D26+temporary_pension_bonus_low!B26</f>
        <v>18044492.9921614</v>
      </c>
      <c r="G38" s="156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56" t="n">
        <f aca="false">low_v2_m!J26</f>
        <v>323896.704895771</v>
      </c>
      <c r="K38" s="156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56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low_v2_m!D27+temporary_pension_bonus_low!B27</f>
        <v>18042969.9482315</v>
      </c>
      <c r="G39" s="158" t="n">
        <f aca="false">low_v2_m!E27+temporary_pension_bonus_low!B27</f>
        <v>17322280.7760954</v>
      </c>
      <c r="H39" s="67" t="n">
        <f aca="false">F39-J39</f>
        <v>17706667.6303501</v>
      </c>
      <c r="I39" s="67" t="n">
        <f aca="false">G39-K39</f>
        <v>16996067.5277504</v>
      </c>
      <c r="J39" s="158" t="n">
        <f aca="false">low_v2_m!J27</f>
        <v>336302.317881476</v>
      </c>
      <c r="K39" s="158" t="n">
        <f aca="false">low_v2_m!K27</f>
        <v>326213.248345032</v>
      </c>
      <c r="L39" s="67" t="n">
        <f aca="false">H39-I39</f>
        <v>710600.102599707</v>
      </c>
      <c r="M39" s="67" t="n">
        <f aca="false">J39-K39</f>
        <v>10089.0695364444</v>
      </c>
      <c r="N39" s="158" t="n">
        <f aca="false">SUM(low_v5_m!C27:J27)</f>
        <v>2903725.06642299</v>
      </c>
      <c r="O39" s="7"/>
      <c r="P39" s="7"/>
      <c r="Q39" s="67" t="n">
        <f aca="false">I39*5.5017049523</f>
        <v>93507348.8870494</v>
      </c>
      <c r="R39" s="67"/>
      <c r="S39" s="67"/>
      <c r="T39" s="7"/>
      <c r="U39" s="7"/>
      <c r="V39" s="67" t="n">
        <f aca="false">K39*5.5017049523</f>
        <v>1794729.04392573</v>
      </c>
      <c r="W39" s="67" t="n">
        <f aca="false">M39*5.5017049523</f>
        <v>55507.0838327551</v>
      </c>
      <c r="X39" s="67" t="n">
        <f aca="false">N39*5.1890047538+L39*5.5017049523</f>
        <v>18976955.2769748</v>
      </c>
      <c r="Y39" s="67" t="n">
        <f aca="false">N39*5.1890047538</f>
        <v>15067443.1733971</v>
      </c>
      <c r="Z39" s="67" t="n">
        <f aca="false">L39*5.5017049523</f>
        <v>3909512.10357769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low_v2_m!D28+temporary_pension_bonus_low!B28</f>
        <v>16987346.5796259</v>
      </c>
      <c r="G40" s="158" t="n">
        <f aca="false">low_v2_m!E28+temporary_pension_bonus_low!B28</f>
        <v>16306384.6547837</v>
      </c>
      <c r="H40" s="67" t="n">
        <f aca="false">F40-J40</f>
        <v>16647373.122851</v>
      </c>
      <c r="I40" s="67" t="n">
        <f aca="false">G40-K40</f>
        <v>15976610.4017121</v>
      </c>
      <c r="J40" s="158" t="n">
        <f aca="false">low_v2_m!J28</f>
        <v>339973.456774899</v>
      </c>
      <c r="K40" s="158" t="n">
        <f aca="false">low_v2_m!K28</f>
        <v>329774.253071652</v>
      </c>
      <c r="L40" s="67" t="n">
        <f aca="false">H40-I40</f>
        <v>670762.721138895</v>
      </c>
      <c r="M40" s="67" t="n">
        <f aca="false">J40-K40</f>
        <v>10199.2037032469</v>
      </c>
      <c r="N40" s="158" t="n">
        <f aca="false">SUM(low_v5_m!C28:J28)</f>
        <v>2589036.69150167</v>
      </c>
      <c r="O40" s="7"/>
      <c r="P40" s="7"/>
      <c r="Q40" s="67" t="n">
        <f aca="false">I40*5.5017049523</f>
        <v>87898596.5680671</v>
      </c>
      <c r="R40" s="67"/>
      <c r="S40" s="67"/>
      <c r="T40" s="7"/>
      <c r="U40" s="7"/>
      <c r="V40" s="67" t="n">
        <f aca="false">K40*5.5017049523</f>
        <v>1814320.64126534</v>
      </c>
      <c r="W40" s="67" t="n">
        <f aca="false">M40*5.5017049523</f>
        <v>56113.0095236699</v>
      </c>
      <c r="X40" s="67" t="n">
        <f aca="false">N40*5.1890047538+L40*5.5017049523</f>
        <v>17124862.2846729</v>
      </c>
      <c r="Y40" s="67" t="n">
        <f aca="false">N40*5.1890047538</f>
        <v>13434523.6999648</v>
      </c>
      <c r="Z40" s="67" t="n">
        <f aca="false">L40*5.5017049523</f>
        <v>3690338.58470808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low_v2_m!D29+temporary_pension_bonus_low!B29</f>
        <v>19223718.2205756</v>
      </c>
      <c r="G41" s="158" t="n">
        <f aca="false">low_v2_m!E29+temporary_pension_bonus_low!B29</f>
        <v>18453098.0070238</v>
      </c>
      <c r="H41" s="67" t="n">
        <f aca="false">F41-J41</f>
        <v>18812195.259027</v>
      </c>
      <c r="I41" s="67" t="n">
        <f aca="false">G41-K41</f>
        <v>18053920.7343216</v>
      </c>
      <c r="J41" s="158" t="n">
        <f aca="false">low_v2_m!J29</f>
        <v>411522.961548608</v>
      </c>
      <c r="K41" s="158" t="n">
        <f aca="false">low_v2_m!K29</f>
        <v>399177.272702149</v>
      </c>
      <c r="L41" s="67" t="n">
        <f aca="false">H41-I41</f>
        <v>758274.524705429</v>
      </c>
      <c r="M41" s="67" t="n">
        <f aca="false">J41-K41</f>
        <v>12345.6888464582</v>
      </c>
      <c r="N41" s="158" t="n">
        <f aca="false">SUM(low_v5_m!C29:J29)</f>
        <v>3131687.50994244</v>
      </c>
      <c r="O41" s="7"/>
      <c r="P41" s="7"/>
      <c r="Q41" s="67" t="n">
        <f aca="false">I41*5.5017049523</f>
        <v>99327345.1124488</v>
      </c>
      <c r="R41" s="67"/>
      <c r="S41" s="67"/>
      <c r="T41" s="7"/>
      <c r="U41" s="7"/>
      <c r="V41" s="67" t="n">
        <f aca="false">K41*5.5017049523</f>
        <v>2196155.57807102</v>
      </c>
      <c r="W41" s="67" t="n">
        <f aca="false">M41*5.5017049523</f>
        <v>67922.3374661137</v>
      </c>
      <c r="X41" s="67" t="n">
        <f aca="false">N41*5.1890047538+L41*5.5017049523</f>
        <v>20422144.0842822</v>
      </c>
      <c r="Y41" s="67" t="n">
        <f aca="false">N41*5.1890047538</f>
        <v>16250341.3765074</v>
      </c>
      <c r="Z41" s="67" t="n">
        <f aca="false">L41*5.5017049523</f>
        <v>4171802.70777479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low_v2_m!D30+temporary_pension_bonus_low!B30</f>
        <v>18161796.8669737</v>
      </c>
      <c r="G42" s="156" t="n">
        <f aca="false">low_v2_m!E30+temporary_pension_bonus_low!B30</f>
        <v>17431525.4071028</v>
      </c>
      <c r="H42" s="8" t="n">
        <f aca="false">F42-J42</f>
        <v>17767372.903958</v>
      </c>
      <c r="I42" s="8" t="n">
        <f aca="false">G42-K42</f>
        <v>17048934.1629776</v>
      </c>
      <c r="J42" s="156" t="n">
        <f aca="false">low_v2_m!J30</f>
        <v>394423.963015704</v>
      </c>
      <c r="K42" s="156" t="n">
        <f aca="false">low_v2_m!K30</f>
        <v>382591.244125233</v>
      </c>
      <c r="L42" s="8" t="n">
        <f aca="false">H42-I42</f>
        <v>718438.740980458</v>
      </c>
      <c r="M42" s="8" t="n">
        <f aca="false">J42-K42</f>
        <v>11832.718890471</v>
      </c>
      <c r="N42" s="156" t="n">
        <f aca="false">SUM(low_v5_m!C30:J30)</f>
        <v>3465850.10336527</v>
      </c>
      <c r="O42" s="5"/>
      <c r="P42" s="5"/>
      <c r="Q42" s="8" t="n">
        <f aca="false">I42*5.5017049523</f>
        <v>93798205.5158903</v>
      </c>
      <c r="R42" s="8"/>
      <c r="S42" s="8"/>
      <c r="T42" s="5"/>
      <c r="U42" s="5"/>
      <c r="V42" s="8" t="n">
        <f aca="false">K42*5.5017049523</f>
        <v>2104904.14251041</v>
      </c>
      <c r="W42" s="8" t="n">
        <f aca="false">M42*5.5017049523</f>
        <v>65100.1281188783</v>
      </c>
      <c r="X42" s="8" t="n">
        <f aca="false">N42*5.1890047538+L42*5.5017049523</f>
        <v>21936950.641497</v>
      </c>
      <c r="Y42" s="8" t="n">
        <f aca="false">N42*5.1890047538</f>
        <v>17984312.6623206</v>
      </c>
      <c r="Z42" s="8" t="n">
        <f aca="false">L42*5.5017049523</f>
        <v>3952637.97917636</v>
      </c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low_v2_m!D31+temporary_pension_bonus_low!B31</f>
        <v>20370189.3723093</v>
      </c>
      <c r="G43" s="158" t="n">
        <f aca="false">low_v2_m!E31+temporary_pension_bonus_low!B31</f>
        <v>19550388.9017274</v>
      </c>
      <c r="H43" s="67" t="n">
        <f aca="false">F43-J43</f>
        <v>19900693.9876133</v>
      </c>
      <c r="I43" s="67" t="n">
        <f aca="false">G43-K43</f>
        <v>19094978.3785723</v>
      </c>
      <c r="J43" s="158" t="n">
        <f aca="false">low_v2_m!J31</f>
        <v>469495.384695986</v>
      </c>
      <c r="K43" s="158" t="n">
        <f aca="false">low_v2_m!K31</f>
        <v>455410.523155107</v>
      </c>
      <c r="L43" s="67" t="n">
        <f aca="false">H43-I43</f>
        <v>805715.609040946</v>
      </c>
      <c r="M43" s="67" t="n">
        <f aca="false">J43-K43</f>
        <v>14084.8615408798</v>
      </c>
      <c r="N43" s="158" t="n">
        <f aca="false">SUM(low_v5_m!C31:J31)</f>
        <v>3378902.92162349</v>
      </c>
      <c r="O43" s="7"/>
      <c r="P43" s="7"/>
      <c r="Q43" s="67" t="n">
        <f aca="false">I43*5.5017049523</f>
        <v>105054937.109453</v>
      </c>
      <c r="R43" s="67"/>
      <c r="S43" s="67"/>
      <c r="T43" s="7"/>
      <c r="U43" s="7"/>
      <c r="V43" s="67" t="n">
        <f aca="false">K43*5.5017049523</f>
        <v>2505534.33057198</v>
      </c>
      <c r="W43" s="67" t="n">
        <f aca="false">M43*5.5017049523</f>
        <v>77490.752491918</v>
      </c>
      <c r="X43" s="67" t="n">
        <f aca="false">N43*5.1890047538+L43*5.5017049523</f>
        <v>21965952.879339</v>
      </c>
      <c r="Y43" s="67" t="n">
        <f aca="false">N43*5.1890047538</f>
        <v>17533143.322933</v>
      </c>
      <c r="Z43" s="67" t="n">
        <f aca="false">L43*5.5017049523</f>
        <v>4432809.55640598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low_v2_m!D32+temporary_pension_bonus_low!B32</f>
        <v>19316240.977808</v>
      </c>
      <c r="G44" s="158" t="n">
        <f aca="false">low_v2_m!E32+temporary_pension_bonus_low!B32</f>
        <v>18538101.4579014</v>
      </c>
      <c r="H44" s="67" t="n">
        <f aca="false">F44-J44</f>
        <v>18848918.2450977</v>
      </c>
      <c r="I44" s="67" t="n">
        <f aca="false">G44-K44</f>
        <v>18084798.4071724</v>
      </c>
      <c r="J44" s="158" t="n">
        <f aca="false">low_v2_m!J32</f>
        <v>467322.732710311</v>
      </c>
      <c r="K44" s="158" t="n">
        <f aca="false">low_v2_m!K32</f>
        <v>453303.050729002</v>
      </c>
      <c r="L44" s="67" t="n">
        <f aca="false">H44-I44</f>
        <v>764119.837925326</v>
      </c>
      <c r="M44" s="67" t="n">
        <f aca="false">J44-K44</f>
        <v>14019.6819813093</v>
      </c>
      <c r="N44" s="158" t="n">
        <f aca="false">SUM(low_v5_m!C32:J32)</f>
        <v>3013120.21195762</v>
      </c>
      <c r="O44" s="7"/>
      <c r="P44" s="7"/>
      <c r="Q44" s="67" t="n">
        <f aca="false">I44*5.5017049523</f>
        <v>99497224.9580875</v>
      </c>
      <c r="R44" s="67"/>
      <c r="S44" s="67"/>
      <c r="T44" s="7"/>
      <c r="U44" s="7"/>
      <c r="V44" s="67" t="n">
        <f aca="false">K44*5.5017049523</f>
        <v>2493939.63908845</v>
      </c>
      <c r="W44" s="67" t="n">
        <f aca="false">M44*5.5017049523</f>
        <v>77132.1537862405</v>
      </c>
      <c r="X44" s="67" t="n">
        <f aca="false">N44*5.1890047538+L44*5.5017049523</f>
        <v>19839057.0000834</v>
      </c>
      <c r="Y44" s="67" t="n">
        <f aca="false">N44*5.1890047538</f>
        <v>15635095.1036189</v>
      </c>
      <c r="Z44" s="67" t="n">
        <f aca="false">L44*5.5017049523</f>
        <v>4203961.89646444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low_v2_m!D33+temporary_pension_bonus_low!B33</f>
        <v>20975124.7611747</v>
      </c>
      <c r="G45" s="158" t="n">
        <f aca="false">low_v2_m!E33+temporary_pension_bonus_low!B33</f>
        <v>20129289.1950607</v>
      </c>
      <c r="H45" s="67" t="n">
        <f aca="false">F45-J45</f>
        <v>20443441.686072</v>
      </c>
      <c r="I45" s="67" t="n">
        <f aca="false">G45-K45</f>
        <v>19613556.6122111</v>
      </c>
      <c r="J45" s="158" t="n">
        <f aca="false">low_v2_m!J33</f>
        <v>531683.075102706</v>
      </c>
      <c r="K45" s="158" t="n">
        <f aca="false">low_v2_m!K33</f>
        <v>515732.582849625</v>
      </c>
      <c r="L45" s="67" t="n">
        <f aca="false">H45-I45</f>
        <v>829885.073860895</v>
      </c>
      <c r="M45" s="67" t="n">
        <f aca="false">J45-K45</f>
        <v>15950.4922530812</v>
      </c>
      <c r="N45" s="158" t="n">
        <f aca="false">SUM(low_v5_m!C33:J33)</f>
        <v>3461021.13123856</v>
      </c>
      <c r="O45" s="7"/>
      <c r="P45" s="7"/>
      <c r="Q45" s="67" t="n">
        <f aca="false">I45*5.5017049523</f>
        <v>107908001.545618</v>
      </c>
      <c r="R45" s="67"/>
      <c r="S45" s="67"/>
      <c r="T45" s="7"/>
      <c r="U45" s="7"/>
      <c r="V45" s="67" t="n">
        <f aca="false">K45*5.5017049523</f>
        <v>2837408.50512625</v>
      </c>
      <c r="W45" s="67" t="n">
        <f aca="false">M45*5.5017049523</f>
        <v>87754.9022203995</v>
      </c>
      <c r="X45" s="67" t="n">
        <f aca="false">N45*5.1890047538+L45*5.5017049523</f>
        <v>22525037.9236995</v>
      </c>
      <c r="Y45" s="67" t="n">
        <f aca="false">N45*5.1890047538</f>
        <v>17959255.1029991</v>
      </c>
      <c r="Z45" s="67" t="n">
        <f aca="false">L45*5.5017049523</f>
        <v>4565782.82070034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low_v2_m!D34+temporary_pension_bonus_low!B34</f>
        <v>19951497.9383391</v>
      </c>
      <c r="G46" s="156" t="n">
        <f aca="false">low_v2_m!E34+temporary_pension_bonus_low!B34</f>
        <v>19145533.1318515</v>
      </c>
      <c r="H46" s="8" t="n">
        <f aca="false">F46-J46</f>
        <v>19432418.3136363</v>
      </c>
      <c r="I46" s="8" t="n">
        <f aca="false">G46-K46</f>
        <v>18642025.8958898</v>
      </c>
      <c r="J46" s="156" t="n">
        <f aca="false">low_v2_m!J34</f>
        <v>519079.624702817</v>
      </c>
      <c r="K46" s="156" t="n">
        <f aca="false">low_v2_m!K34</f>
        <v>503507.235961733</v>
      </c>
      <c r="L46" s="8" t="n">
        <f aca="false">H46-I46</f>
        <v>790392.417746458</v>
      </c>
      <c r="M46" s="8" t="n">
        <f aca="false">J46-K46</f>
        <v>15572.3887410845</v>
      </c>
      <c r="N46" s="156" t="n">
        <f aca="false">SUM(low_v5_m!C34:J34)</f>
        <v>3826871.86176065</v>
      </c>
      <c r="O46" s="5"/>
      <c r="P46" s="5"/>
      <c r="Q46" s="8" t="n">
        <f aca="false">I46*5.5017049523</f>
        <v>102562926.192322</v>
      </c>
      <c r="R46" s="8"/>
      <c r="S46" s="8"/>
      <c r="T46" s="5"/>
      <c r="U46" s="5"/>
      <c r="V46" s="8" t="n">
        <f aca="false">K46*5.5017049523</f>
        <v>2770148.25360955</v>
      </c>
      <c r="W46" s="8" t="n">
        <f aca="false">M46*5.5017049523</f>
        <v>85674.6882559653</v>
      </c>
      <c r="X46" s="8" t="n">
        <f aca="false">N46*5.1890047538+L46*5.5017049523</f>
        <v>24206162.1618355</v>
      </c>
      <c r="Y46" s="8" t="n">
        <f aca="false">N46*5.1890047538</f>
        <v>19857656.2828595</v>
      </c>
      <c r="Z46" s="8" t="n">
        <f aca="false">L46*5.5017049523</f>
        <v>4348505.87897606</v>
      </c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low_v2_m!D35+temporary_pension_bonus_low!B35</f>
        <v>21599025.7820047</v>
      </c>
      <c r="G47" s="158" t="n">
        <f aca="false">low_v2_m!E35+temporary_pension_bonus_low!B35</f>
        <v>20725224.0799058</v>
      </c>
      <c r="H47" s="67" t="n">
        <f aca="false">F47-J47</f>
        <v>21029997.5413554</v>
      </c>
      <c r="I47" s="67" t="n">
        <f aca="false">G47-K47</f>
        <v>20173266.6864759</v>
      </c>
      <c r="J47" s="158" t="n">
        <f aca="false">low_v2_m!J35</f>
        <v>569028.240649331</v>
      </c>
      <c r="K47" s="158" t="n">
        <f aca="false">low_v2_m!K35</f>
        <v>551957.393429851</v>
      </c>
      <c r="L47" s="67" t="n">
        <f aca="false">H47-I47</f>
        <v>856730.854879491</v>
      </c>
      <c r="M47" s="67" t="n">
        <f aca="false">J47-K47</f>
        <v>17070.8472194801</v>
      </c>
      <c r="N47" s="158" t="n">
        <f aca="false">SUM(low_v5_m!C35:J35)</f>
        <v>3545332.25694884</v>
      </c>
      <c r="O47" s="7"/>
      <c r="P47" s="7"/>
      <c r="Q47" s="67" t="n">
        <f aca="false">I47*5.5017049523</f>
        <v>110987361.233053</v>
      </c>
      <c r="R47" s="67"/>
      <c r="S47" s="67"/>
      <c r="T47" s="7"/>
      <c r="U47" s="7"/>
      <c r="V47" s="67" t="n">
        <f aca="false">K47*5.5017049523</f>
        <v>3036706.72489161</v>
      </c>
      <c r="W47" s="67" t="n">
        <f aca="false">M47*5.5017049523</f>
        <v>93918.7646873703</v>
      </c>
      <c r="X47" s="67" t="n">
        <f aca="false">N47*5.1890047538+L47*5.5017049523</f>
        <v>23110226.3221867</v>
      </c>
      <c r="Y47" s="67" t="n">
        <f aca="false">N47*5.1890047538</f>
        <v>18396745.935108</v>
      </c>
      <c r="Z47" s="67" t="n">
        <f aca="false">L47*5.5017049523</f>
        <v>4713480.38707871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low_v2_m!D36+temporary_pension_bonus_low!B36</f>
        <v>20653615.8790935</v>
      </c>
      <c r="G48" s="158" t="n">
        <f aca="false">low_v2_m!E36+temporary_pension_bonus_low!B36</f>
        <v>19816631.1338873</v>
      </c>
      <c r="H48" s="67" t="n">
        <f aca="false">F48-J48</f>
        <v>20079685.1219468</v>
      </c>
      <c r="I48" s="67" t="n">
        <f aca="false">G48-K48</f>
        <v>19259918.299455</v>
      </c>
      <c r="J48" s="158" t="n">
        <f aca="false">low_v2_m!J36</f>
        <v>573930.757146712</v>
      </c>
      <c r="K48" s="158" t="n">
        <f aca="false">low_v2_m!K36</f>
        <v>556712.83443231</v>
      </c>
      <c r="L48" s="67" t="n">
        <f aca="false">H48-I48</f>
        <v>819766.822491817</v>
      </c>
      <c r="M48" s="67" t="n">
        <f aca="false">J48-K48</f>
        <v>17217.9227144014</v>
      </c>
      <c r="N48" s="158" t="n">
        <f aca="false">SUM(low_v5_m!C36:J36)</f>
        <v>3283035.8726688</v>
      </c>
      <c r="O48" s="7"/>
      <c r="P48" s="7"/>
      <c r="Q48" s="67" t="n">
        <f aca="false">I48*5.5017049523</f>
        <v>105962387.889005</v>
      </c>
      <c r="R48" s="67"/>
      <c r="S48" s="67"/>
      <c r="T48" s="7"/>
      <c r="U48" s="7"/>
      <c r="V48" s="67" t="n">
        <f aca="false">K48*5.5017049523</f>
        <v>3062869.75820521</v>
      </c>
      <c r="W48" s="67" t="n">
        <f aca="false">M48*5.5017049523</f>
        <v>94727.9306661408</v>
      </c>
      <c r="X48" s="67" t="n">
        <f aca="false">N48*5.1890047538+L48*5.5017049523</f>
        <v>21545803.9372088</v>
      </c>
      <c r="Y48" s="67" t="n">
        <f aca="false">N48*5.1890047538</f>
        <v>17035688.7501743</v>
      </c>
      <c r="Z48" s="67" t="n">
        <f aca="false">L48*5.5017049523</f>
        <v>4510115.18703447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low_v2_m!D37+temporary_pension_bonus_low!B37</f>
        <v>22224215.8908568</v>
      </c>
      <c r="G49" s="158" t="n">
        <f aca="false">low_v2_m!E37+temporary_pension_bonus_low!B37</f>
        <v>21322553.5949553</v>
      </c>
      <c r="H49" s="67" t="n">
        <f aca="false">F49-J49</f>
        <v>21581955.8269179</v>
      </c>
      <c r="I49" s="67" t="n">
        <f aca="false">G49-K49</f>
        <v>20699561.3329346</v>
      </c>
      <c r="J49" s="158" t="n">
        <f aca="false">low_v2_m!J37</f>
        <v>642260.063938917</v>
      </c>
      <c r="K49" s="158" t="n">
        <f aca="false">low_v2_m!K37</f>
        <v>622992.262020749</v>
      </c>
      <c r="L49" s="67" t="n">
        <f aca="false">H49-I49</f>
        <v>882394.493983291</v>
      </c>
      <c r="M49" s="67" t="n">
        <f aca="false">J49-K49</f>
        <v>19267.8019181676</v>
      </c>
      <c r="N49" s="158" t="n">
        <f aca="false">SUM(low_v5_m!C37:J37)</f>
        <v>3647425.33944455</v>
      </c>
      <c r="O49" s="7"/>
      <c r="P49" s="7"/>
      <c r="Q49" s="67" t="n">
        <f aca="false">I49*5.5017049523</f>
        <v>113882879.095844</v>
      </c>
      <c r="R49" s="67"/>
      <c r="S49" s="67"/>
      <c r="T49" s="7"/>
      <c r="U49" s="7"/>
      <c r="V49" s="67" t="n">
        <f aca="false">K49*5.5017049523</f>
        <v>3427519.61320413</v>
      </c>
      <c r="W49" s="67" t="n">
        <f aca="false">M49*5.5017049523</f>
        <v>106005.761233118</v>
      </c>
      <c r="X49" s="67" t="n">
        <f aca="false">N49*5.1890047538+L49*5.5017049523</f>
        <v>23781181.5829385</v>
      </c>
      <c r="Y49" s="67" t="n">
        <f aca="false">N49*5.1890047538</f>
        <v>18926507.4255084</v>
      </c>
      <c r="Z49" s="67" t="n">
        <f aca="false">L49*5.5017049523</f>
        <v>4854674.15743013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low_v2_m!D38+temporary_pension_bonus_low!B38</f>
        <v>21325996.0171326</v>
      </c>
      <c r="G50" s="156" t="n">
        <f aca="false">low_v2_m!E38+temporary_pension_bonus_low!B38</f>
        <v>20459156.6006221</v>
      </c>
      <c r="H50" s="8" t="n">
        <f aca="false">F50-J50</f>
        <v>20692373.6069059</v>
      </c>
      <c r="I50" s="8" t="n">
        <f aca="false">G50-K50</f>
        <v>19844542.8627022</v>
      </c>
      <c r="J50" s="156" t="n">
        <f aca="false">low_v2_m!J38</f>
        <v>633622.410226703</v>
      </c>
      <c r="K50" s="156" t="n">
        <f aca="false">low_v2_m!K38</f>
        <v>614613.737919902</v>
      </c>
      <c r="L50" s="8" t="n">
        <f aca="false">H50-I50</f>
        <v>847830.744203713</v>
      </c>
      <c r="M50" s="8" t="n">
        <f aca="false">J50-K50</f>
        <v>19008.6723068012</v>
      </c>
      <c r="N50" s="156" t="n">
        <f aca="false">SUM(low_v5_m!C38:J38)</f>
        <v>4078448.17125495</v>
      </c>
      <c r="O50" s="5"/>
      <c r="P50" s="5"/>
      <c r="Q50" s="8" t="n">
        <f aca="false">I50*5.5017049523</f>
        <v>109178819.743858</v>
      </c>
      <c r="R50" s="8"/>
      <c r="S50" s="8"/>
      <c r="T50" s="5"/>
      <c r="U50" s="5"/>
      <c r="V50" s="8" t="n">
        <f aca="false">K50*5.5017049523</f>
        <v>3381423.44566554</v>
      </c>
      <c r="W50" s="8" t="n">
        <f aca="false">M50*5.5017049523</f>
        <v>104580.106566976</v>
      </c>
      <c r="X50" s="8" t="n">
        <f aca="false">N50*5.1890047538+L50*5.5017049523</f>
        <v>25827601.5528666</v>
      </c>
      <c r="Y50" s="8" t="n">
        <f aca="false">N50*5.1890047538</f>
        <v>21163086.9487688</v>
      </c>
      <c r="Z50" s="8" t="n">
        <f aca="false">L50*5.5017049523</f>
        <v>4664514.60409776</v>
      </c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low_v2_m!D39+temporary_pension_bonus_low!B39</f>
        <v>22893917.6349774</v>
      </c>
      <c r="G51" s="158" t="n">
        <f aca="false">low_v2_m!E39+temporary_pension_bonus_low!B39</f>
        <v>21962077.0713454</v>
      </c>
      <c r="H51" s="67" t="n">
        <f aca="false">F51-J51</f>
        <v>22188338.6948905</v>
      </c>
      <c r="I51" s="67" t="n">
        <f aca="false">G51-K51</f>
        <v>21277665.4994612</v>
      </c>
      <c r="J51" s="158" t="n">
        <f aca="false">low_v2_m!J39</f>
        <v>705578.940086886</v>
      </c>
      <c r="K51" s="158" t="n">
        <f aca="false">low_v2_m!K39</f>
        <v>684411.57188428</v>
      </c>
      <c r="L51" s="67" t="n">
        <f aca="false">H51-I51</f>
        <v>910673.195429347</v>
      </c>
      <c r="M51" s="67" t="n">
        <f aca="false">J51-K51</f>
        <v>21167.3682026064</v>
      </c>
      <c r="N51" s="158" t="n">
        <f aca="false">SUM(low_v5_m!C39:J39)</f>
        <v>3683213.04971881</v>
      </c>
      <c r="O51" s="7"/>
      <c r="P51" s="7"/>
      <c r="Q51" s="67" t="n">
        <f aca="false">I51*5.5017049523</f>
        <v>117063437.651768</v>
      </c>
      <c r="R51" s="67"/>
      <c r="S51" s="67"/>
      <c r="T51" s="7"/>
      <c r="U51" s="7"/>
      <c r="V51" s="67" t="n">
        <f aca="false">K51*5.5017049523</f>
        <v>3765430.53444717</v>
      </c>
      <c r="W51" s="67" t="n">
        <f aca="false">M51*5.5017049523</f>
        <v>116456.614467437</v>
      </c>
      <c r="X51" s="67" t="n">
        <f aca="false">N51*5.1890047538+L51*5.5017049523</f>
        <v>24122465.2534696</v>
      </c>
      <c r="Y51" s="67" t="n">
        <f aca="false">N51*5.1890047538</f>
        <v>19112210.0242491</v>
      </c>
      <c r="Z51" s="67" t="n">
        <f aca="false">L51*5.5017049523</f>
        <v>5010255.22922051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low_v2_m!D40+temporary_pension_bonus_low!B40</f>
        <v>22058170.6051207</v>
      </c>
      <c r="G52" s="158" t="n">
        <f aca="false">low_v2_m!E40+temporary_pension_bonus_low!B40</f>
        <v>21158747.178519</v>
      </c>
      <c r="H52" s="67" t="n">
        <f aca="false">F52-J52</f>
        <v>21353582.6465221</v>
      </c>
      <c r="I52" s="67" t="n">
        <f aca="false">G52-K52</f>
        <v>20475296.8586784</v>
      </c>
      <c r="J52" s="158" t="n">
        <f aca="false">low_v2_m!J40</f>
        <v>704587.958598589</v>
      </c>
      <c r="K52" s="158" t="n">
        <f aca="false">low_v2_m!K40</f>
        <v>683450.319840631</v>
      </c>
      <c r="L52" s="67" t="n">
        <f aca="false">H52-I52</f>
        <v>878285.787843693</v>
      </c>
      <c r="M52" s="67" t="n">
        <f aca="false">J52-K52</f>
        <v>21137.6387579577</v>
      </c>
      <c r="N52" s="158" t="n">
        <f aca="false">SUM(low_v5_m!C40:J40)</f>
        <v>3469066.28491146</v>
      </c>
      <c r="O52" s="7"/>
      <c r="P52" s="7"/>
      <c r="Q52" s="67" t="n">
        <f aca="false">I52*5.5017049523</f>
        <v>112649042.127203</v>
      </c>
      <c r="R52" s="67"/>
      <c r="S52" s="67"/>
      <c r="T52" s="7"/>
      <c r="U52" s="7"/>
      <c r="V52" s="67" t="n">
        <f aca="false">K52*5.5017049523</f>
        <v>3760142.00931822</v>
      </c>
      <c r="W52" s="67" t="n">
        <f aca="false">M52*5.5017049523</f>
        <v>116293.051834584</v>
      </c>
      <c r="X52" s="67" t="n">
        <f aca="false">N52*5.1890047538+L52*5.5017049523</f>
        <v>22833070.7121672</v>
      </c>
      <c r="Y52" s="67" t="n">
        <f aca="false">N52*5.1890047538</f>
        <v>18001001.4436529</v>
      </c>
      <c r="Z52" s="67" t="n">
        <f aca="false">L52*5.5017049523</f>
        <v>4832069.26851435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low_v2_m!D41+temporary_pension_bonus_low!B41</f>
        <v>23372740.2094203</v>
      </c>
      <c r="G53" s="158" t="n">
        <f aca="false">low_v2_m!E41+temporary_pension_bonus_low!B41</f>
        <v>22419024.3771243</v>
      </c>
      <c r="H53" s="67" t="n">
        <f aca="false">F53-J53</f>
        <v>22564989.4124515</v>
      </c>
      <c r="I53" s="67" t="n">
        <f aca="false">G53-K53</f>
        <v>21635506.1040646</v>
      </c>
      <c r="J53" s="158" t="n">
        <f aca="false">low_v2_m!J41</f>
        <v>807750.796968787</v>
      </c>
      <c r="K53" s="158" t="n">
        <f aca="false">low_v2_m!K41</f>
        <v>783518.273059723</v>
      </c>
      <c r="L53" s="67" t="n">
        <f aca="false">H53-I53</f>
        <v>929483.308386929</v>
      </c>
      <c r="M53" s="67" t="n">
        <f aca="false">J53-K53</f>
        <v>24232.5239090638</v>
      </c>
      <c r="N53" s="158" t="n">
        <f aca="false">SUM(low_v5_m!C41:J41)</f>
        <v>3706842.52732908</v>
      </c>
      <c r="O53" s="7"/>
      <c r="P53" s="7"/>
      <c r="Q53" s="67" t="n">
        <f aca="false">I53*5.5017049523</f>
        <v>119032171.078249</v>
      </c>
      <c r="R53" s="67"/>
      <c r="S53" s="67"/>
      <c r="T53" s="7"/>
      <c r="U53" s="7"/>
      <c r="V53" s="67" t="n">
        <f aca="false">K53*5.5017049523</f>
        <v>4310686.36311022</v>
      </c>
      <c r="W53" s="67" t="n">
        <f aca="false">M53*5.5017049523</f>
        <v>133320.196797224</v>
      </c>
      <c r="X53" s="67" t="n">
        <f aca="false">N53*5.1890047538+L53*5.5017049523</f>
        <v>24348566.4167312</v>
      </c>
      <c r="Y53" s="67" t="n">
        <f aca="false">N53*5.1890047538</f>
        <v>19234823.4958986</v>
      </c>
      <c r="Z53" s="67" t="n">
        <f aca="false">L53*5.5017049523</f>
        <v>5113742.92083256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low_v2_m!D42+temporary_pension_bonus_low!B42</f>
        <v>22579128.0490053</v>
      </c>
      <c r="G54" s="156" t="n">
        <f aca="false">low_v2_m!E42+temporary_pension_bonus_low!B42</f>
        <v>21656322.0108335</v>
      </c>
      <c r="H54" s="8" t="n">
        <f aca="false">F54-J54</f>
        <v>21743836.8511755</v>
      </c>
      <c r="I54" s="8" t="n">
        <f aca="false">G54-K54</f>
        <v>20846089.5489386</v>
      </c>
      <c r="J54" s="156" t="n">
        <f aca="false">low_v2_m!J42</f>
        <v>835291.197829828</v>
      </c>
      <c r="K54" s="156" t="n">
        <f aca="false">low_v2_m!K42</f>
        <v>810232.461894933</v>
      </c>
      <c r="L54" s="8" t="n">
        <f aca="false">H54-I54</f>
        <v>897747.302236855</v>
      </c>
      <c r="M54" s="8" t="n">
        <f aca="false">J54-K54</f>
        <v>25058.735934895</v>
      </c>
      <c r="N54" s="156" t="n">
        <f aca="false">SUM(low_v5_m!C42:J42)</f>
        <v>4215667.78669526</v>
      </c>
      <c r="O54" s="5"/>
      <c r="P54" s="5"/>
      <c r="Q54" s="8" t="n">
        <f aca="false">I54*5.5017049523</f>
        <v>114689034.107485</v>
      </c>
      <c r="R54" s="8"/>
      <c r="S54" s="8"/>
      <c r="T54" s="5"/>
      <c r="U54" s="5"/>
      <c r="V54" s="8" t="n">
        <f aca="false">K54*5.5017049523</f>
        <v>4457659.94812157</v>
      </c>
      <c r="W54" s="8" t="n">
        <f aca="false">M54*5.5017049523</f>
        <v>137865.77159139</v>
      </c>
      <c r="X54" s="8" t="n">
        <f aca="false">N54*5.1890047538+L54*5.5017049523</f>
        <v>26814260.9642337</v>
      </c>
      <c r="Y54" s="8" t="n">
        <f aca="false">N54*5.1890047538</f>
        <v>21875120.1856032</v>
      </c>
      <c r="Z54" s="8" t="n">
        <f aca="false">L54*5.5017049523</f>
        <v>4939140.77863047</v>
      </c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low_v2_m!D43+temporary_pension_bonus_low!B43</f>
        <v>23954455.9058176</v>
      </c>
      <c r="G55" s="158" t="n">
        <f aca="false">low_v2_m!E43+temporary_pension_bonus_low!B43</f>
        <v>22973939.5219524</v>
      </c>
      <c r="H55" s="67" t="n">
        <f aca="false">F55-J55</f>
        <v>22966050.0796069</v>
      </c>
      <c r="I55" s="67" t="n">
        <f aca="false">G55-K55</f>
        <v>22015185.8705279</v>
      </c>
      <c r="J55" s="158" t="n">
        <f aca="false">low_v2_m!J43</f>
        <v>988405.826210765</v>
      </c>
      <c r="K55" s="158" t="n">
        <f aca="false">low_v2_m!K43</f>
        <v>958753.651424442</v>
      </c>
      <c r="L55" s="67" t="n">
        <f aca="false">H55-I55</f>
        <v>950864.209078942</v>
      </c>
      <c r="M55" s="67" t="n">
        <f aca="false">J55-K55</f>
        <v>29652.174786323</v>
      </c>
      <c r="N55" s="158" t="n">
        <f aca="false">SUM(low_v5_m!C43:J43)</f>
        <v>3780388.71011075</v>
      </c>
      <c r="O55" s="7"/>
      <c r="P55" s="7"/>
      <c r="Q55" s="67" t="n">
        <f aca="false">I55*5.5017049523</f>
        <v>121121057.129689</v>
      </c>
      <c r="R55" s="67"/>
      <c r="S55" s="67"/>
      <c r="T55" s="7"/>
      <c r="U55" s="7"/>
      <c r="V55" s="67" t="n">
        <f aca="false">K55*5.5017049523</f>
        <v>5274779.71207756</v>
      </c>
      <c r="W55" s="67" t="n">
        <f aca="false">M55*5.5017049523</f>
        <v>163137.516868378</v>
      </c>
      <c r="X55" s="67" t="n">
        <f aca="false">N55*5.1890047538+L55*5.5017049523</f>
        <v>24847829.316031</v>
      </c>
      <c r="Y55" s="67" t="n">
        <f aca="false">N55*5.1890047538</f>
        <v>19616454.9879765</v>
      </c>
      <c r="Z55" s="67" t="n">
        <f aca="false">L55*5.5017049523</f>
        <v>5231374.32805444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low_v2_m!D44+temporary_pension_bonus_low!B44</f>
        <v>23090077.5513235</v>
      </c>
      <c r="G56" s="158" t="n">
        <f aca="false">low_v2_m!E44+temporary_pension_bonus_low!B44</f>
        <v>22144094.4360322</v>
      </c>
      <c r="H56" s="67" t="n">
        <f aca="false">F56-J56</f>
        <v>22119389.2521484</v>
      </c>
      <c r="I56" s="67" t="n">
        <f aca="false">G56-K56</f>
        <v>21202526.7858323</v>
      </c>
      <c r="J56" s="158" t="n">
        <f aca="false">low_v2_m!J44</f>
        <v>970688.299175118</v>
      </c>
      <c r="K56" s="158" t="n">
        <f aca="false">low_v2_m!K44</f>
        <v>941567.650199865</v>
      </c>
      <c r="L56" s="67" t="n">
        <f aca="false">H56-I56</f>
        <v>916862.466316029</v>
      </c>
      <c r="M56" s="67" t="n">
        <f aca="false">J56-K56</f>
        <v>29120.6489752537</v>
      </c>
      <c r="N56" s="158" t="n">
        <f aca="false">SUM(low_v5_m!C44:J44)</f>
        <v>3614585.71010015</v>
      </c>
      <c r="O56" s="7"/>
      <c r="P56" s="7"/>
      <c r="Q56" s="67" t="n">
        <f aca="false">I56*5.5017049523</f>
        <v>116650046.618887</v>
      </c>
      <c r="R56" s="67"/>
      <c r="S56" s="67"/>
      <c r="T56" s="7"/>
      <c r="U56" s="7"/>
      <c r="V56" s="67" t="n">
        <f aca="false">K56*5.5017049523</f>
        <v>5180227.40403007</v>
      </c>
      <c r="W56" s="67" t="n">
        <f aca="false">M56*5.5017049523</f>
        <v>160213.218681343</v>
      </c>
      <c r="X56" s="67" t="n">
        <f aca="false">N56*5.1890047538+L56*5.5017049523</f>
        <v>23800409.2042361</v>
      </c>
      <c r="Y56" s="67" t="n">
        <f aca="false">N56*5.1890047538</f>
        <v>18756102.4327272</v>
      </c>
      <c r="Z56" s="67" t="n">
        <f aca="false">L56*5.5017049523</f>
        <v>5044306.77150889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low_v2_m!D45+temporary_pension_bonus_low!B45</f>
        <v>24435580.8687507</v>
      </c>
      <c r="G57" s="158" t="n">
        <f aca="false">low_v2_m!E45+temporary_pension_bonus_low!B45</f>
        <v>23433627.9714075</v>
      </c>
      <c r="H57" s="67" t="n">
        <f aca="false">F57-J57</f>
        <v>23317417.9837123</v>
      </c>
      <c r="I57" s="67" t="n">
        <f aca="false">G57-K57</f>
        <v>22349009.9729202</v>
      </c>
      <c r="J57" s="158" t="n">
        <f aca="false">low_v2_m!J45</f>
        <v>1118162.88503843</v>
      </c>
      <c r="K57" s="158" t="n">
        <f aca="false">low_v2_m!K45</f>
        <v>1084617.99848727</v>
      </c>
      <c r="L57" s="67" t="n">
        <f aca="false">H57-I57</f>
        <v>968408.010792021</v>
      </c>
      <c r="M57" s="67" t="n">
        <f aca="false">J57-K57</f>
        <v>33544.8865511524</v>
      </c>
      <c r="N57" s="158" t="n">
        <f aca="false">SUM(low_v5_m!C45:J45)</f>
        <v>3823952.33147591</v>
      </c>
      <c r="O57" s="7"/>
      <c r="P57" s="7"/>
      <c r="Q57" s="67" t="n">
        <f aca="false">I57*5.5017049523</f>
        <v>122957658.847017</v>
      </c>
      <c r="R57" s="67"/>
      <c r="S57" s="67"/>
      <c r="T57" s="7"/>
      <c r="U57" s="7"/>
      <c r="V57" s="67" t="n">
        <f aca="false">K57*5.5017049523</f>
        <v>5967248.21363115</v>
      </c>
      <c r="W57" s="67" t="n">
        <f aca="false">M57*5.5017049523</f>
        <v>184554.068462817</v>
      </c>
      <c r="X57" s="67" t="n">
        <f aca="false">N57*5.1890047538+L57*5.5017049523</f>
        <v>25170401.9751546</v>
      </c>
      <c r="Y57" s="67" t="n">
        <f aca="false">N57*5.1890047538</f>
        <v>19842506.8263331</v>
      </c>
      <c r="Z57" s="67" t="n">
        <f aca="false">L57*5.5017049523</f>
        <v>5327895.14882145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low_v2_m!D46+temporary_pension_bonus_low!B46</f>
        <v>23812490.4391254</v>
      </c>
      <c r="G58" s="156" t="n">
        <f aca="false">low_v2_m!E46+temporary_pension_bonus_low!B46</f>
        <v>22834983.3555564</v>
      </c>
      <c r="H58" s="8" t="n">
        <f aca="false">F58-J58</f>
        <v>22611229.1902534</v>
      </c>
      <c r="I58" s="8" t="n">
        <f aca="false">G58-K58</f>
        <v>21669759.9441505</v>
      </c>
      <c r="J58" s="156" t="n">
        <f aca="false">low_v2_m!J46</f>
        <v>1201261.24887204</v>
      </c>
      <c r="K58" s="156" t="n">
        <f aca="false">low_v2_m!K46</f>
        <v>1165223.41140588</v>
      </c>
      <c r="L58" s="8" t="n">
        <f aca="false">H58-I58</f>
        <v>941469.246102832</v>
      </c>
      <c r="M58" s="8" t="n">
        <f aca="false">J58-K58</f>
        <v>36037.8374661615</v>
      </c>
      <c r="N58" s="156" t="n">
        <f aca="false">SUM(low_v5_m!C46:J46)</f>
        <v>4460986.6960408</v>
      </c>
      <c r="O58" s="5"/>
      <c r="P58" s="5"/>
      <c r="Q58" s="8" t="n">
        <f aca="false">I58*5.5017049523</f>
        <v>119220625.599885</v>
      </c>
      <c r="R58" s="8"/>
      <c r="S58" s="8"/>
      <c r="T58" s="5"/>
      <c r="U58" s="5"/>
      <c r="V58" s="8" t="n">
        <f aca="false">K58*5.5017049523</f>
        <v>6410715.41306762</v>
      </c>
      <c r="W58" s="8" t="n">
        <f aca="false">M58*5.5017049523</f>
        <v>198269.548857763</v>
      </c>
      <c r="X58" s="8" t="n">
        <f aca="false">N58*5.1890047538+L58*5.5017049523</f>
        <v>28327767.1861163</v>
      </c>
      <c r="Y58" s="8" t="n">
        <f aca="false">N58*5.1890047538</f>
        <v>23148081.1723942</v>
      </c>
      <c r="Z58" s="8" t="n">
        <f aca="false">L58*5.5017049523</f>
        <v>5179686.0137221</v>
      </c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low_v2_m!D47+temporary_pension_bonus_low!B47</f>
        <v>25334942.1138233</v>
      </c>
      <c r="G59" s="158" t="n">
        <f aca="false">low_v2_m!E47+temporary_pension_bonus_low!B47</f>
        <v>24294178.2666533</v>
      </c>
      <c r="H59" s="67" t="n">
        <f aca="false">F59-J59</f>
        <v>23968737.8563736</v>
      </c>
      <c r="I59" s="67" t="n">
        <f aca="false">G59-K59</f>
        <v>22968960.1369272</v>
      </c>
      <c r="J59" s="158" t="n">
        <f aca="false">low_v2_m!J47</f>
        <v>1366204.25744964</v>
      </c>
      <c r="K59" s="158" t="n">
        <f aca="false">low_v2_m!K47</f>
        <v>1325218.12972615</v>
      </c>
      <c r="L59" s="67" t="n">
        <f aca="false">H59-I59</f>
        <v>999777.719446454</v>
      </c>
      <c r="M59" s="67" t="n">
        <f aca="false">J59-K59</f>
        <v>40986.1277234892</v>
      </c>
      <c r="N59" s="158" t="n">
        <f aca="false">SUM(low_v5_m!C47:J47)</f>
        <v>3922758.23059681</v>
      </c>
      <c r="O59" s="7"/>
      <c r="P59" s="7"/>
      <c r="Q59" s="67" t="n">
        <f aca="false">I59*5.5017049523</f>
        <v>126368441.734513</v>
      </c>
      <c r="R59" s="67"/>
      <c r="S59" s="67"/>
      <c r="T59" s="7"/>
      <c r="U59" s="7"/>
      <c r="V59" s="67" t="n">
        <f aca="false">K59*5.5017049523</f>
        <v>7290959.1471921</v>
      </c>
      <c r="W59" s="67" t="n">
        <f aca="false">M59*5.5017049523</f>
        <v>225493.581871921</v>
      </c>
      <c r="X59" s="67" t="n">
        <f aca="false">N59*5.1890047538+L59*5.5017049523</f>
        <v>25855693.1368527</v>
      </c>
      <c r="Y59" s="67" t="n">
        <f aca="false">N59*5.1890047538</f>
        <v>20355211.1065749</v>
      </c>
      <c r="Z59" s="67" t="n">
        <f aca="false">L59*5.5017049523</f>
        <v>5500482.03027776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low_v2_m!D48+temporary_pension_bonus_low!B48</f>
        <v>24678728.1614964</v>
      </c>
      <c r="G60" s="158" t="n">
        <f aca="false">low_v2_m!E48+temporary_pension_bonus_low!B48</f>
        <v>23664351.3907561</v>
      </c>
      <c r="H60" s="67" t="n">
        <f aca="false">F60-J60</f>
        <v>23264113.1482352</v>
      </c>
      <c r="I60" s="67" t="n">
        <f aca="false">G60-K60</f>
        <v>22292174.8278928</v>
      </c>
      <c r="J60" s="158" t="n">
        <f aca="false">low_v2_m!J48</f>
        <v>1414615.01326111</v>
      </c>
      <c r="K60" s="158" t="n">
        <f aca="false">low_v2_m!K48</f>
        <v>1372176.56286328</v>
      </c>
      <c r="L60" s="67" t="n">
        <f aca="false">H60-I60</f>
        <v>971938.32034244</v>
      </c>
      <c r="M60" s="67" t="n">
        <f aca="false">J60-K60</f>
        <v>42438.4503978333</v>
      </c>
      <c r="N60" s="158" t="n">
        <f aca="false">SUM(low_v5_m!C48:J48)</f>
        <v>3734208.27152775</v>
      </c>
      <c r="O60" s="7"/>
      <c r="P60" s="7"/>
      <c r="Q60" s="67" t="n">
        <f aca="false">I60*5.5017049523</f>
        <v>122644968.648155</v>
      </c>
      <c r="R60" s="67"/>
      <c r="S60" s="67"/>
      <c r="T60" s="7"/>
      <c r="U60" s="7"/>
      <c r="V60" s="67" t="n">
        <f aca="false">K60*5.5017049523</f>
        <v>7549310.5913349</v>
      </c>
      <c r="W60" s="67" t="n">
        <f aca="false">M60*5.5017049523</f>
        <v>233483.832721697</v>
      </c>
      <c r="X60" s="67" t="n">
        <f aca="false">N60*5.1890047538+L60*5.5017049523</f>
        <v>24724142.3429949</v>
      </c>
      <c r="Y60" s="67" t="n">
        <f aca="false">N60*5.1890047538</f>
        <v>19376824.4726368</v>
      </c>
      <c r="Z60" s="67" t="n">
        <f aca="false">L60*5.5017049523</f>
        <v>5347317.87035815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low_v2_m!D49+temporary_pension_bonus_low!B49</f>
        <v>25886596.6355885</v>
      </c>
      <c r="G61" s="158" t="n">
        <f aca="false">low_v2_m!E49+temporary_pension_bonus_low!B49</f>
        <v>24822176.7312801</v>
      </c>
      <c r="H61" s="67" t="n">
        <f aca="false">F61-J61</f>
        <v>24393732.8467829</v>
      </c>
      <c r="I61" s="67" t="n">
        <f aca="false">G61-K61</f>
        <v>23374098.8561387</v>
      </c>
      <c r="J61" s="158" t="n">
        <f aca="false">low_v2_m!J49</f>
        <v>1492863.78880559</v>
      </c>
      <c r="K61" s="158" t="n">
        <f aca="false">low_v2_m!K49</f>
        <v>1448077.87514143</v>
      </c>
      <c r="L61" s="67" t="n">
        <f aca="false">H61-I61</f>
        <v>1019633.99064416</v>
      </c>
      <c r="M61" s="67" t="n">
        <f aca="false">J61-K61</f>
        <v>44785.9136641682</v>
      </c>
      <c r="N61" s="158" t="n">
        <f aca="false">SUM(low_v5_m!C49:J49)</f>
        <v>3971507.41434835</v>
      </c>
      <c r="O61" s="7"/>
      <c r="P61" s="7"/>
      <c r="Q61" s="67" t="n">
        <f aca="false">I61*5.5017049523</f>
        <v>128597395.432368</v>
      </c>
      <c r="R61" s="67"/>
      <c r="S61" s="67"/>
      <c r="T61" s="7"/>
      <c r="U61" s="7"/>
      <c r="V61" s="67" t="n">
        <f aca="false">K61*5.5017049523</f>
        <v>7966897.21698164</v>
      </c>
      <c r="W61" s="67" t="n">
        <f aca="false">M61*5.5017049523</f>
        <v>246398.882999434</v>
      </c>
      <c r="X61" s="67" t="n">
        <f aca="false">N61*5.1890047538+L61*5.5017049523</f>
        <v>26217896.2286659</v>
      </c>
      <c r="Y61" s="67" t="n">
        <f aca="false">N61*5.1890047538</f>
        <v>20608170.8528055</v>
      </c>
      <c r="Z61" s="67" t="n">
        <f aca="false">L61*5.5017049523</f>
        <v>5609725.37586039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low_v2_m!D50+temporary_pension_bonus_low!B50</f>
        <v>25448342.0498554</v>
      </c>
      <c r="G62" s="156" t="n">
        <f aca="false">low_v2_m!E50+temporary_pension_bonus_low!B50</f>
        <v>24401003.7843378</v>
      </c>
      <c r="H62" s="8" t="n">
        <f aca="false">F62-J62</f>
        <v>23888616.842526</v>
      </c>
      <c r="I62" s="8" t="n">
        <f aca="false">G62-K62</f>
        <v>22888070.3332282</v>
      </c>
      <c r="J62" s="156" t="n">
        <f aca="false">low_v2_m!J50</f>
        <v>1559725.20732945</v>
      </c>
      <c r="K62" s="156" t="n">
        <f aca="false">low_v2_m!K50</f>
        <v>1512933.45110957</v>
      </c>
      <c r="L62" s="8" t="n">
        <f aca="false">H62-I62</f>
        <v>1000546.50929774</v>
      </c>
      <c r="M62" s="8" t="n">
        <f aca="false">J62-K62</f>
        <v>46791.7562198839</v>
      </c>
      <c r="N62" s="156" t="n">
        <f aca="false">SUM(low_v5_m!C50:J50)</f>
        <v>4630677.41115089</v>
      </c>
      <c r="O62" s="5"/>
      <c r="P62" s="5"/>
      <c r="Q62" s="8" t="n">
        <f aca="false">I62*5.5017049523</f>
        <v>125923409.900912</v>
      </c>
      <c r="R62" s="8"/>
      <c r="S62" s="8"/>
      <c r="T62" s="5"/>
      <c r="U62" s="5"/>
      <c r="V62" s="8" t="n">
        <f aca="false">K62*5.5017049523</f>
        <v>8323713.46046985</v>
      </c>
      <c r="W62" s="8" t="n">
        <f aca="false">M62*5.5017049523</f>
        <v>257434.43692175</v>
      </c>
      <c r="X62" s="8" t="n">
        <f aca="false">N62*5.1890047538+L62*5.5017049523</f>
        <v>29533318.7849861</v>
      </c>
      <c r="Y62" s="8" t="n">
        <f aca="false">N62*5.1890047538</f>
        <v>24028607.0997763</v>
      </c>
      <c r="Z62" s="8" t="n">
        <f aca="false">L62*5.5017049523</f>
        <v>5504711.68520985</v>
      </c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low_v2_m!D51+temporary_pension_bonus_low!B51</f>
        <v>26443532.4193294</v>
      </c>
      <c r="G63" s="158" t="n">
        <f aca="false">low_v2_m!E51+temporary_pension_bonus_low!B51</f>
        <v>25354752.5948945</v>
      </c>
      <c r="H63" s="67" t="n">
        <f aca="false">F63-J63</f>
        <v>24791860.3924811</v>
      </c>
      <c r="I63" s="67" t="n">
        <f aca="false">G63-K63</f>
        <v>23752630.7288516</v>
      </c>
      <c r="J63" s="158" t="n">
        <f aca="false">low_v2_m!J51</f>
        <v>1651672.02684835</v>
      </c>
      <c r="K63" s="158" t="n">
        <f aca="false">low_v2_m!K51</f>
        <v>1602121.8660429</v>
      </c>
      <c r="L63" s="67" t="n">
        <f aca="false">H63-I63</f>
        <v>1039229.66362951</v>
      </c>
      <c r="M63" s="67" t="n">
        <f aca="false">J63-K63</f>
        <v>49550.1608054505</v>
      </c>
      <c r="N63" s="158" t="n">
        <f aca="false">SUM(low_v5_m!C51:J51)</f>
        <v>3984227.49547106</v>
      </c>
      <c r="O63" s="7"/>
      <c r="P63" s="7"/>
      <c r="Q63" s="67" t="n">
        <f aca="false">I63*5.5017049523</f>
        <v>130679966.111076</v>
      </c>
      <c r="R63" s="67"/>
      <c r="S63" s="67"/>
      <c r="T63" s="7"/>
      <c r="U63" s="7"/>
      <c r="V63" s="67" t="n">
        <f aca="false">K63*5.5017049523</f>
        <v>8814401.80459635</v>
      </c>
      <c r="W63" s="67" t="n">
        <f aca="false">M63*5.5017049523</f>
        <v>272610.365090608</v>
      </c>
      <c r="X63" s="67" t="n">
        <f aca="false">N63*5.1890047538+L63*5.5017049523</f>
        <v>26391710.4011875</v>
      </c>
      <c r="Y63" s="67" t="n">
        <f aca="false">N63*5.1890047538</f>
        <v>20674175.41422</v>
      </c>
      <c r="Z63" s="67" t="n">
        <f aca="false">L63*5.5017049523</f>
        <v>5717534.98696756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low_v2_m!D52+temporary_pension_bonus_low!B52</f>
        <v>26035351.1346261</v>
      </c>
      <c r="G64" s="158" t="n">
        <f aca="false">low_v2_m!E52+temporary_pension_bonus_low!B52</f>
        <v>24962484.4828607</v>
      </c>
      <c r="H64" s="67" t="n">
        <f aca="false">F64-J64</f>
        <v>24348924.0024388</v>
      </c>
      <c r="I64" s="67" t="n">
        <f aca="false">G64-K64</f>
        <v>23326650.1646391</v>
      </c>
      <c r="J64" s="158" t="n">
        <f aca="false">low_v2_m!J52</f>
        <v>1686427.13218728</v>
      </c>
      <c r="K64" s="158" t="n">
        <f aca="false">low_v2_m!K52</f>
        <v>1635834.31822166</v>
      </c>
      <c r="L64" s="67" t="n">
        <f aca="false">H64-I64</f>
        <v>1022273.83779977</v>
      </c>
      <c r="M64" s="67" t="n">
        <f aca="false">J64-K64</f>
        <v>50592.8139656184</v>
      </c>
      <c r="N64" s="158" t="n">
        <f aca="false">SUM(low_v5_m!C52:J52)</f>
        <v>3865410.54111114</v>
      </c>
      <c r="O64" s="7"/>
      <c r="P64" s="7"/>
      <c r="Q64" s="67" t="n">
        <f aca="false">I64*5.5017049523</f>
        <v>128336346.731364</v>
      </c>
      <c r="R64" s="67"/>
      <c r="S64" s="67"/>
      <c r="T64" s="7"/>
      <c r="U64" s="7"/>
      <c r="V64" s="67" t="n">
        <f aca="false">K64*5.5017049523</f>
        <v>8999877.76970241</v>
      </c>
      <c r="W64" s="67" t="n">
        <f aca="false">M64*5.5017049523</f>
        <v>278346.735145435</v>
      </c>
      <c r="X64" s="67" t="n">
        <f aca="false">N64*5.1890047538+L64*5.5017049523</f>
        <v>25681882.7092441</v>
      </c>
      <c r="Y64" s="67" t="n">
        <f aca="false">N64*5.1890047538</f>
        <v>20057633.6732143</v>
      </c>
      <c r="Z64" s="67" t="n">
        <f aca="false">L64*5.5017049523</f>
        <v>5624249.03602974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low_v2_m!D53+temporary_pension_bonus_low!B53</f>
        <v>27000940.4807543</v>
      </c>
      <c r="G65" s="158" t="n">
        <f aca="false">low_v2_m!E53+temporary_pension_bonus_low!B53</f>
        <v>25886831.5011859</v>
      </c>
      <c r="H65" s="67" t="n">
        <f aca="false">F65-J65</f>
        <v>25154791.7510762</v>
      </c>
      <c r="I65" s="67" t="n">
        <f aca="false">G65-K65</f>
        <v>24096067.2333982</v>
      </c>
      <c r="J65" s="158" t="n">
        <f aca="false">low_v2_m!J53</f>
        <v>1846148.72967803</v>
      </c>
      <c r="K65" s="158" t="n">
        <f aca="false">low_v2_m!K53</f>
        <v>1790764.26778769</v>
      </c>
      <c r="L65" s="67" t="n">
        <f aca="false">H65-I65</f>
        <v>1058724.51767806</v>
      </c>
      <c r="M65" s="67" t="n">
        <f aca="false">J65-K65</f>
        <v>55384.4618903408</v>
      </c>
      <c r="N65" s="158" t="n">
        <f aca="false">SUM(low_v5_m!C53:J53)</f>
        <v>4017787.37089167</v>
      </c>
      <c r="O65" s="7"/>
      <c r="P65" s="7"/>
      <c r="Q65" s="67" t="n">
        <f aca="false">I65*5.5017049523</f>
        <v>132569452.428941</v>
      </c>
      <c r="R65" s="67"/>
      <c r="S65" s="67"/>
      <c r="T65" s="7"/>
      <c r="U65" s="7"/>
      <c r="V65" s="67" t="n">
        <f aca="false">K65*5.5017049523</f>
        <v>9852256.64048939</v>
      </c>
      <c r="W65" s="67" t="n">
        <f aca="false">M65*5.5017049523</f>
        <v>304708.968262558</v>
      </c>
      <c r="X65" s="67" t="n">
        <f aca="false">N65*5.1890047538+L65*5.5017049523</f>
        <v>26673107.6893453</v>
      </c>
      <c r="Y65" s="67" t="n">
        <f aca="false">N65*5.1890047538</f>
        <v>20848317.7673145</v>
      </c>
      <c r="Z65" s="67" t="n">
        <f aca="false">L65*5.5017049523</f>
        <v>5824789.92203079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low_v2_m!D54+temporary_pension_bonus_low!B54</f>
        <v>26741324.8997031</v>
      </c>
      <c r="G66" s="156" t="n">
        <f aca="false">low_v2_m!E54+temporary_pension_bonus_low!B54</f>
        <v>25636294.9124669</v>
      </c>
      <c r="H66" s="8" t="n">
        <f aca="false">F66-J66</f>
        <v>24836000.9049252</v>
      </c>
      <c r="I66" s="8" t="n">
        <f aca="false">G66-K66</f>
        <v>23788130.6375323</v>
      </c>
      <c r="J66" s="156" t="n">
        <f aca="false">low_v2_m!J54</f>
        <v>1905323.99477796</v>
      </c>
      <c r="K66" s="156" t="n">
        <f aca="false">low_v2_m!K54</f>
        <v>1848164.27493463</v>
      </c>
      <c r="L66" s="8" t="n">
        <f aca="false">H66-I66</f>
        <v>1047870.26739293</v>
      </c>
      <c r="M66" s="8" t="n">
        <f aca="false">J66-K66</f>
        <v>57159.7198433392</v>
      </c>
      <c r="N66" s="156" t="n">
        <f aca="false">SUM(low_v5_m!C54:J54)</f>
        <v>4729187.48098041</v>
      </c>
      <c r="O66" s="5"/>
      <c r="P66" s="5"/>
      <c r="Q66" s="8" t="n">
        <f aca="false">I66*5.5017049523</f>
        <v>130875276.134471</v>
      </c>
      <c r="R66" s="8"/>
      <c r="S66" s="8"/>
      <c r="T66" s="5"/>
      <c r="U66" s="5"/>
      <c r="V66" s="8" t="n">
        <f aca="false">K66*5.5017049523</f>
        <v>10168054.5440718</v>
      </c>
      <c r="W66" s="8" t="n">
        <f aca="false">M66*5.5017049523</f>
        <v>314475.91373418</v>
      </c>
      <c r="X66" s="8" t="n">
        <f aca="false">N66*5.1890047538+L66*5.5017049523</f>
        <v>30304849.3599024</v>
      </c>
      <c r="Y66" s="8" t="n">
        <f aca="false">N66*5.1890047538</f>
        <v>24539776.3204188</v>
      </c>
      <c r="Z66" s="8" t="n">
        <f aca="false">L66*5.5017049523</f>
        <v>5765073.03948359</v>
      </c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low_v2_m!D55+temporary_pension_bonus_low!B55</f>
        <v>27729824.7210424</v>
      </c>
      <c r="G67" s="158" t="n">
        <f aca="false">low_v2_m!E55+temporary_pension_bonus_low!B55</f>
        <v>26584332.9297338</v>
      </c>
      <c r="H67" s="67" t="n">
        <f aca="false">F67-J67</f>
        <v>25663814.6628739</v>
      </c>
      <c r="I67" s="67" t="n">
        <f aca="false">G67-K67</f>
        <v>24580303.1733104</v>
      </c>
      <c r="J67" s="158" t="n">
        <f aca="false">low_v2_m!J55</f>
        <v>2066010.05816845</v>
      </c>
      <c r="K67" s="158" t="n">
        <f aca="false">low_v2_m!K55</f>
        <v>2004029.75642339</v>
      </c>
      <c r="L67" s="67" t="n">
        <f aca="false">H67-I67</f>
        <v>1083511.4895635</v>
      </c>
      <c r="M67" s="67" t="n">
        <f aca="false">J67-K67</f>
        <v>61980.3017450529</v>
      </c>
      <c r="N67" s="158" t="n">
        <f aca="false">SUM(low_v5_m!C55:J55)</f>
        <v>4109248.04544236</v>
      </c>
      <c r="O67" s="7"/>
      <c r="P67" s="7"/>
      <c r="Q67" s="67" t="n">
        <f aca="false">I67*5.5017049523</f>
        <v>135233575.697637</v>
      </c>
      <c r="R67" s="67"/>
      <c r="S67" s="67"/>
      <c r="T67" s="7"/>
      <c r="U67" s="7"/>
      <c r="V67" s="67" t="n">
        <f aca="false">K67*5.5017049523</f>
        <v>11025580.4354711</v>
      </c>
      <c r="W67" s="67" t="n">
        <f aca="false">M67*5.5017049523</f>
        <v>340997.333055806</v>
      </c>
      <c r="X67" s="67" t="n">
        <f aca="false">N67*5.1890047538+L67*5.5017049523</f>
        <v>27284068.1703492</v>
      </c>
      <c r="Y67" s="67" t="n">
        <f aca="false">N67*5.1890047538</f>
        <v>21322907.6423438</v>
      </c>
      <c r="Z67" s="67" t="n">
        <f aca="false">L67*5.5017049523</f>
        <v>5961160.52800545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low_v2_m!D56+temporary_pension_bonus_low!B56</f>
        <v>27407657.9819211</v>
      </c>
      <c r="G68" s="158" t="n">
        <f aca="false">low_v2_m!E56+temporary_pension_bonus_low!B56</f>
        <v>26274833.2092595</v>
      </c>
      <c r="H68" s="67" t="n">
        <f aca="false">F68-J68</f>
        <v>25315426.309616</v>
      </c>
      <c r="I68" s="67" t="n">
        <f aca="false">G68-K68</f>
        <v>24245368.4871235</v>
      </c>
      <c r="J68" s="158" t="n">
        <f aca="false">low_v2_m!J56</f>
        <v>2092231.6723051</v>
      </c>
      <c r="K68" s="158" t="n">
        <f aca="false">low_v2_m!K56</f>
        <v>2029464.72213595</v>
      </c>
      <c r="L68" s="67" t="n">
        <f aca="false">H68-I68</f>
        <v>1070057.8224925</v>
      </c>
      <c r="M68" s="67" t="n">
        <f aca="false">J68-K68</f>
        <v>62766.9501691528</v>
      </c>
      <c r="N68" s="158" t="n">
        <f aca="false">SUM(low_v5_m!C56:J56)</f>
        <v>3995312.57842606</v>
      </c>
      <c r="O68" s="7"/>
      <c r="P68" s="7"/>
      <c r="Q68" s="67" t="n">
        <f aca="false">I68*5.5017049523</f>
        <v>133390863.875946</v>
      </c>
      <c r="R68" s="67"/>
      <c r="S68" s="67"/>
      <c r="T68" s="7"/>
      <c r="U68" s="7"/>
      <c r="V68" s="67" t="n">
        <f aca="false">K68*5.5017049523</f>
        <v>11165516.1122935</v>
      </c>
      <c r="W68" s="67" t="n">
        <f aca="false">M68*5.5017049523</f>
        <v>345325.240586395</v>
      </c>
      <c r="X68" s="67" t="n">
        <f aca="false">N68*5.1890047538+L68*5.5017049523</f>
        <v>26618838.3836241</v>
      </c>
      <c r="Y68" s="67" t="n">
        <f aca="false">N68*5.1890047538</f>
        <v>20731695.9623698</v>
      </c>
      <c r="Z68" s="67" t="n">
        <f aca="false">L68*5.5017049523</f>
        <v>5887142.42125432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low_v2_m!D57+temporary_pension_bonus_low!B57</f>
        <v>28054789.1592992</v>
      </c>
      <c r="G69" s="158" t="n">
        <f aca="false">low_v2_m!E57+temporary_pension_bonus_low!B57</f>
        <v>26895864.6071291</v>
      </c>
      <c r="H69" s="67" t="n">
        <f aca="false">F69-J69</f>
        <v>25826776.8782046</v>
      </c>
      <c r="I69" s="67" t="n">
        <f aca="false">G69-K69</f>
        <v>24734692.6944674</v>
      </c>
      <c r="J69" s="158" t="n">
        <f aca="false">low_v2_m!J57</f>
        <v>2228012.28109458</v>
      </c>
      <c r="K69" s="158" t="n">
        <f aca="false">low_v2_m!K57</f>
        <v>2161171.91266175</v>
      </c>
      <c r="L69" s="67" t="n">
        <f aca="false">H69-I69</f>
        <v>1092084.18373723</v>
      </c>
      <c r="M69" s="67" t="n">
        <f aca="false">J69-K69</f>
        <v>66840.3684328375</v>
      </c>
      <c r="N69" s="158" t="n">
        <f aca="false">SUM(low_v5_m!C57:J57)</f>
        <v>4038199.06304424</v>
      </c>
      <c r="O69" s="7"/>
      <c r="P69" s="7"/>
      <c r="Q69" s="67" t="n">
        <f aca="false">I69*5.5017049523</f>
        <v>136082981.29077</v>
      </c>
      <c r="R69" s="67"/>
      <c r="S69" s="67"/>
      <c r="T69" s="7"/>
      <c r="U69" s="7"/>
      <c r="V69" s="67" t="n">
        <f aca="false">K69*5.5017049523</f>
        <v>11890130.2146628</v>
      </c>
      <c r="W69" s="67" t="n">
        <f aca="false">M69*5.5017049523</f>
        <v>367735.986020499</v>
      </c>
      <c r="X69" s="67" t="n">
        <f aca="false">N69*5.1890047538+L69*5.5017049523</f>
        <v>26962559.0969229</v>
      </c>
      <c r="Y69" s="67" t="n">
        <f aca="false">N69*5.1890047538</f>
        <v>20954234.1349273</v>
      </c>
      <c r="Z69" s="67" t="n">
        <f aca="false">L69*5.5017049523</f>
        <v>6008324.96199562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low_v2_m!D58+temporary_pension_bonus_low!B58</f>
        <v>27880032.7934628</v>
      </c>
      <c r="G70" s="156" t="n">
        <f aca="false">low_v2_m!E58+temporary_pension_bonus_low!B58</f>
        <v>26727828.6179153</v>
      </c>
      <c r="H70" s="8" t="n">
        <f aca="false">F70-J70</f>
        <v>25605635.9906435</v>
      </c>
      <c r="I70" s="8" t="n">
        <f aca="false">G70-K70</f>
        <v>24521663.7191806</v>
      </c>
      <c r="J70" s="156" t="n">
        <f aca="false">low_v2_m!J58</f>
        <v>2274396.80281927</v>
      </c>
      <c r="K70" s="156" t="n">
        <f aca="false">low_v2_m!K58</f>
        <v>2206164.8987347</v>
      </c>
      <c r="L70" s="8" t="n">
        <f aca="false">H70-I70</f>
        <v>1083972.27146292</v>
      </c>
      <c r="M70" s="8" t="n">
        <f aca="false">J70-K70</f>
        <v>68231.9040845786</v>
      </c>
      <c r="N70" s="156" t="n">
        <f aca="false">SUM(low_v5_m!C58:J58)</f>
        <v>4843882.00753589</v>
      </c>
      <c r="O70" s="5"/>
      <c r="P70" s="5"/>
      <c r="Q70" s="8" t="n">
        <f aca="false">I70*5.5017049523</f>
        <v>134910958.722451</v>
      </c>
      <c r="R70" s="8"/>
      <c r="S70" s="8"/>
      <c r="T70" s="5"/>
      <c r="U70" s="5"/>
      <c r="V70" s="8" t="n">
        <f aca="false">K70*5.5017049523</f>
        <v>12137668.3489591</v>
      </c>
      <c r="W70" s="8" t="n">
        <f aca="false">M70*5.5017049523</f>
        <v>375391.804606985</v>
      </c>
      <c r="X70" s="8" t="n">
        <f aca="false">N70*5.1890047538+L70*5.5017049523</f>
        <v>31098622.3780135</v>
      </c>
      <c r="Y70" s="8" t="n">
        <f aca="false">N70*5.1890047538</f>
        <v>25134926.76395</v>
      </c>
      <c r="Z70" s="8" t="n">
        <f aca="false">L70*5.5017049523</f>
        <v>5963695.61406345</v>
      </c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low_v2_m!D59+temporary_pension_bonus_low!B59</f>
        <v>28536234.8854435</v>
      </c>
      <c r="G71" s="158" t="n">
        <f aca="false">low_v2_m!E59+temporary_pension_bonus_low!B59</f>
        <v>27356526.1756535</v>
      </c>
      <c r="H71" s="67" t="n">
        <f aca="false">F71-J71</f>
        <v>26156712.3632356</v>
      </c>
      <c r="I71" s="67" t="n">
        <f aca="false">G71-K71</f>
        <v>25048389.3291119</v>
      </c>
      <c r="J71" s="158" t="n">
        <f aca="false">low_v2_m!J59</f>
        <v>2379522.52220784</v>
      </c>
      <c r="K71" s="158" t="n">
        <f aca="false">low_v2_m!K59</f>
        <v>2308136.84654161</v>
      </c>
      <c r="L71" s="67" t="n">
        <f aca="false">H71-I71</f>
        <v>1108323.03412369</v>
      </c>
      <c r="M71" s="67" t="n">
        <f aca="false">J71-K71</f>
        <v>71385.6756662349</v>
      </c>
      <c r="N71" s="158" t="n">
        <f aca="false">SUM(low_v5_m!C59:J59)</f>
        <v>4082555.123034</v>
      </c>
      <c r="O71" s="7"/>
      <c r="P71" s="7"/>
      <c r="Q71" s="67" t="n">
        <f aca="false">I71*5.5017049523</f>
        <v>137808847.619114</v>
      </c>
      <c r="R71" s="67"/>
      <c r="S71" s="67"/>
      <c r="T71" s="7"/>
      <c r="U71" s="7"/>
      <c r="V71" s="67" t="n">
        <f aca="false">K71*5.5017049523</f>
        <v>12698687.9192041</v>
      </c>
      <c r="W71" s="67" t="n">
        <f aca="false">M71*5.5017049523</f>
        <v>392742.925336206</v>
      </c>
      <c r="X71" s="67" t="n">
        <f aca="false">N71*5.1890047538+L71*5.5017049523</f>
        <v>27282064.2666604</v>
      </c>
      <c r="Y71" s="67" t="n">
        <f aca="false">N71*5.1890047538</f>
        <v>21184397.941074</v>
      </c>
      <c r="Z71" s="67" t="n">
        <f aca="false">L71*5.5017049523</f>
        <v>6097666.32558644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low_v2_m!D60+temporary_pension_bonus_low!B60</f>
        <v>28306404.4724178</v>
      </c>
      <c r="G72" s="158" t="n">
        <f aca="false">low_v2_m!E60+temporary_pension_bonus_low!B60</f>
        <v>27135387.446971</v>
      </c>
      <c r="H72" s="67" t="n">
        <f aca="false">F72-J72</f>
        <v>25910321.7245061</v>
      </c>
      <c r="I72" s="67" t="n">
        <f aca="false">G72-K72</f>
        <v>24811187.1814967</v>
      </c>
      <c r="J72" s="158" t="n">
        <f aca="false">low_v2_m!J60</f>
        <v>2396082.74791169</v>
      </c>
      <c r="K72" s="158" t="n">
        <f aca="false">low_v2_m!K60</f>
        <v>2324200.26547434</v>
      </c>
      <c r="L72" s="67" t="n">
        <f aca="false">H72-I72</f>
        <v>1099134.54300942</v>
      </c>
      <c r="M72" s="67" t="n">
        <f aca="false">J72-K72</f>
        <v>71882.4824373508</v>
      </c>
      <c r="N72" s="158" t="n">
        <f aca="false">SUM(low_v5_m!C60:J60)</f>
        <v>4066986.61744615</v>
      </c>
      <c r="O72" s="7"/>
      <c r="P72" s="7"/>
      <c r="Q72" s="67" t="n">
        <f aca="false">I72*5.5017049523</f>
        <v>136503831.388883</v>
      </c>
      <c r="R72" s="67"/>
      <c r="S72" s="67"/>
      <c r="T72" s="7"/>
      <c r="U72" s="7"/>
      <c r="V72" s="67" t="n">
        <f aca="false">K72*5.5017049523</f>
        <v>12787064.1106972</v>
      </c>
      <c r="W72" s="67" t="n">
        <f aca="false">M72*5.5017049523</f>
        <v>395476.209609191</v>
      </c>
      <c r="X72" s="67" t="n">
        <f aca="false">N72*5.1890047538+L72*5.5017049523</f>
        <v>27150726.850088</v>
      </c>
      <c r="Y72" s="67" t="n">
        <f aca="false">N72*5.1890047538</f>
        <v>21103612.891569</v>
      </c>
      <c r="Z72" s="67" t="n">
        <f aca="false">L72*5.5017049523</f>
        <v>6047113.95851892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low_v2_m!D61+temporary_pension_bonus_low!B61</f>
        <v>28797643.840646</v>
      </c>
      <c r="G73" s="158" t="n">
        <f aca="false">low_v2_m!E61+temporary_pension_bonus_low!B61</f>
        <v>27606183.6368063</v>
      </c>
      <c r="H73" s="67" t="n">
        <f aca="false">F73-J73</f>
        <v>26265892.2233343</v>
      </c>
      <c r="I73" s="67" t="n">
        <f aca="false">G73-K73</f>
        <v>25150384.568014</v>
      </c>
      <c r="J73" s="158" t="n">
        <f aca="false">low_v2_m!J61</f>
        <v>2531751.61731165</v>
      </c>
      <c r="K73" s="158" t="n">
        <f aca="false">low_v2_m!K61</f>
        <v>2455799.0687923</v>
      </c>
      <c r="L73" s="67" t="n">
        <f aca="false">H73-I73</f>
        <v>1115507.65532039</v>
      </c>
      <c r="M73" s="67" t="n">
        <f aca="false">J73-K73</f>
        <v>75952.5485193501</v>
      </c>
      <c r="N73" s="158" t="n">
        <f aca="false">SUM(low_v5_m!C61:J61)</f>
        <v>4086614.77312563</v>
      </c>
      <c r="O73" s="7"/>
      <c r="P73" s="7"/>
      <c r="Q73" s="67" t="n">
        <f aca="false">I73*5.5017049523</f>
        <v>138369995.330092</v>
      </c>
      <c r="R73" s="67"/>
      <c r="S73" s="67"/>
      <c r="T73" s="7"/>
      <c r="U73" s="7"/>
      <c r="V73" s="67" t="n">
        <f aca="false">K73*5.5017049523</f>
        <v>13511081.8986284</v>
      </c>
      <c r="W73" s="67" t="n">
        <f aca="false">M73*5.5017049523</f>
        <v>417868.512328715</v>
      </c>
      <c r="X73" s="67" t="n">
        <f aca="false">N73*5.1890047538+L73*5.5017049523</f>
        <v>27342657.476303</v>
      </c>
      <c r="Y73" s="67" t="n">
        <f aca="false">N73*5.1890047538</f>
        <v>21205463.4846982</v>
      </c>
      <c r="Z73" s="67" t="n">
        <f aca="false">L73*5.5017049523</f>
        <v>6137193.99160476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low_v2_m!D62+temporary_pension_bonus_low!B62</f>
        <v>28565841.4731476</v>
      </c>
      <c r="G74" s="156" t="n">
        <f aca="false">low_v2_m!E62+temporary_pension_bonus_low!B62</f>
        <v>27382924.9916298</v>
      </c>
      <c r="H74" s="8" t="n">
        <f aca="false">F74-J74</f>
        <v>25998713.6083814</v>
      </c>
      <c r="I74" s="8" t="n">
        <f aca="false">G74-K74</f>
        <v>24892810.9628066</v>
      </c>
      <c r="J74" s="156" t="n">
        <f aca="false">low_v2_m!J62</f>
        <v>2567127.86476615</v>
      </c>
      <c r="K74" s="156" t="n">
        <f aca="false">low_v2_m!K62</f>
        <v>2490114.02882316</v>
      </c>
      <c r="L74" s="8" t="n">
        <f aca="false">H74-I74</f>
        <v>1105902.6455748</v>
      </c>
      <c r="M74" s="8" t="n">
        <f aca="false">J74-K74</f>
        <v>77013.8359429846</v>
      </c>
      <c r="N74" s="156" t="n">
        <f aca="false">SUM(low_v5_m!C62:J62)</f>
        <v>4825148.80628757</v>
      </c>
      <c r="O74" s="5"/>
      <c r="P74" s="5"/>
      <c r="Q74" s="8" t="n">
        <f aca="false">I74*5.5017049523</f>
        <v>136952901.350741</v>
      </c>
      <c r="R74" s="8"/>
      <c r="S74" s="8"/>
      <c r="T74" s="5"/>
      <c r="U74" s="5"/>
      <c r="V74" s="8" t="n">
        <f aca="false">K74*5.5017049523</f>
        <v>13699872.6841681</v>
      </c>
      <c r="W74" s="8" t="n">
        <f aca="false">M74*5.5017049523</f>
        <v>423707.402603138</v>
      </c>
      <c r="X74" s="8" t="n">
        <f aca="false">N74*5.1890047538+L74*5.5017049523</f>
        <v>31122070.1555391</v>
      </c>
      <c r="Y74" s="8" t="n">
        <f aca="false">N74*5.1890047538</f>
        <v>25037720.0936186</v>
      </c>
      <c r="Z74" s="8" t="n">
        <f aca="false">L74*5.5017049523</f>
        <v>6084350.06192053</v>
      </c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low_v2_m!D63+temporary_pension_bonus_low!B63</f>
        <v>29136214.0908982</v>
      </c>
      <c r="G75" s="158" t="n">
        <f aca="false">low_v2_m!E63+temporary_pension_bonus_low!B63</f>
        <v>27928545.9276024</v>
      </c>
      <c r="H75" s="67" t="n">
        <f aca="false">F75-J75</f>
        <v>26457554.4875553</v>
      </c>
      <c r="I75" s="67" t="n">
        <f aca="false">G75-K75</f>
        <v>25330246.1123598</v>
      </c>
      <c r="J75" s="158" t="n">
        <f aca="false">low_v2_m!J63</f>
        <v>2678659.60334291</v>
      </c>
      <c r="K75" s="158" t="n">
        <f aca="false">low_v2_m!K63</f>
        <v>2598299.81524262</v>
      </c>
      <c r="L75" s="67" t="n">
        <f aca="false">H75-I75</f>
        <v>1127308.37519553</v>
      </c>
      <c r="M75" s="67" t="n">
        <f aca="false">J75-K75</f>
        <v>80359.7881002873</v>
      </c>
      <c r="N75" s="158" t="n">
        <f aca="false">SUM(low_v5_m!C63:J63)</f>
        <v>4011192.03277308</v>
      </c>
      <c r="O75" s="7"/>
      <c r="P75" s="7"/>
      <c r="Q75" s="67" t="n">
        <f aca="false">I75*5.5017049523</f>
        <v>139359540.479348</v>
      </c>
      <c r="R75" s="67"/>
      <c r="S75" s="67"/>
      <c r="T75" s="7"/>
      <c r="U75" s="7"/>
      <c r="V75" s="67" t="n">
        <f aca="false">K75*5.5017049523</f>
        <v>14295078.9610805</v>
      </c>
      <c r="W75" s="67" t="n">
        <f aca="false">M75*5.5017049523</f>
        <v>442115.844157129</v>
      </c>
      <c r="X75" s="67" t="n">
        <f aca="false">N75*5.1890047538+L75*5.5017049523</f>
        <v>27016212.5970467</v>
      </c>
      <c r="Y75" s="67" t="n">
        <f aca="false">N75*5.1890047538</f>
        <v>20814094.5264642</v>
      </c>
      <c r="Z75" s="67" t="n">
        <f aca="false">L75*5.5017049523</f>
        <v>6202118.07058251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low_v2_m!D64+temporary_pension_bonus_low!B64</f>
        <v>28904881.5703882</v>
      </c>
      <c r="G76" s="158" t="n">
        <f aca="false">low_v2_m!E64+temporary_pension_bonus_low!B64</f>
        <v>27705687.5483987</v>
      </c>
      <c r="H76" s="67" t="n">
        <f aca="false">F76-J76</f>
        <v>26229482.4029269</v>
      </c>
      <c r="I76" s="67" t="n">
        <f aca="false">G76-K76</f>
        <v>25110550.3559612</v>
      </c>
      <c r="J76" s="158" t="n">
        <f aca="false">low_v2_m!J64</f>
        <v>2675399.16746131</v>
      </c>
      <c r="K76" s="158" t="n">
        <f aca="false">low_v2_m!K64</f>
        <v>2595137.19243747</v>
      </c>
      <c r="L76" s="67" t="n">
        <f aca="false">H76-I76</f>
        <v>1118932.04696571</v>
      </c>
      <c r="M76" s="67" t="n">
        <f aca="false">J76-K76</f>
        <v>80261.9750238401</v>
      </c>
      <c r="N76" s="158" t="n">
        <f aca="false">SUM(low_v5_m!C64:J64)</f>
        <v>3944058.44209315</v>
      </c>
      <c r="O76" s="7"/>
      <c r="P76" s="7"/>
      <c r="Q76" s="67" t="n">
        <f aca="false">I76*5.5017049523</f>
        <v>138150839.24837</v>
      </c>
      <c r="R76" s="67"/>
      <c r="S76" s="67"/>
      <c r="T76" s="7"/>
      <c r="U76" s="7"/>
      <c r="V76" s="67" t="n">
        <f aca="false">K76*5.5017049523</f>
        <v>14277679.1435311</v>
      </c>
      <c r="W76" s="67" t="n">
        <f aca="false">M76*5.5017049523</f>
        <v>441577.70547004</v>
      </c>
      <c r="X76" s="67" t="n">
        <f aca="false">N76*5.1890047538+L76*5.5017049523</f>
        <v>26621771.9893648</v>
      </c>
      <c r="Y76" s="67" t="n">
        <f aca="false">N76*5.1890047538</f>
        <v>20465738.0052864</v>
      </c>
      <c r="Z76" s="67" t="n">
        <f aca="false">L76*5.5017049523</f>
        <v>6156033.98407841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low_v2_m!D65+temporary_pension_bonus_low!B65</f>
        <v>29315796.4654816</v>
      </c>
      <c r="G77" s="158" t="n">
        <f aca="false">low_v2_m!E65+temporary_pension_bonus_low!B65</f>
        <v>28100147.6247152</v>
      </c>
      <c r="H77" s="67" t="n">
        <f aca="false">F77-J77</f>
        <v>26564317.8943443</v>
      </c>
      <c r="I77" s="67" t="n">
        <f aca="false">G77-K77</f>
        <v>25431213.410712</v>
      </c>
      <c r="J77" s="158" t="n">
        <f aca="false">low_v2_m!J65</f>
        <v>2751478.57113731</v>
      </c>
      <c r="K77" s="158" t="n">
        <f aca="false">low_v2_m!K65</f>
        <v>2668934.21400319</v>
      </c>
      <c r="L77" s="67" t="n">
        <f aca="false">H77-I77</f>
        <v>1133104.48363229</v>
      </c>
      <c r="M77" s="67" t="n">
        <f aca="false">J77-K77</f>
        <v>82544.3571341196</v>
      </c>
      <c r="N77" s="158" t="n">
        <f aca="false">SUM(low_v5_m!C65:J65)</f>
        <v>4021645.67949147</v>
      </c>
      <c r="O77" s="7"/>
      <c r="P77" s="7"/>
      <c r="Q77" s="67" t="n">
        <f aca="false">I77*5.5017049523</f>
        <v>139915032.764712</v>
      </c>
      <c r="R77" s="67"/>
      <c r="S77" s="67"/>
      <c r="T77" s="7"/>
      <c r="U77" s="7"/>
      <c r="V77" s="67" t="n">
        <f aca="false">K77*5.5017049523</f>
        <v>14683688.5825443</v>
      </c>
      <c r="W77" s="67" t="n">
        <f aca="false">M77*5.5017049523</f>
        <v>454134.698429206</v>
      </c>
      <c r="X77" s="67" t="n">
        <f aca="false">N77*5.1890047538+L77*5.5017049523</f>
        <v>27102345.0980535</v>
      </c>
      <c r="Y77" s="67" t="n">
        <f aca="false">N77*5.1890047538</f>
        <v>20868338.5489805</v>
      </c>
      <c r="Z77" s="67" t="n">
        <f aca="false">L77*5.5017049523</f>
        <v>6234006.54907308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low_v2_m!D66+temporary_pension_bonus_low!B66</f>
        <v>29036673.3433998</v>
      </c>
      <c r="G78" s="156" t="n">
        <f aca="false">low_v2_m!E66+temporary_pension_bonus_low!B66</f>
        <v>27833733.3454008</v>
      </c>
      <c r="H78" s="8" t="n">
        <f aca="false">F78-J78</f>
        <v>26205540.1878286</v>
      </c>
      <c r="I78" s="8" t="n">
        <f aca="false">G78-K78</f>
        <v>25087534.1844967</v>
      </c>
      <c r="J78" s="156" t="n">
        <f aca="false">low_v2_m!J66</f>
        <v>2831133.15557118</v>
      </c>
      <c r="K78" s="156" t="n">
        <f aca="false">low_v2_m!K66</f>
        <v>2746199.16090404</v>
      </c>
      <c r="L78" s="8" t="n">
        <f aca="false">H78-I78</f>
        <v>1118006.00333189</v>
      </c>
      <c r="M78" s="8" t="n">
        <f aca="false">J78-K78</f>
        <v>84933.9946671352</v>
      </c>
      <c r="N78" s="156" t="n">
        <f aca="false">SUM(low_v5_m!C66:J66)</f>
        <v>4834765.40345483</v>
      </c>
      <c r="O78" s="5"/>
      <c r="P78" s="5"/>
      <c r="Q78" s="8" t="n">
        <f aca="false">I78*5.5017049523</f>
        <v>138024211.063841</v>
      </c>
      <c r="R78" s="8"/>
      <c r="S78" s="8"/>
      <c r="T78" s="5"/>
      <c r="U78" s="5"/>
      <c r="V78" s="8" t="n">
        <f aca="false">K78*5.5017049523</f>
        <v>15108777.5235479</v>
      </c>
      <c r="W78" s="8" t="n">
        <f aca="false">M78*5.5017049523</f>
        <v>467281.779078799</v>
      </c>
      <c r="X78" s="8" t="n">
        <f aca="false">N78*5.1890047538+L78*5.5017049523</f>
        <v>31238559.8272671</v>
      </c>
      <c r="Y78" s="8" t="n">
        <f aca="false">N78*5.1890047538</f>
        <v>25087620.6620349</v>
      </c>
      <c r="Z78" s="8" t="n">
        <f aca="false">L78*5.5017049523</f>
        <v>6150939.16523218</v>
      </c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low_v2_m!D67+temporary_pension_bonus_low!B67</f>
        <v>29412088.2088343</v>
      </c>
      <c r="G79" s="158" t="n">
        <f aca="false">low_v2_m!E67+temporary_pension_bonus_low!B67</f>
        <v>28193940.4842572</v>
      </c>
      <c r="H79" s="67" t="n">
        <f aca="false">F79-J79</f>
        <v>26513247.3183267</v>
      </c>
      <c r="I79" s="67" t="n">
        <f aca="false">G79-K79</f>
        <v>25382064.8204648</v>
      </c>
      <c r="J79" s="158" t="n">
        <f aca="false">low_v2_m!J67</f>
        <v>2898840.89050762</v>
      </c>
      <c r="K79" s="158" t="n">
        <f aca="false">low_v2_m!K67</f>
        <v>2811875.66379239</v>
      </c>
      <c r="L79" s="67" t="n">
        <f aca="false">H79-I79</f>
        <v>1131182.49786191</v>
      </c>
      <c r="M79" s="67" t="n">
        <f aca="false">J79-K79</f>
        <v>86965.226715229</v>
      </c>
      <c r="N79" s="158" t="n">
        <f aca="false">SUM(low_v5_m!C67:J67)</f>
        <v>4050000.81207911</v>
      </c>
      <c r="O79" s="7"/>
      <c r="P79" s="7"/>
      <c r="Q79" s="67" t="n">
        <f aca="false">I79*5.5017049523</f>
        <v>139644631.722351</v>
      </c>
      <c r="R79" s="67"/>
      <c r="S79" s="67"/>
      <c r="T79" s="7"/>
      <c r="U79" s="7"/>
      <c r="V79" s="67" t="n">
        <f aca="false">K79*5.5017049523</f>
        <v>15470110.2647384</v>
      </c>
      <c r="W79" s="67" t="n">
        <f aca="false">M79*5.5017049523</f>
        <v>478457.018497068</v>
      </c>
      <c r="X79" s="67" t="n">
        <f aca="false">N79*5.1890047538+L79*5.5017049523</f>
        <v>27238905.8172143</v>
      </c>
      <c r="Y79" s="67" t="n">
        <f aca="false">N79*5.1890047538</f>
        <v>21015473.4667723</v>
      </c>
      <c r="Z79" s="67" t="n">
        <f aca="false">L79*5.5017049523</f>
        <v>6223432.35044196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low_v2_m!D68+temporary_pension_bonus_low!B68</f>
        <v>29204437.4621736</v>
      </c>
      <c r="G80" s="158" t="n">
        <f aca="false">low_v2_m!E68+temporary_pension_bonus_low!B68</f>
        <v>27994087.4474116</v>
      </c>
      <c r="H80" s="67" t="n">
        <f aca="false">F80-J80</f>
        <v>26263987.5092289</v>
      </c>
      <c r="I80" s="67" t="n">
        <f aca="false">G80-K80</f>
        <v>25141850.9930553</v>
      </c>
      <c r="J80" s="158" t="n">
        <f aca="false">low_v2_m!J68</f>
        <v>2940449.95294469</v>
      </c>
      <c r="K80" s="158" t="n">
        <f aca="false">low_v2_m!K68</f>
        <v>2852236.45435635</v>
      </c>
      <c r="L80" s="67" t="n">
        <f aca="false">H80-I80</f>
        <v>1122136.51617362</v>
      </c>
      <c r="M80" s="67" t="n">
        <f aca="false">J80-K80</f>
        <v>88213.4985883413</v>
      </c>
      <c r="N80" s="158" t="n">
        <f aca="false">SUM(low_v5_m!C68:J68)</f>
        <v>3974387.69596634</v>
      </c>
      <c r="O80" s="7"/>
      <c r="P80" s="7"/>
      <c r="Q80" s="67" t="n">
        <f aca="false">I80*5.5017049523</f>
        <v>138323046.118481</v>
      </c>
      <c r="R80" s="67"/>
      <c r="S80" s="67"/>
      <c r="T80" s="7"/>
      <c r="U80" s="7"/>
      <c r="V80" s="67" t="n">
        <f aca="false">K80*5.5017049523</f>
        <v>15692163.4260629</v>
      </c>
      <c r="W80" s="67" t="n">
        <f aca="false">M80*5.5017049523</f>
        <v>485324.642043186</v>
      </c>
      <c r="X80" s="67" t="n">
        <f aca="false">N80*5.1890047538+L80*5.5017049523</f>
        <v>26796780.6760027</v>
      </c>
      <c r="Y80" s="67" t="n">
        <f aca="false">N80*5.1890047538</f>
        <v>20623116.6478136</v>
      </c>
      <c r="Z80" s="67" t="n">
        <f aca="false">L80*5.5017049523</f>
        <v>6173664.02818907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low_v2_m!D69+temporary_pension_bonus_low!B69</f>
        <v>29709584.1807385</v>
      </c>
      <c r="G81" s="158" t="n">
        <f aca="false">low_v2_m!E69+temporary_pension_bonus_low!B69</f>
        <v>28479883.8659386</v>
      </c>
      <c r="H81" s="67" t="n">
        <f aca="false">F81-J81</f>
        <v>26619528.5465205</v>
      </c>
      <c r="I81" s="67" t="n">
        <f aca="false">G81-K81</f>
        <v>25482529.9007472</v>
      </c>
      <c r="J81" s="158" t="n">
        <f aca="false">low_v2_m!J69</f>
        <v>3090055.634218</v>
      </c>
      <c r="K81" s="158" t="n">
        <f aca="false">low_v2_m!K69</f>
        <v>2997353.96519146</v>
      </c>
      <c r="L81" s="67" t="n">
        <f aca="false">H81-I81</f>
        <v>1136998.64577337</v>
      </c>
      <c r="M81" s="67" t="n">
        <f aca="false">J81-K81</f>
        <v>92701.6690265406</v>
      </c>
      <c r="N81" s="158" t="n">
        <f aca="false">SUM(low_v5_m!C69:J69)</f>
        <v>4071903.47911179</v>
      </c>
      <c r="O81" s="7"/>
      <c r="P81" s="7"/>
      <c r="Q81" s="67" t="n">
        <f aca="false">I81*5.5017049523</f>
        <v>140197360.952074</v>
      </c>
      <c r="R81" s="67"/>
      <c r="S81" s="67"/>
      <c r="T81" s="7"/>
      <c r="U81" s="7"/>
      <c r="V81" s="67" t="n">
        <f aca="false">K81*5.5017049523</f>
        <v>16490557.1540899</v>
      </c>
      <c r="W81" s="67" t="n">
        <f aca="false">M81*5.5017049523</f>
        <v>510017.231569794</v>
      </c>
      <c r="X81" s="67" t="n">
        <f aca="false">N81*5.1890047538+L81*5.5017049523</f>
        <v>27384557.5903356</v>
      </c>
      <c r="Y81" s="67" t="n">
        <f aca="false">N81*5.1890047538</f>
        <v>21129126.5101258</v>
      </c>
      <c r="Z81" s="67" t="n">
        <f aca="false">L81*5.5017049523</f>
        <v>6255431.08020976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low_v2_m!D70+temporary_pension_bonus_low!B70</f>
        <v>29372557.1229833</v>
      </c>
      <c r="G82" s="156" t="n">
        <f aca="false">low_v2_m!E70+temporary_pension_bonus_low!B70</f>
        <v>28156735.7625163</v>
      </c>
      <c r="H82" s="8" t="n">
        <f aca="false">F82-J82</f>
        <v>26242725.9316523</v>
      </c>
      <c r="I82" s="8" t="n">
        <f aca="false">G82-K82</f>
        <v>25120799.5069252</v>
      </c>
      <c r="J82" s="156" t="n">
        <f aca="false">low_v2_m!J70</f>
        <v>3129831.191331</v>
      </c>
      <c r="K82" s="156" t="n">
        <f aca="false">low_v2_m!K70</f>
        <v>3035936.25559107</v>
      </c>
      <c r="L82" s="8" t="n">
        <f aca="false">H82-I82</f>
        <v>1121926.42472709</v>
      </c>
      <c r="M82" s="8" t="n">
        <f aca="false">J82-K82</f>
        <v>93894.9357399298</v>
      </c>
      <c r="N82" s="156" t="n">
        <f aca="false">SUM(low_v5_m!C70:J70)</f>
        <v>4707076.70606853</v>
      </c>
      <c r="O82" s="5"/>
      <c r="P82" s="5"/>
      <c r="Q82" s="8" t="n">
        <f aca="false">I82*5.5017049523</f>
        <v>138207227.052986</v>
      </c>
      <c r="R82" s="8"/>
      <c r="S82" s="8"/>
      <c r="T82" s="5"/>
      <c r="U82" s="5"/>
      <c r="V82" s="8" t="n">
        <f aca="false">K82*5.5017049523</f>
        <v>16702825.5322525</v>
      </c>
      <c r="W82" s="8" t="n">
        <f aca="false">M82*5.5017049523</f>
        <v>516582.232956262</v>
      </c>
      <c r="X82" s="8" t="n">
        <f aca="false">N82*5.1890047538+L82*5.5017049523</f>
        <v>30597551.5713281</v>
      </c>
      <c r="Y82" s="8" t="n">
        <f aca="false">N82*5.1890047538</f>
        <v>24425043.4042908</v>
      </c>
      <c r="Z82" s="8" t="n">
        <f aca="false">L82*5.5017049523</f>
        <v>6172508.16703728</v>
      </c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low_v2_m!D71+temporary_pension_bonus_low!B71</f>
        <v>29852790.1028489</v>
      </c>
      <c r="G83" s="158" t="n">
        <f aca="false">low_v2_m!E71+temporary_pension_bonus_low!B71</f>
        <v>28617660.7043287</v>
      </c>
      <c r="H83" s="67" t="n">
        <f aca="false">F83-J83</f>
        <v>26616488.3815684</v>
      </c>
      <c r="I83" s="67" t="n">
        <f aca="false">G83-K83</f>
        <v>25478448.0346866</v>
      </c>
      <c r="J83" s="158" t="n">
        <f aca="false">low_v2_m!J71</f>
        <v>3236301.7212805</v>
      </c>
      <c r="K83" s="158" t="n">
        <f aca="false">low_v2_m!K71</f>
        <v>3139212.66964208</v>
      </c>
      <c r="L83" s="67" t="n">
        <f aca="false">H83-I83</f>
        <v>1138040.34688172</v>
      </c>
      <c r="M83" s="67" t="n">
        <f aca="false">J83-K83</f>
        <v>97089.0516384156</v>
      </c>
      <c r="N83" s="158" t="n">
        <f aca="false">SUM(low_v5_m!C71:J71)</f>
        <v>4005148.67772329</v>
      </c>
      <c r="O83" s="7"/>
      <c r="P83" s="7"/>
      <c r="Q83" s="67" t="n">
        <f aca="false">I83*5.5017049523</f>
        <v>140174903.729354</v>
      </c>
      <c r="R83" s="67"/>
      <c r="S83" s="67"/>
      <c r="T83" s="7"/>
      <c r="U83" s="7"/>
      <c r="V83" s="67" t="n">
        <f aca="false">K83*5.5017049523</f>
        <v>17271021.8908928</v>
      </c>
      <c r="W83" s="67" t="n">
        <f aca="false">M83*5.5017049523</f>
        <v>534155.316213181</v>
      </c>
      <c r="X83" s="67" t="n">
        <f aca="false">N83*5.1890047538+L83*5.5017049523</f>
        <v>27043897.7407383</v>
      </c>
      <c r="Y83" s="67" t="n">
        <f aca="false">N83*5.1890047538</f>
        <v>20782735.5283819</v>
      </c>
      <c r="Z83" s="67" t="n">
        <f aca="false">L83*5.5017049523</f>
        <v>6261162.2123564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low_v2_m!D72+temporary_pension_bonus_low!B72</f>
        <v>29679432.2728273</v>
      </c>
      <c r="G84" s="158" t="n">
        <f aca="false">low_v2_m!E72+temporary_pension_bonus_low!B72</f>
        <v>28450931.2697028</v>
      </c>
      <c r="H84" s="67" t="n">
        <f aca="false">F84-J84</f>
        <v>26379676.1866657</v>
      </c>
      <c r="I84" s="67" t="n">
        <f aca="false">G84-K84</f>
        <v>25250167.866126</v>
      </c>
      <c r="J84" s="158" t="n">
        <f aca="false">low_v2_m!J72</f>
        <v>3299756.08616166</v>
      </c>
      <c r="K84" s="158" t="n">
        <f aca="false">low_v2_m!K72</f>
        <v>3200763.40357681</v>
      </c>
      <c r="L84" s="67" t="n">
        <f aca="false">H84-I84</f>
        <v>1129508.32053969</v>
      </c>
      <c r="M84" s="67" t="n">
        <f aca="false">J84-K84</f>
        <v>98992.6825848487</v>
      </c>
      <c r="N84" s="158" t="n">
        <f aca="false">SUM(low_v5_m!C72:J72)</f>
        <v>3911657.51107262</v>
      </c>
      <c r="O84" s="7"/>
      <c r="P84" s="7"/>
      <c r="Q84" s="67" t="n">
        <f aca="false">I84*5.5017049523</f>
        <v>138918973.595472</v>
      </c>
      <c r="R84" s="67"/>
      <c r="S84" s="67"/>
      <c r="T84" s="7"/>
      <c r="U84" s="7"/>
      <c r="V84" s="67" t="n">
        <f aca="false">K84*5.5017049523</f>
        <v>17609655.8685991</v>
      </c>
      <c r="W84" s="67" t="n">
        <f aca="false">M84*5.5017049523</f>
        <v>544628.532018524</v>
      </c>
      <c r="X84" s="67" t="n">
        <f aca="false">N84*5.1890047538+L84*5.5017049523</f>
        <v>26511830.9409706</v>
      </c>
      <c r="Y84" s="67" t="n">
        <f aca="false">N84*5.1890047538</f>
        <v>20297609.4201933</v>
      </c>
      <c r="Z84" s="67" t="n">
        <f aca="false">L84*5.5017049523</f>
        <v>6214221.52077729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low_v2_m!D73+temporary_pension_bonus_low!B73</f>
        <v>30056854.8414283</v>
      </c>
      <c r="G85" s="158" t="n">
        <f aca="false">low_v2_m!E73+temporary_pension_bonus_low!B73</f>
        <v>28814060.0670537</v>
      </c>
      <c r="H85" s="67" t="n">
        <f aca="false">F85-J85</f>
        <v>26626054.5887943</v>
      </c>
      <c r="I85" s="67" t="n">
        <f aca="false">G85-K85</f>
        <v>25486183.8219987</v>
      </c>
      <c r="J85" s="158" t="n">
        <f aca="false">low_v2_m!J73</f>
        <v>3430800.252634</v>
      </c>
      <c r="K85" s="158" t="n">
        <f aca="false">low_v2_m!K73</f>
        <v>3327876.24505498</v>
      </c>
      <c r="L85" s="67" t="n">
        <f aca="false">H85-I85</f>
        <v>1139870.76679551</v>
      </c>
      <c r="M85" s="67" t="n">
        <f aca="false">J85-K85</f>
        <v>102924.00757902</v>
      </c>
      <c r="N85" s="158" t="n">
        <f aca="false">SUM(low_v5_m!C73:J73)</f>
        <v>3965296.37443863</v>
      </c>
      <c r="O85" s="7"/>
      <c r="P85" s="7"/>
      <c r="Q85" s="67" t="n">
        <f aca="false">I85*5.5017049523</f>
        <v>140217463.748719</v>
      </c>
      <c r="R85" s="67"/>
      <c r="S85" s="67"/>
      <c r="T85" s="7"/>
      <c r="U85" s="7"/>
      <c r="V85" s="67" t="n">
        <f aca="false">K85*5.5017049523</f>
        <v>18308993.2180605</v>
      </c>
      <c r="W85" s="67" t="n">
        <f aca="false">M85*5.5017049523</f>
        <v>566257.522208058</v>
      </c>
      <c r="X85" s="67" t="n">
        <f aca="false">N85*5.1890047538+L85*5.5017049523</f>
        <v>26847174.3798488</v>
      </c>
      <c r="Y85" s="67" t="n">
        <f aca="false">N85*5.1890047538</f>
        <v>20575941.7371879</v>
      </c>
      <c r="Z85" s="67" t="n">
        <f aca="false">L85*5.5017049523</f>
        <v>6271232.64266087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low_v2_m!D74+temporary_pension_bonus_low!B74</f>
        <v>29707379.3907938</v>
      </c>
      <c r="G86" s="156" t="n">
        <f aca="false">low_v2_m!E74+temporary_pension_bonus_low!B74</f>
        <v>28479641.6975654</v>
      </c>
      <c r="H86" s="8" t="n">
        <f aca="false">F86-J86</f>
        <v>26270101.4478774</v>
      </c>
      <c r="I86" s="8" t="n">
        <f aca="false">G86-K86</f>
        <v>25145482.0929365</v>
      </c>
      <c r="J86" s="156" t="n">
        <f aca="false">low_v2_m!J74</f>
        <v>3437277.94291645</v>
      </c>
      <c r="K86" s="156" t="n">
        <f aca="false">low_v2_m!K74</f>
        <v>3334159.60462896</v>
      </c>
      <c r="L86" s="8" t="n">
        <f aca="false">H86-I86</f>
        <v>1124619.35494089</v>
      </c>
      <c r="M86" s="8" t="n">
        <f aca="false">J86-K86</f>
        <v>103118.338287494</v>
      </c>
      <c r="N86" s="156" t="n">
        <f aca="false">SUM(low_v5_m!C74:J74)</f>
        <v>4614657.03226012</v>
      </c>
      <c r="O86" s="5"/>
      <c r="P86" s="5"/>
      <c r="Q86" s="8" t="n">
        <f aca="false">I86*5.5017049523</f>
        <v>138343023.35868</v>
      </c>
      <c r="R86" s="8"/>
      <c r="S86" s="8"/>
      <c r="T86" s="5"/>
      <c r="U86" s="5"/>
      <c r="V86" s="8" t="n">
        <f aca="false">K86*5.5017049523</f>
        <v>18343562.4085458</v>
      </c>
      <c r="W86" s="8" t="n">
        <f aca="false">M86*5.5017049523</f>
        <v>567326.672429253</v>
      </c>
      <c r="X86" s="8" t="n">
        <f aca="false">N86*5.1890047538+L86*5.5017049523</f>
        <v>30132801.1520851</v>
      </c>
      <c r="Y86" s="8" t="n">
        <f aca="false">N86*5.1890047538</f>
        <v>23945477.2775544</v>
      </c>
      <c r="Z86" s="8" t="n">
        <f aca="false">L86*5.5017049523</f>
        <v>6187323.87453073</v>
      </c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low_v2_m!D75+temporary_pension_bonus_low!B75</f>
        <v>30128581.6782293</v>
      </c>
      <c r="G87" s="158" t="n">
        <f aca="false">low_v2_m!E75+temporary_pension_bonus_low!B75</f>
        <v>28884366.0400767</v>
      </c>
      <c r="H87" s="67" t="n">
        <f aca="false">F87-J87</f>
        <v>26581769.3561096</v>
      </c>
      <c r="I87" s="67" t="n">
        <f aca="false">G87-K87</f>
        <v>25443958.0876206</v>
      </c>
      <c r="J87" s="158" t="n">
        <f aca="false">low_v2_m!J75</f>
        <v>3546812.32211971</v>
      </c>
      <c r="K87" s="158" t="n">
        <f aca="false">low_v2_m!K75</f>
        <v>3440407.95245612</v>
      </c>
      <c r="L87" s="67" t="n">
        <f aca="false">H87-I87</f>
        <v>1137811.26848894</v>
      </c>
      <c r="M87" s="67" t="n">
        <f aca="false">J87-K87</f>
        <v>106404.369663592</v>
      </c>
      <c r="N87" s="158" t="n">
        <f aca="false">SUM(low_v5_m!C75:J75)</f>
        <v>3955501.06919242</v>
      </c>
      <c r="O87" s="7"/>
      <c r="P87" s="7"/>
      <c r="Q87" s="67" t="n">
        <f aca="false">I87*5.5017049523</f>
        <v>139985150.216776</v>
      </c>
      <c r="R87" s="67"/>
      <c r="S87" s="67"/>
      <c r="T87" s="7"/>
      <c r="U87" s="7"/>
      <c r="V87" s="67" t="n">
        <f aca="false">K87*5.5017049523</f>
        <v>18928109.4699601</v>
      </c>
      <c r="W87" s="67" t="n">
        <f aca="false">M87*5.5017049523</f>
        <v>585405.447524544</v>
      </c>
      <c r="X87" s="67" t="n">
        <f aca="false">N87*5.1890047538+L87*5.5017049523</f>
        <v>26785015.7423288</v>
      </c>
      <c r="Y87" s="67" t="n">
        <f aca="false">N87*5.1890047538</f>
        <v>20525113.8517005</v>
      </c>
      <c r="Z87" s="67" t="n">
        <f aca="false">L87*5.5017049523</f>
        <v>6259901.89062837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low_v2_m!D76+temporary_pension_bonus_low!B76</f>
        <v>29803651.8018946</v>
      </c>
      <c r="G88" s="158" t="n">
        <f aca="false">low_v2_m!E76+temporary_pension_bonus_low!B76</f>
        <v>28573627.4277717</v>
      </c>
      <c r="H88" s="67" t="n">
        <f aca="false">F88-J88</f>
        <v>26210581.7015045</v>
      </c>
      <c r="I88" s="67" t="n">
        <f aca="false">G88-K88</f>
        <v>25088349.4303933</v>
      </c>
      <c r="J88" s="158" t="n">
        <f aca="false">low_v2_m!J76</f>
        <v>3593070.10039014</v>
      </c>
      <c r="K88" s="158" t="n">
        <f aca="false">low_v2_m!K76</f>
        <v>3485277.99737843</v>
      </c>
      <c r="L88" s="67" t="n">
        <f aca="false">H88-I88</f>
        <v>1122232.27111121</v>
      </c>
      <c r="M88" s="67" t="n">
        <f aca="false">J88-K88</f>
        <v>107792.103011704</v>
      </c>
      <c r="N88" s="158" t="n">
        <f aca="false">SUM(low_v5_m!C76:J76)</f>
        <v>3831657.44043612</v>
      </c>
      <c r="O88" s="7"/>
      <c r="P88" s="7"/>
      <c r="Q88" s="67" t="n">
        <f aca="false">I88*5.5017049523</f>
        <v>138028696.306228</v>
      </c>
      <c r="R88" s="67"/>
      <c r="S88" s="67"/>
      <c r="T88" s="7"/>
      <c r="U88" s="7"/>
      <c r="V88" s="67" t="n">
        <f aca="false">K88*5.5017049523</f>
        <v>19174971.2183192</v>
      </c>
      <c r="W88" s="67" t="n">
        <f aca="false">M88*5.5017049523</f>
        <v>593040.346958324</v>
      </c>
      <c r="X88" s="67" t="n">
        <f aca="false">N88*5.1890047538+L88*5.5017049523</f>
        <v>26056679.5169596</v>
      </c>
      <c r="Y88" s="67" t="n">
        <f aca="false">N88*5.1890047538</f>
        <v>19882488.6733562</v>
      </c>
      <c r="Z88" s="67" t="n">
        <f aca="false">L88*5.5017049523</f>
        <v>6174190.84360344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low_v2_m!D77+temporary_pension_bonus_low!B77</f>
        <v>30369640.067765</v>
      </c>
      <c r="G89" s="158" t="n">
        <f aca="false">low_v2_m!E77+temporary_pension_bonus_low!B77</f>
        <v>29116840.027922</v>
      </c>
      <c r="H89" s="67" t="n">
        <f aca="false">F89-J89</f>
        <v>26614081.7228775</v>
      </c>
      <c r="I89" s="67" t="n">
        <f aca="false">G89-K89</f>
        <v>25473948.4333811</v>
      </c>
      <c r="J89" s="158" t="n">
        <f aca="false">low_v2_m!J77</f>
        <v>3755558.34488753</v>
      </c>
      <c r="K89" s="158" t="n">
        <f aca="false">low_v2_m!K77</f>
        <v>3642891.5945409</v>
      </c>
      <c r="L89" s="67" t="n">
        <f aca="false">H89-I89</f>
        <v>1140133.28949638</v>
      </c>
      <c r="M89" s="67" t="n">
        <f aca="false">J89-K89</f>
        <v>112666.750346626</v>
      </c>
      <c r="N89" s="158" t="n">
        <f aca="false">SUM(low_v5_m!C77:J77)</f>
        <v>3897798.25719903</v>
      </c>
      <c r="O89" s="7"/>
      <c r="P89" s="7"/>
      <c r="Q89" s="67" t="n">
        <f aca="false">I89*5.5017049523</f>
        <v>140150148.250567</v>
      </c>
      <c r="R89" s="67"/>
      <c r="S89" s="67"/>
      <c r="T89" s="7"/>
      <c r="U89" s="7"/>
      <c r="V89" s="67" t="n">
        <f aca="false">K89*5.5017049523</f>
        <v>20042114.7263777</v>
      </c>
      <c r="W89" s="67" t="n">
        <f aca="false">M89*5.5017049523</f>
        <v>619859.218341581</v>
      </c>
      <c r="X89" s="67" t="n">
        <f aca="false">N89*5.1890047538+L89*5.5017049523</f>
        <v>26498370.6510635</v>
      </c>
      <c r="Y89" s="67" t="n">
        <f aca="false">N89*5.1890047538</f>
        <v>20225693.6859591</v>
      </c>
      <c r="Z89" s="67" t="n">
        <f aca="false">L89*5.5017049523</f>
        <v>6272676.96510435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low_v2_m!D78+temporary_pension_bonus_low!B78</f>
        <v>30051711.7053078</v>
      </c>
      <c r="G90" s="156" t="n">
        <f aca="false">low_v2_m!E78+temporary_pension_bonus_low!B78</f>
        <v>28813026.304499</v>
      </c>
      <c r="H90" s="8" t="n">
        <f aca="false">F90-J90</f>
        <v>26247161.2920354</v>
      </c>
      <c r="I90" s="8" t="n">
        <f aca="false">G90-K90</f>
        <v>25122612.4036248</v>
      </c>
      <c r="J90" s="156" t="n">
        <f aca="false">low_v2_m!J78</f>
        <v>3804550.4132724</v>
      </c>
      <c r="K90" s="156" t="n">
        <f aca="false">low_v2_m!K78</f>
        <v>3690413.90087423</v>
      </c>
      <c r="L90" s="8" t="n">
        <f aca="false">H90-I90</f>
        <v>1124548.88841065</v>
      </c>
      <c r="M90" s="8" t="n">
        <f aca="false">J90-K90</f>
        <v>114136.512398172</v>
      </c>
      <c r="N90" s="156" t="n">
        <f aca="false">SUM(low_v5_m!C78:J78)</f>
        <v>4537300.48977965</v>
      </c>
      <c r="O90" s="5"/>
      <c r="P90" s="5"/>
      <c r="Q90" s="8" t="n">
        <f aca="false">I90*5.5017049523</f>
        <v>138217201.075736</v>
      </c>
      <c r="R90" s="8"/>
      <c r="S90" s="8"/>
      <c r="T90" s="5"/>
      <c r="U90" s="5"/>
      <c r="V90" s="8" t="n">
        <f aca="false">K90*5.5017049523</f>
        <v>20303568.4344765</v>
      </c>
      <c r="W90" s="8" t="n">
        <f aca="false">M90*5.5017049523</f>
        <v>627945.415499274</v>
      </c>
      <c r="X90" s="8" t="n">
        <f aca="false">N90*5.1890047538+L90*5.5017049523</f>
        <v>29731009.999358</v>
      </c>
      <c r="Y90" s="8" t="n">
        <f aca="false">N90*5.1890047538</f>
        <v>23544073.8108857</v>
      </c>
      <c r="Z90" s="8" t="n">
        <f aca="false">L90*5.5017049523</f>
        <v>6186936.18847233</v>
      </c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low_v2_m!D79+temporary_pension_bonus_low!B79</f>
        <v>30640978.3239534</v>
      </c>
      <c r="G91" s="158" t="n">
        <f aca="false">low_v2_m!E79+temporary_pension_bonus_low!B79</f>
        <v>29378104.139409</v>
      </c>
      <c r="H91" s="67" t="n">
        <f aca="false">F91-J91</f>
        <v>26718666.7604442</v>
      </c>
      <c r="I91" s="67" t="n">
        <f aca="false">G91-K91</f>
        <v>25573461.9228051</v>
      </c>
      <c r="J91" s="158" t="n">
        <f aca="false">low_v2_m!J79</f>
        <v>3922311.5635092</v>
      </c>
      <c r="K91" s="158" t="n">
        <f aca="false">low_v2_m!K79</f>
        <v>3804642.21660392</v>
      </c>
      <c r="L91" s="67" t="n">
        <f aca="false">H91-I91</f>
        <v>1145204.83763919</v>
      </c>
      <c r="M91" s="67" t="n">
        <f aca="false">J91-K91</f>
        <v>117669.346905275</v>
      </c>
      <c r="N91" s="158" t="n">
        <f aca="false">SUM(low_v5_m!C79:J79)</f>
        <v>3894268.56471063</v>
      </c>
      <c r="O91" s="7"/>
      <c r="P91" s="7"/>
      <c r="Q91" s="67" t="n">
        <f aca="false">I91*5.5017049523</f>
        <v>140697642.108152</v>
      </c>
      <c r="R91" s="67"/>
      <c r="S91" s="67"/>
      <c r="T91" s="7"/>
      <c r="U91" s="7"/>
      <c r="V91" s="67" t="n">
        <f aca="false">K91*5.5017049523</f>
        <v>20932018.9248195</v>
      </c>
      <c r="W91" s="67" t="n">
        <f aca="false">M91*5.5017049523</f>
        <v>647382.028602659</v>
      </c>
      <c r="X91" s="67" t="n">
        <f aca="false">N91*5.1890047538+L91*5.5017049523</f>
        <v>26507957.2214948</v>
      </c>
      <c r="Y91" s="67" t="n">
        <f aca="false">N91*5.1890047538</f>
        <v>20207378.0948574</v>
      </c>
      <c r="Z91" s="67" t="n">
        <f aca="false">L91*5.5017049523</f>
        <v>6300579.12663743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low_v2_m!D80+temporary_pension_bonus_low!B80</f>
        <v>30200715.9839439</v>
      </c>
      <c r="G92" s="158" t="n">
        <f aca="false">low_v2_m!E80+temporary_pension_bonus_low!B80</f>
        <v>28955558.0189289</v>
      </c>
      <c r="H92" s="67" t="n">
        <f aca="false">F92-J92</f>
        <v>26267461.703605</v>
      </c>
      <c r="I92" s="67" t="n">
        <f aca="false">G92-K92</f>
        <v>25140301.3670001</v>
      </c>
      <c r="J92" s="158" t="n">
        <f aca="false">low_v2_m!J80</f>
        <v>3933254.28033896</v>
      </c>
      <c r="K92" s="158" t="n">
        <f aca="false">low_v2_m!K80</f>
        <v>3815256.65192879</v>
      </c>
      <c r="L92" s="67" t="n">
        <f aca="false">H92-I92</f>
        <v>1127160.3366049</v>
      </c>
      <c r="M92" s="67" t="n">
        <f aca="false">J92-K92</f>
        <v>117997.628410169</v>
      </c>
      <c r="N92" s="158" t="n">
        <f aca="false">SUM(low_v5_m!C80:J80)</f>
        <v>3794578.50896171</v>
      </c>
      <c r="O92" s="7"/>
      <c r="P92" s="7"/>
      <c r="Q92" s="67" t="n">
        <f aca="false">I92*5.5017049523</f>
        <v>138314520.533139</v>
      </c>
      <c r="R92" s="67"/>
      <c r="S92" s="67"/>
      <c r="T92" s="7"/>
      <c r="U92" s="7"/>
      <c r="V92" s="67" t="n">
        <f aca="false">K92*5.5017049523</f>
        <v>20990416.4162122</v>
      </c>
      <c r="W92" s="67" t="n">
        <f aca="false">M92*5.5017049523</f>
        <v>649188.136583882</v>
      </c>
      <c r="X92" s="67" t="n">
        <f aca="false">N92*5.1890047538+L92*5.5017049523</f>
        <v>25891389.527605</v>
      </c>
      <c r="Y92" s="67" t="n">
        <f aca="false">N92*5.1890047538</f>
        <v>19690085.9216696</v>
      </c>
      <c r="Z92" s="67" t="n">
        <f aca="false">L92*5.5017049523</f>
        <v>6201303.60593532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low_v2_m!D81+temporary_pension_bonus_low!B81</f>
        <v>30696951.504276</v>
      </c>
      <c r="G93" s="158" t="n">
        <f aca="false">low_v2_m!E81+temporary_pension_bonus_low!B81</f>
        <v>29431529.4093256</v>
      </c>
      <c r="H93" s="67" t="n">
        <f aca="false">F93-J93</f>
        <v>26653590.1773887</v>
      </c>
      <c r="I93" s="67" t="n">
        <f aca="false">G93-K93</f>
        <v>25509468.9222449</v>
      </c>
      <c r="J93" s="158" t="n">
        <f aca="false">low_v2_m!J81</f>
        <v>4043361.32688733</v>
      </c>
      <c r="K93" s="158" t="n">
        <f aca="false">low_v2_m!K81</f>
        <v>3922060.48708071</v>
      </c>
      <c r="L93" s="67" t="n">
        <f aca="false">H93-I93</f>
        <v>1144121.25514379</v>
      </c>
      <c r="M93" s="67" t="n">
        <f aca="false">J93-K93</f>
        <v>121300.83980662</v>
      </c>
      <c r="N93" s="158" t="n">
        <f aca="false">SUM(low_v5_m!C81:J81)</f>
        <v>3806766.50583087</v>
      </c>
      <c r="O93" s="7"/>
      <c r="P93" s="7"/>
      <c r="Q93" s="67" t="n">
        <f aca="false">I93*5.5017049523</f>
        <v>140345571.500058</v>
      </c>
      <c r="R93" s="67"/>
      <c r="S93" s="67"/>
      <c r="T93" s="7"/>
      <c r="U93" s="7"/>
      <c r="V93" s="67" t="n">
        <f aca="false">K93*5.5017049523</f>
        <v>21578019.6049921</v>
      </c>
      <c r="W93" s="67" t="n">
        <f aca="false">M93*5.5017049523</f>
        <v>667361.43108223</v>
      </c>
      <c r="X93" s="67" t="n">
        <f aca="false">N93*5.1890047538+L93*5.5017049523</f>
        <v>26047947.0708193</v>
      </c>
      <c r="Y93" s="67" t="n">
        <f aca="false">N93*5.1890047538</f>
        <v>19753329.495363</v>
      </c>
      <c r="Z93" s="67" t="n">
        <f aca="false">L93*5.5017049523</f>
        <v>6294617.57545627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low_v2_m!D82+temporary_pension_bonus_low!B82</f>
        <v>30447896.1231801</v>
      </c>
      <c r="G94" s="156" t="n">
        <f aca="false">low_v2_m!E82+temporary_pension_bonus_low!B82</f>
        <v>29193818.3527596</v>
      </c>
      <c r="H94" s="8" t="n">
        <f aca="false">F94-J94</f>
        <v>26411221.0274738</v>
      </c>
      <c r="I94" s="8" t="n">
        <f aca="false">G94-K94</f>
        <v>25278243.5099245</v>
      </c>
      <c r="J94" s="156" t="n">
        <f aca="false">low_v2_m!J82</f>
        <v>4036675.09570635</v>
      </c>
      <c r="K94" s="156" t="n">
        <f aca="false">low_v2_m!K82</f>
        <v>3915574.84283516</v>
      </c>
      <c r="L94" s="8" t="n">
        <f aca="false">H94-I94</f>
        <v>1132977.51754928</v>
      </c>
      <c r="M94" s="8" t="n">
        <f aca="false">J94-K94</f>
        <v>121100.252871191</v>
      </c>
      <c r="N94" s="156" t="n">
        <f aca="false">SUM(low_v5_m!C82:J82)</f>
        <v>4540248.15524048</v>
      </c>
      <c r="O94" s="5"/>
      <c r="P94" s="5"/>
      <c r="Q94" s="8" t="n">
        <f aca="false">I94*5.5017049523</f>
        <v>139073437.503997</v>
      </c>
      <c r="R94" s="8"/>
      <c r="S94" s="8"/>
      <c r="T94" s="5"/>
      <c r="U94" s="5"/>
      <c r="V94" s="8" t="n">
        <f aca="false">K94*5.5017049523</f>
        <v>21542337.5039275</v>
      </c>
      <c r="W94" s="8" t="n">
        <f aca="false">M94*5.5017049523</f>
        <v>666257.860946215</v>
      </c>
      <c r="X94" s="8" t="n">
        <f aca="false">N94*5.1890047538+L94*5.5017049523</f>
        <v>29792677.28012</v>
      </c>
      <c r="Y94" s="8" t="n">
        <f aca="false">N94*5.1890047538</f>
        <v>23559369.2609745</v>
      </c>
      <c r="Z94" s="8" t="n">
        <f aca="false">L94*5.5017049523</f>
        <v>6233308.01914545</v>
      </c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low_v2_m!D83+temporary_pension_bonus_low!B83</f>
        <v>31048381.7010088</v>
      </c>
      <c r="G95" s="158" t="n">
        <f aca="false">low_v2_m!E83+temporary_pension_bonus_low!B83</f>
        <v>29770110.3056437</v>
      </c>
      <c r="H95" s="67" t="n">
        <f aca="false">F95-J95</f>
        <v>26852944.6728957</v>
      </c>
      <c r="I95" s="67" t="n">
        <f aca="false">G95-K95</f>
        <v>25700536.388374</v>
      </c>
      <c r="J95" s="158" t="n">
        <f aca="false">low_v2_m!J83</f>
        <v>4195437.02811309</v>
      </c>
      <c r="K95" s="158" t="n">
        <f aca="false">low_v2_m!K83</f>
        <v>4069573.9172697</v>
      </c>
      <c r="L95" s="67" t="n">
        <f aca="false">H95-I95</f>
        <v>1152408.28452174</v>
      </c>
      <c r="M95" s="67" t="n">
        <f aca="false">J95-K95</f>
        <v>125863.110843393</v>
      </c>
      <c r="N95" s="158" t="n">
        <f aca="false">SUM(low_v5_m!C83:J83)</f>
        <v>3850798.95176708</v>
      </c>
      <c r="O95" s="7"/>
      <c r="P95" s="7"/>
      <c r="Q95" s="67" t="n">
        <f aca="false">I95*5.5017049523</f>
        <v>141396768.324684</v>
      </c>
      <c r="R95" s="67"/>
      <c r="S95" s="67"/>
      <c r="T95" s="7"/>
      <c r="U95" s="7"/>
      <c r="V95" s="67" t="n">
        <f aca="false">K95*5.5017049523</f>
        <v>22389594.9743936</v>
      </c>
      <c r="W95" s="67" t="n">
        <f aca="false">M95*5.5017049523</f>
        <v>692461.700238979</v>
      </c>
      <c r="X95" s="67" t="n">
        <f aca="false">N95*5.1890047538+L95*5.5017049523</f>
        <v>26322024.4326722</v>
      </c>
      <c r="Y95" s="67" t="n">
        <f aca="false">N95*5.1890047538</f>
        <v>19981814.0666474</v>
      </c>
      <c r="Z95" s="67" t="n">
        <f aca="false">L95*5.5017049523</f>
        <v>6340210.36602482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low_v2_m!D84+temporary_pension_bonus_low!B84</f>
        <v>30599170.3709906</v>
      </c>
      <c r="G96" s="158" t="n">
        <f aca="false">low_v2_m!E84+temporary_pension_bonus_low!B84</f>
        <v>29340871.8067927</v>
      </c>
      <c r="H96" s="67" t="n">
        <f aca="false">F96-J96</f>
        <v>26409492.5687121</v>
      </c>
      <c r="I96" s="67" t="n">
        <f aca="false">G96-K96</f>
        <v>25276884.3385825</v>
      </c>
      <c r="J96" s="158" t="n">
        <f aca="false">low_v2_m!J84</f>
        <v>4189677.80227848</v>
      </c>
      <c r="K96" s="158" t="n">
        <f aca="false">low_v2_m!K84</f>
        <v>4063987.46821012</v>
      </c>
      <c r="L96" s="67" t="n">
        <f aca="false">H96-I96</f>
        <v>1132608.23012954</v>
      </c>
      <c r="M96" s="67" t="n">
        <f aca="false">J96-K96</f>
        <v>125690.334068354</v>
      </c>
      <c r="N96" s="158" t="n">
        <f aca="false">SUM(low_v5_m!C84:J84)</f>
        <v>3799023.52361933</v>
      </c>
      <c r="O96" s="7"/>
      <c r="P96" s="7"/>
      <c r="Q96" s="67" t="n">
        <f aca="false">I96*5.5017049523</f>
        <v>139065959.744294</v>
      </c>
      <c r="R96" s="67"/>
      <c r="S96" s="67"/>
      <c r="T96" s="7"/>
      <c r="U96" s="7"/>
      <c r="V96" s="67" t="n">
        <f aca="false">K96*5.5017049523</f>
        <v>22358859.9799368</v>
      </c>
      <c r="W96" s="67" t="n">
        <f aca="false">M96*5.5017049523</f>
        <v>691511.133400106</v>
      </c>
      <c r="X96" s="67" t="n">
        <f aca="false">N96*5.1890047538+L96*5.5017049523</f>
        <v>25944427.4325782</v>
      </c>
      <c r="Y96" s="67" t="n">
        <f aca="false">N96*5.1890047538</f>
        <v>19713151.1238588</v>
      </c>
      <c r="Z96" s="67" t="n">
        <f aca="false">L96*5.5017049523</f>
        <v>6231276.30871945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low_v2_m!D85+temporary_pension_bonus_low!B85</f>
        <v>31012158.7440271</v>
      </c>
      <c r="G97" s="158" t="n">
        <f aca="false">low_v2_m!E85+temporary_pension_bonus_low!B85</f>
        <v>29737773.4871609</v>
      </c>
      <c r="H97" s="67" t="n">
        <f aca="false">F97-J97</f>
        <v>26687041.4963369</v>
      </c>
      <c r="I97" s="67" t="n">
        <f aca="false">G97-K97</f>
        <v>25542409.7569015</v>
      </c>
      <c r="J97" s="158" t="n">
        <f aca="false">low_v2_m!J85</f>
        <v>4325117.24769012</v>
      </c>
      <c r="K97" s="158" t="n">
        <f aca="false">low_v2_m!K85</f>
        <v>4195363.73025942</v>
      </c>
      <c r="L97" s="67" t="n">
        <f aca="false">H97-I97</f>
        <v>1144631.73943546</v>
      </c>
      <c r="M97" s="67" t="n">
        <f aca="false">J97-K97</f>
        <v>129753.517430704</v>
      </c>
      <c r="N97" s="158" t="n">
        <f aca="false">SUM(low_v5_m!C85:J85)</f>
        <v>3870078.41093777</v>
      </c>
      <c r="O97" s="7"/>
      <c r="P97" s="7"/>
      <c r="Q97" s="67" t="n">
        <f aca="false">I97*5.5017049523</f>
        <v>140526802.253221</v>
      </c>
      <c r="R97" s="67"/>
      <c r="S97" s="67"/>
      <c r="T97" s="7"/>
      <c r="U97" s="7"/>
      <c r="V97" s="67" t="n">
        <f aca="false">K97*5.5017049523</f>
        <v>23081653.411468</v>
      </c>
      <c r="W97" s="67" t="n">
        <f aca="false">M97*5.5017049523</f>
        <v>713865.569426849</v>
      </c>
      <c r="X97" s="67" t="n">
        <f aca="false">N97*5.1890047538+L97*5.5017049523</f>
        <v>26379281.3813467</v>
      </c>
      <c r="Y97" s="67" t="n">
        <f aca="false">N97*5.1890047538</f>
        <v>20081855.2719348</v>
      </c>
      <c r="Z97" s="67" t="n">
        <f aca="false">L97*5.5017049523</f>
        <v>6297426.10941186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low_v2_m!D86+temporary_pension_bonus_low!B86</f>
        <v>30706990.2795242</v>
      </c>
      <c r="G98" s="156" t="n">
        <f aca="false">low_v2_m!E86+temporary_pension_bonus_low!B86</f>
        <v>29444728.9671999</v>
      </c>
      <c r="H98" s="8" t="n">
        <f aca="false">F98-J98</f>
        <v>26371094.5987591</v>
      </c>
      <c r="I98" s="8" t="n">
        <f aca="false">G98-K98</f>
        <v>25238910.1568577</v>
      </c>
      <c r="J98" s="156" t="n">
        <f aca="false">low_v2_m!J86</f>
        <v>4335895.68076513</v>
      </c>
      <c r="K98" s="156" t="n">
        <f aca="false">low_v2_m!K86</f>
        <v>4205818.81034217</v>
      </c>
      <c r="L98" s="8" t="n">
        <f aca="false">H98-I98</f>
        <v>1132184.44190136</v>
      </c>
      <c r="M98" s="8" t="n">
        <f aca="false">J98-K98</f>
        <v>130076.870422954</v>
      </c>
      <c r="N98" s="156" t="n">
        <f aca="false">SUM(low_v5_m!C86:J86)</f>
        <v>4536371.67855271</v>
      </c>
      <c r="O98" s="5"/>
      <c r="P98" s="5"/>
      <c r="Q98" s="8" t="n">
        <f aca="false">I98*5.5017049523</f>
        <v>138857037.000639</v>
      </c>
      <c r="R98" s="8"/>
      <c r="S98" s="8"/>
      <c r="T98" s="5"/>
      <c r="U98" s="5"/>
      <c r="V98" s="8" t="n">
        <f aca="false">K98*5.5017049523</f>
        <v>23139174.177336</v>
      </c>
      <c r="W98" s="8" t="n">
        <f aca="false">M98*5.5017049523</f>
        <v>715644.56218565</v>
      </c>
      <c r="X98" s="8" t="n">
        <f aca="false">N98*5.1890047538+L98*5.5017049523</f>
        <v>29768198.9559394</v>
      </c>
      <c r="Y98" s="8" t="n">
        <f aca="false">N98*5.1890047538</f>
        <v>23539254.2050137</v>
      </c>
      <c r="Z98" s="8" t="n">
        <f aca="false">L98*5.5017049523</f>
        <v>6228944.75092572</v>
      </c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low_v2_m!D87+temporary_pension_bonus_low!B87</f>
        <v>31195043.7784456</v>
      </c>
      <c r="G99" s="158" t="n">
        <f aca="false">low_v2_m!E87+temporary_pension_bonus_low!B87</f>
        <v>29912497.1719214</v>
      </c>
      <c r="H99" s="67" t="n">
        <f aca="false">F99-J99</f>
        <v>26687778.5376716</v>
      </c>
      <c r="I99" s="67" t="n">
        <f aca="false">G99-K99</f>
        <v>25540449.8883706</v>
      </c>
      <c r="J99" s="158" t="n">
        <f aca="false">low_v2_m!J87</f>
        <v>4507265.24077399</v>
      </c>
      <c r="K99" s="158" t="n">
        <f aca="false">low_v2_m!K87</f>
        <v>4372047.28355077</v>
      </c>
      <c r="L99" s="67" t="n">
        <f aca="false">H99-I99</f>
        <v>1147328.64930102</v>
      </c>
      <c r="M99" s="67" t="n">
        <f aca="false">J99-K99</f>
        <v>135217.957223219</v>
      </c>
      <c r="N99" s="158" t="n">
        <f aca="false">SUM(low_v5_m!C87:J87)</f>
        <v>3830141.24522697</v>
      </c>
      <c r="O99" s="7"/>
      <c r="P99" s="7"/>
      <c r="Q99" s="67" t="n">
        <f aca="false">I99*5.5017049523</f>
        <v>140516019.634819</v>
      </c>
      <c r="R99" s="67"/>
      <c r="S99" s="67"/>
      <c r="T99" s="7"/>
      <c r="U99" s="7"/>
      <c r="V99" s="67" t="n">
        <f aca="false">K99*5.5017049523</f>
        <v>24053714.191601</v>
      </c>
      <c r="W99" s="67" t="n">
        <f aca="false">M99*5.5017049523</f>
        <v>743929.304894873</v>
      </c>
      <c r="X99" s="67" t="n">
        <f aca="false">N99*5.1890047538+L99*5.5017049523</f>
        <v>26186884.8409833</v>
      </c>
      <c r="Y99" s="67" t="n">
        <f aca="false">N99*5.1890047538</f>
        <v>19874621.1292082</v>
      </c>
      <c r="Z99" s="67" t="n">
        <f aca="false">L99*5.5017049523</f>
        <v>6312263.71177508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low_v2_m!D88+temporary_pension_bonus_low!B88</f>
        <v>30917398.0851389</v>
      </c>
      <c r="G100" s="158" t="n">
        <f aca="false">low_v2_m!E88+temporary_pension_bonus_low!B88</f>
        <v>29646616.2057202</v>
      </c>
      <c r="H100" s="67" t="n">
        <f aca="false">F100-J100</f>
        <v>26335622.2533122</v>
      </c>
      <c r="I100" s="67" t="n">
        <f aca="false">G100-K100</f>
        <v>25202293.6488483</v>
      </c>
      <c r="J100" s="158" t="n">
        <f aca="false">low_v2_m!J88</f>
        <v>4581775.83182669</v>
      </c>
      <c r="K100" s="158" t="n">
        <f aca="false">low_v2_m!K88</f>
        <v>4444322.55687189</v>
      </c>
      <c r="L100" s="67" t="n">
        <f aca="false">H100-I100</f>
        <v>1133328.60446393</v>
      </c>
      <c r="M100" s="67" t="n">
        <f aca="false">J100-K100</f>
        <v>137453.2749548</v>
      </c>
      <c r="N100" s="158" t="n">
        <f aca="false">SUM(low_v5_m!C88:J88)</f>
        <v>3768038.21329033</v>
      </c>
      <c r="O100" s="7"/>
      <c r="P100" s="7"/>
      <c r="Q100" s="67" t="n">
        <f aca="false">I100*5.5017049523</f>
        <v>138655583.777187</v>
      </c>
      <c r="R100" s="67"/>
      <c r="S100" s="67"/>
      <c r="T100" s="7"/>
      <c r="U100" s="7"/>
      <c r="V100" s="67" t="n">
        <f aca="false">K100*5.5017049523</f>
        <v>24451351.4207607</v>
      </c>
      <c r="W100" s="67" t="n">
        <f aca="false">M100*5.5017049523</f>
        <v>756227.36352868</v>
      </c>
      <c r="X100" s="67" t="n">
        <f aca="false">N100*5.1890047538+L100*5.5017049523</f>
        <v>25787607.797026</v>
      </c>
      <c r="Y100" s="67" t="n">
        <f aca="false">N100*5.1890047538</f>
        <v>19552368.2012636</v>
      </c>
      <c r="Z100" s="67" t="n">
        <f aca="false">L100*5.5017049523</f>
        <v>6235239.59576244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low_v2_m!D89+temporary_pension_bonus_low!B89</f>
        <v>31387142.9411158</v>
      </c>
      <c r="G101" s="158" t="n">
        <f aca="false">low_v2_m!E89+temporary_pension_bonus_low!B89</f>
        <v>30097152.5642637</v>
      </c>
      <c r="H101" s="67" t="n">
        <f aca="false">F101-J101</f>
        <v>26647037.6386983</v>
      </c>
      <c r="I101" s="67" t="n">
        <f aca="false">G101-K101</f>
        <v>25499250.4209187</v>
      </c>
      <c r="J101" s="158" t="n">
        <f aca="false">low_v2_m!J89</f>
        <v>4740105.30241751</v>
      </c>
      <c r="K101" s="158" t="n">
        <f aca="false">low_v2_m!K89</f>
        <v>4597902.14334498</v>
      </c>
      <c r="L101" s="67" t="n">
        <f aca="false">H101-I101</f>
        <v>1147787.21777962</v>
      </c>
      <c r="M101" s="67" t="n">
        <f aca="false">J101-K101</f>
        <v>142203.159072525</v>
      </c>
      <c r="N101" s="158" t="n">
        <f aca="false">SUM(low_v5_m!C89:J89)</f>
        <v>3804876.54206636</v>
      </c>
      <c r="O101" s="7"/>
      <c r="P101" s="7"/>
      <c r="Q101" s="67" t="n">
        <f aca="false">I101*5.5017049523</f>
        <v>140289352.320706</v>
      </c>
      <c r="R101" s="67"/>
      <c r="S101" s="67"/>
      <c r="T101" s="7"/>
      <c r="U101" s="7"/>
      <c r="V101" s="67" t="n">
        <f aca="false">K101*5.5017049523</f>
        <v>25296300.9922319</v>
      </c>
      <c r="W101" s="67" t="n">
        <f aca="false">M101*5.5017049523</f>
        <v>782359.824502015</v>
      </c>
      <c r="X101" s="67" t="n">
        <f aca="false">N101*5.1890047538+L101*5.5017049523</f>
        <v>26058309.0846492</v>
      </c>
      <c r="Y101" s="67" t="n">
        <f aca="false">N101*5.1890047538</f>
        <v>19743522.4644044</v>
      </c>
      <c r="Z101" s="67" t="n">
        <f aca="false">L101*5.5017049523</f>
        <v>6314786.62024476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low_v2_m!D90+temporary_pension_bonus_low!B90</f>
        <v>31072497.9631228</v>
      </c>
      <c r="G102" s="156" t="n">
        <f aca="false">low_v2_m!E90+temporary_pension_bonus_low!B90</f>
        <v>29795973.1002327</v>
      </c>
      <c r="H102" s="8" t="n">
        <f aca="false">F102-J102</f>
        <v>26288971.4655631</v>
      </c>
      <c r="I102" s="8" t="n">
        <f aca="false">G102-K102</f>
        <v>25155952.3975998</v>
      </c>
      <c r="J102" s="156" t="n">
        <f aca="false">low_v2_m!J90</f>
        <v>4783526.49755961</v>
      </c>
      <c r="K102" s="156" t="n">
        <f aca="false">low_v2_m!K90</f>
        <v>4640020.70263282</v>
      </c>
      <c r="L102" s="8" t="n">
        <f aca="false">H102-I102</f>
        <v>1133019.06796329</v>
      </c>
      <c r="M102" s="8" t="n">
        <f aca="false">J102-K102</f>
        <v>143505.79492679</v>
      </c>
      <c r="N102" s="156" t="n">
        <f aca="false">SUM(low_v5_m!C90:J90)</f>
        <v>4539573.9554659</v>
      </c>
      <c r="O102" s="5"/>
      <c r="P102" s="5"/>
      <c r="Q102" s="8" t="n">
        <f aca="false">I102*5.5017049523</f>
        <v>138400627.885698</v>
      </c>
      <c r="R102" s="8"/>
      <c r="S102" s="8"/>
      <c r="T102" s="5"/>
      <c r="U102" s="5"/>
      <c r="V102" s="8" t="n">
        <f aca="false">K102*5.5017049523</f>
        <v>25528024.8784495</v>
      </c>
      <c r="W102" s="8" t="n">
        <f aca="false">M102*5.5017049523</f>
        <v>789526.542632467</v>
      </c>
      <c r="X102" s="8" t="n">
        <f aca="false">N102*5.1890047538+L102*5.5017049523</f>
        <v>29789407.4524032</v>
      </c>
      <c r="Y102" s="8" t="n">
        <f aca="false">N102*5.1890047538</f>
        <v>23555870.8351392</v>
      </c>
      <c r="Z102" s="8" t="n">
        <f aca="false">L102*5.5017049523</f>
        <v>6233536.61726397</v>
      </c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low_v2_m!D91+temporary_pension_bonus_low!B91</f>
        <v>31544972.2070743</v>
      </c>
      <c r="G103" s="158" t="n">
        <f aca="false">low_v2_m!E91+temporary_pension_bonus_low!B91</f>
        <v>30249974.1223608</v>
      </c>
      <c r="H103" s="67" t="n">
        <f aca="false">F103-J103</f>
        <v>26643236.6487552</v>
      </c>
      <c r="I103" s="67" t="n">
        <f aca="false">G103-K103</f>
        <v>25495290.6307913</v>
      </c>
      <c r="J103" s="158" t="n">
        <f aca="false">low_v2_m!J91</f>
        <v>4901735.55831906</v>
      </c>
      <c r="K103" s="158" t="n">
        <f aca="false">low_v2_m!K91</f>
        <v>4754683.49156949</v>
      </c>
      <c r="L103" s="67" t="n">
        <f aca="false">H103-I103</f>
        <v>1147946.01796388</v>
      </c>
      <c r="M103" s="67" t="n">
        <f aca="false">J103-K103</f>
        <v>147052.066749572</v>
      </c>
      <c r="N103" s="158" t="n">
        <f aca="false">SUM(low_v5_m!C91:J91)</f>
        <v>3857308.19272345</v>
      </c>
      <c r="O103" s="7"/>
      <c r="P103" s="7"/>
      <c r="Q103" s="67" t="n">
        <f aca="false">I103*5.5017049523</f>
        <v>140267566.723752</v>
      </c>
      <c r="R103" s="67"/>
      <c r="S103" s="67"/>
      <c r="T103" s="7"/>
      <c r="U103" s="7"/>
      <c r="V103" s="67" t="n">
        <f aca="false">K103*5.5017049523</f>
        <v>26158865.7121869</v>
      </c>
      <c r="W103" s="67" t="n">
        <f aca="false">M103*5.5017049523</f>
        <v>809037.08388207</v>
      </c>
      <c r="X103" s="67" t="n">
        <f aca="false">N103*5.1890047538+L103*5.5017049523</f>
        <v>26331250.8409186</v>
      </c>
      <c r="Y103" s="67" t="n">
        <f aca="false">N103*5.1890047538</f>
        <v>20015590.5489137</v>
      </c>
      <c r="Z103" s="67" t="n">
        <f aca="false">L103*5.5017049523</f>
        <v>6315660.29200492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low_v2_m!D92+temporary_pension_bonus_low!B92</f>
        <v>31303771.6014833</v>
      </c>
      <c r="G104" s="158" t="n">
        <f aca="false">low_v2_m!E92+temporary_pension_bonus_low!B92</f>
        <v>30018940.1525554</v>
      </c>
      <c r="H104" s="67" t="n">
        <f aca="false">F104-J104</f>
        <v>26334958.3430456</v>
      </c>
      <c r="I104" s="67" t="n">
        <f aca="false">G104-K104</f>
        <v>25199191.2918708</v>
      </c>
      <c r="J104" s="158" t="n">
        <f aca="false">low_v2_m!J92</f>
        <v>4968813.2584377</v>
      </c>
      <c r="K104" s="158" t="n">
        <f aca="false">low_v2_m!K92</f>
        <v>4819748.86068457</v>
      </c>
      <c r="L104" s="67" t="n">
        <f aca="false">H104-I104</f>
        <v>1135767.05117482</v>
      </c>
      <c r="M104" s="67" t="n">
        <f aca="false">J104-K104</f>
        <v>149064.397753132</v>
      </c>
      <c r="N104" s="158" t="n">
        <f aca="false">SUM(low_v5_m!C92:J92)</f>
        <v>3824243.14770965</v>
      </c>
      <c r="O104" s="7"/>
      <c r="P104" s="7"/>
      <c r="Q104" s="67" t="n">
        <f aca="false">I104*5.5017049523</f>
        <v>138638515.524441</v>
      </c>
      <c r="R104" s="67"/>
      <c r="S104" s="67"/>
      <c r="T104" s="7"/>
      <c r="U104" s="7"/>
      <c r="V104" s="67" t="n">
        <f aca="false">K104*5.5017049523</f>
        <v>26516836.1756706</v>
      </c>
      <c r="W104" s="67" t="n">
        <f aca="false">M104*5.5017049523</f>
        <v>820108.335330021</v>
      </c>
      <c r="X104" s="67" t="n">
        <f aca="false">N104*5.1890047538+L104*5.5017049523</f>
        <v>26092671.0832601</v>
      </c>
      <c r="Y104" s="67" t="n">
        <f aca="false">N104*5.1890047538</f>
        <v>19844015.8731525</v>
      </c>
      <c r="Z104" s="67" t="n">
        <f aca="false">L104*5.5017049523</f>
        <v>6248655.21010767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low_v2_m!D93+temporary_pension_bonus_low!B93</f>
        <v>31904164.5244777</v>
      </c>
      <c r="G105" s="158" t="n">
        <f aca="false">low_v2_m!E93+temporary_pension_bonus_low!B93</f>
        <v>30594544.5537979</v>
      </c>
      <c r="H105" s="67" t="n">
        <f aca="false">F105-J105</f>
        <v>26761629.5560563</v>
      </c>
      <c r="I105" s="67" t="n">
        <f aca="false">G105-K105</f>
        <v>25606285.6344291</v>
      </c>
      <c r="J105" s="158" t="n">
        <f aca="false">low_v2_m!J93</f>
        <v>5142534.96842139</v>
      </c>
      <c r="K105" s="158" t="n">
        <f aca="false">low_v2_m!K93</f>
        <v>4988258.91936875</v>
      </c>
      <c r="L105" s="67" t="n">
        <f aca="false">H105-I105</f>
        <v>1155343.92162714</v>
      </c>
      <c r="M105" s="67" t="n">
        <f aca="false">J105-K105</f>
        <v>154276.049052644</v>
      </c>
      <c r="N105" s="158" t="n">
        <f aca="false">SUM(low_v5_m!C93:J93)</f>
        <v>3882553.6574798</v>
      </c>
      <c r="O105" s="7"/>
      <c r="P105" s="7"/>
      <c r="Q105" s="67" t="n">
        <f aca="false">I105*5.5017049523</f>
        <v>140878228.484947</v>
      </c>
      <c r="R105" s="67"/>
      <c r="S105" s="67"/>
      <c r="T105" s="7"/>
      <c r="U105" s="7"/>
      <c r="V105" s="67" t="n">
        <f aca="false">K105*5.5017049523</f>
        <v>27443928.8000457</v>
      </c>
      <c r="W105" s="67" t="n">
        <f aca="false">M105*5.5017049523</f>
        <v>848781.303094207</v>
      </c>
      <c r="X105" s="67" t="n">
        <f aca="false">N105*5.1890047538+L105*5.5017049523</f>
        <v>26502950.760772</v>
      </c>
      <c r="Y105" s="67" t="n">
        <f aca="false">N105*5.1890047538</f>
        <v>20146589.3855463</v>
      </c>
      <c r="Z105" s="67" t="n">
        <f aca="false">L105*5.5017049523</f>
        <v>6356361.37522575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low_v2_m!D94+temporary_pension_bonus_low!B94</f>
        <v>31448080.9758905</v>
      </c>
      <c r="G106" s="156" t="n">
        <f aca="false">low_v2_m!E94+temporary_pension_bonus_low!B94</f>
        <v>30158469.6387664</v>
      </c>
      <c r="H106" s="8" t="n">
        <f aca="false">F106-J106</f>
        <v>26311590.160149</v>
      </c>
      <c r="I106" s="8" t="n">
        <f aca="false">G106-K106</f>
        <v>25176073.5474971</v>
      </c>
      <c r="J106" s="156" t="n">
        <f aca="false">low_v2_m!J94</f>
        <v>5136490.81574153</v>
      </c>
      <c r="K106" s="156" t="n">
        <f aca="false">low_v2_m!K94</f>
        <v>4982396.09126928</v>
      </c>
      <c r="L106" s="8" t="n">
        <f aca="false">H106-I106</f>
        <v>1135516.6126519</v>
      </c>
      <c r="M106" s="8" t="n">
        <f aca="false">J106-K106</f>
        <v>154094.724472245</v>
      </c>
      <c r="N106" s="156" t="n">
        <f aca="false">SUM(low_v5_m!C94:J94)</f>
        <v>4507937.27120334</v>
      </c>
      <c r="O106" s="5"/>
      <c r="P106" s="5"/>
      <c r="Q106" s="8" t="n">
        <f aca="false">I106*5.5017049523</f>
        <v>138511328.515734</v>
      </c>
      <c r="R106" s="8"/>
      <c r="S106" s="8"/>
      <c r="T106" s="5"/>
      <c r="U106" s="5"/>
      <c r="V106" s="8" t="n">
        <f aca="false">K106*5.5017049523</f>
        <v>27411673.2496564</v>
      </c>
      <c r="W106" s="8" t="n">
        <f aca="false">M106*5.5017049523</f>
        <v>847783.708752255</v>
      </c>
      <c r="X106" s="8" t="n">
        <f aca="false">N106*5.1890047538+L106*5.5017049523</f>
        <v>29638985.3013522</v>
      </c>
      <c r="Y106" s="8" t="n">
        <f aca="false">N106*5.1890047538</f>
        <v>23391707.9301063</v>
      </c>
      <c r="Z106" s="8" t="n">
        <f aca="false">L106*5.5017049523</f>
        <v>6247277.3712459</v>
      </c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low_v2_m!D95+temporary_pension_bonus_low!B95</f>
        <v>31790918.4271672</v>
      </c>
      <c r="G107" s="158" t="n">
        <f aca="false">low_v2_m!E95+temporary_pension_bonus_low!B95</f>
        <v>30488320.0025915</v>
      </c>
      <c r="H107" s="67" t="n">
        <f aca="false">F107-J107</f>
        <v>26533892.5612912</v>
      </c>
      <c r="I107" s="67" t="n">
        <f aca="false">G107-K107</f>
        <v>25389004.9126918</v>
      </c>
      <c r="J107" s="158" t="n">
        <f aca="false">low_v2_m!J95</f>
        <v>5257025.865876</v>
      </c>
      <c r="K107" s="158" t="n">
        <f aca="false">low_v2_m!K95</f>
        <v>5099315.08989972</v>
      </c>
      <c r="L107" s="67" t="n">
        <f aca="false">H107-I107</f>
        <v>1144887.64859944</v>
      </c>
      <c r="M107" s="67" t="n">
        <f aca="false">J107-K107</f>
        <v>157710.77597628</v>
      </c>
      <c r="N107" s="158" t="n">
        <f aca="false">SUM(low_v5_m!C95:J95)</f>
        <v>3804149.79289091</v>
      </c>
      <c r="O107" s="7"/>
      <c r="P107" s="7"/>
      <c r="Q107" s="67" t="n">
        <f aca="false">I107*5.5017049523</f>
        <v>139682814.062125</v>
      </c>
      <c r="R107" s="67"/>
      <c r="S107" s="67"/>
      <c r="T107" s="7"/>
      <c r="U107" s="7"/>
      <c r="V107" s="67" t="n">
        <f aca="false">K107*5.5017049523</f>
        <v>28054927.0834394</v>
      </c>
      <c r="W107" s="67" t="n">
        <f aca="false">M107*5.5017049523</f>
        <v>867678.157219774</v>
      </c>
      <c r="X107" s="67" t="n">
        <f aca="false">N107*5.1890047538+L107*5.5017049523</f>
        <v>26038585.4056049</v>
      </c>
      <c r="Y107" s="67" t="n">
        <f aca="false">N107*5.1890047538</f>
        <v>19739751.3594782</v>
      </c>
      <c r="Z107" s="67" t="n">
        <f aca="false">L107*5.5017049523</f>
        <v>6298834.04612665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low_v2_m!D96+temporary_pension_bonus_low!B96</f>
        <v>31420653.8660525</v>
      </c>
      <c r="G108" s="158" t="n">
        <f aca="false">low_v2_m!E96+temporary_pension_bonus_low!B96</f>
        <v>30134113.5857037</v>
      </c>
      <c r="H108" s="67" t="n">
        <f aca="false">F108-J108</f>
        <v>26129005.2319973</v>
      </c>
      <c r="I108" s="67" t="n">
        <f aca="false">G108-K108</f>
        <v>25001214.4106701</v>
      </c>
      <c r="J108" s="158" t="n">
        <f aca="false">low_v2_m!J96</f>
        <v>5291648.63405525</v>
      </c>
      <c r="K108" s="158" t="n">
        <f aca="false">low_v2_m!K96</f>
        <v>5132899.17503359</v>
      </c>
      <c r="L108" s="67" t="n">
        <f aca="false">H108-I108</f>
        <v>1127790.82132715</v>
      </c>
      <c r="M108" s="67" t="n">
        <f aca="false">J108-K108</f>
        <v>158749.459021657</v>
      </c>
      <c r="N108" s="158" t="n">
        <f aca="false">SUM(low_v5_m!C96:J96)</f>
        <v>3782601.84856567</v>
      </c>
      <c r="O108" s="7"/>
      <c r="P108" s="7"/>
      <c r="Q108" s="67" t="n">
        <f aca="false">I108*5.5017049523</f>
        <v>137549305.136698</v>
      </c>
      <c r="R108" s="67"/>
      <c r="S108" s="67"/>
      <c r="T108" s="7"/>
      <c r="U108" s="7"/>
      <c r="V108" s="67" t="n">
        <f aca="false">K108*5.5017049523</f>
        <v>28239696.8109389</v>
      </c>
      <c r="W108" s="67" t="n">
        <f aca="false">M108*5.5017049523</f>
        <v>873392.684874395</v>
      </c>
      <c r="X108" s="67" t="n">
        <f aca="false">N108*5.1890047538+L108*5.5017049523</f>
        <v>25832711.320794</v>
      </c>
      <c r="Y108" s="67" t="n">
        <f aca="false">N108*5.1890047538</f>
        <v>19627938.9739399</v>
      </c>
      <c r="Z108" s="67" t="n">
        <f aca="false">L108*5.5017049523</f>
        <v>6204772.34685409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low_v2_m!D97+temporary_pension_bonus_low!B97</f>
        <v>31892678.7016078</v>
      </c>
      <c r="G109" s="158" t="n">
        <f aca="false">low_v2_m!E97+temporary_pension_bonus_low!B97</f>
        <v>30587813.0913289</v>
      </c>
      <c r="H109" s="67" t="n">
        <f aca="false">F109-J109</f>
        <v>26528151.058599</v>
      </c>
      <c r="I109" s="67" t="n">
        <f aca="false">G109-K109</f>
        <v>25384221.2776104</v>
      </c>
      <c r="J109" s="158" t="n">
        <f aca="false">low_v2_m!J97</f>
        <v>5364527.64300884</v>
      </c>
      <c r="K109" s="158" t="n">
        <f aca="false">low_v2_m!K97</f>
        <v>5203591.81371857</v>
      </c>
      <c r="L109" s="67" t="n">
        <f aca="false">H109-I109</f>
        <v>1143929.78098863</v>
      </c>
      <c r="M109" s="67" t="n">
        <f aca="false">J109-K109</f>
        <v>160935.829290265</v>
      </c>
      <c r="N109" s="158" t="n">
        <f aca="false">SUM(low_v5_m!C97:J97)</f>
        <v>3837141.95706215</v>
      </c>
      <c r="O109" s="7"/>
      <c r="P109" s="7"/>
      <c r="Q109" s="67" t="n">
        <f aca="false">I109*5.5017049523</f>
        <v>139656495.913308</v>
      </c>
      <c r="R109" s="67"/>
      <c r="S109" s="67"/>
      <c r="T109" s="7"/>
      <c r="U109" s="7"/>
      <c r="V109" s="67" t="n">
        <f aca="false">K109*5.5017049523</f>
        <v>28628626.8512832</v>
      </c>
      <c r="W109" s="67" t="n">
        <f aca="false">M109*5.5017049523</f>
        <v>885421.44900876</v>
      </c>
      <c r="X109" s="67" t="n">
        <f aca="false">N109*5.1890047538+L109*5.5017049523</f>
        <v>26204511.9973495</v>
      </c>
      <c r="Y109" s="67" t="n">
        <f aca="false">N109*5.1890047538</f>
        <v>19910947.8562009</v>
      </c>
      <c r="Z109" s="67" t="n">
        <f aca="false">L109*5.5017049523</f>
        <v>6293564.1411486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low_v2_m!D98+temporary_pension_bonus_low!B98</f>
        <v>31669395.5550922</v>
      </c>
      <c r="G110" s="156" t="n">
        <f aca="false">low_v2_m!E98+temporary_pension_bonus_low!B98</f>
        <v>30374229.3958867</v>
      </c>
      <c r="H110" s="8" t="n">
        <f aca="false">F110-J110</f>
        <v>26254736.5881405</v>
      </c>
      <c r="I110" s="8" t="n">
        <f aca="false">G110-K110</f>
        <v>25122010.1979435</v>
      </c>
      <c r="J110" s="156" t="n">
        <f aca="false">low_v2_m!J98</f>
        <v>5414658.96695176</v>
      </c>
      <c r="K110" s="156" t="n">
        <f aca="false">low_v2_m!K98</f>
        <v>5252219.19794321</v>
      </c>
      <c r="L110" s="8" t="n">
        <f aca="false">H110-I110</f>
        <v>1132726.39019692</v>
      </c>
      <c r="M110" s="8" t="n">
        <f aca="false">J110-K110</f>
        <v>162439.769008553</v>
      </c>
      <c r="N110" s="156" t="n">
        <f aca="false">SUM(low_v5_m!C98:J98)</f>
        <v>4561831.83243839</v>
      </c>
      <c r="O110" s="5"/>
      <c r="P110" s="5"/>
      <c r="Q110" s="8" t="n">
        <f aca="false">I110*5.5017049523</f>
        <v>138213887.917757</v>
      </c>
      <c r="R110" s="8"/>
      <c r="S110" s="8"/>
      <c r="T110" s="5"/>
      <c r="U110" s="5"/>
      <c r="V110" s="8" t="n">
        <f aca="false">K110*5.5017049523</f>
        <v>28896160.3718893</v>
      </c>
      <c r="W110" s="8" t="n">
        <f aca="false">M110*5.5017049523</f>
        <v>893695.681604822</v>
      </c>
      <c r="X110" s="8" t="n">
        <f aca="false">N110*5.1890047538+L110*5.5017049523</f>
        <v>29903293.4551062</v>
      </c>
      <c r="Y110" s="8" t="n">
        <f aca="false">N110*5.1890047538</f>
        <v>23671367.064559</v>
      </c>
      <c r="Z110" s="8" t="n">
        <f aca="false">L110*5.5017049523</f>
        <v>6231926.39054727</v>
      </c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low_v2_m!D99+temporary_pension_bonus_low!B99</f>
        <v>32281617.2346906</v>
      </c>
      <c r="G111" s="158" t="n">
        <f aca="false">low_v2_m!E99+temporary_pension_bonus_low!B99</f>
        <v>30963225.3459255</v>
      </c>
      <c r="H111" s="67" t="n">
        <f aca="false">F111-J111</f>
        <v>26630343.9131189</v>
      </c>
      <c r="I111" s="67" t="n">
        <f aca="false">G111-K111</f>
        <v>25481490.2240009</v>
      </c>
      <c r="J111" s="158" t="n">
        <f aca="false">low_v2_m!J99</f>
        <v>5651273.32157172</v>
      </c>
      <c r="K111" s="158" t="n">
        <f aca="false">low_v2_m!K99</f>
        <v>5481735.12192456</v>
      </c>
      <c r="L111" s="67" t="n">
        <f aca="false">H111-I111</f>
        <v>1148853.68911798</v>
      </c>
      <c r="M111" s="67" t="n">
        <f aca="false">J111-K111</f>
        <v>169538.199647154</v>
      </c>
      <c r="N111" s="158" t="n">
        <f aca="false">SUM(low_v5_m!C99:J99)</f>
        <v>3825574.40266838</v>
      </c>
      <c r="O111" s="7"/>
      <c r="P111" s="7"/>
      <c r="Q111" s="67" t="n">
        <f aca="false">I111*5.5017049523</f>
        <v>140191640.95737</v>
      </c>
      <c r="R111" s="67"/>
      <c r="S111" s="67"/>
      <c r="T111" s="7"/>
      <c r="U111" s="7"/>
      <c r="V111" s="67" t="n">
        <f aca="false">K111*5.5017049523</f>
        <v>30158889.2674892</v>
      </c>
      <c r="W111" s="67" t="n">
        <f aca="false">M111*5.5017049523</f>
        <v>932749.152602772</v>
      </c>
      <c r="X111" s="67" t="n">
        <f aca="false">N111*5.1890047538+L111*5.5017049523</f>
        <v>26171577.7923503</v>
      </c>
      <c r="Y111" s="67" t="n">
        <f aca="false">N111*5.1890047538</f>
        <v>19850923.7614618</v>
      </c>
      <c r="Z111" s="67" t="n">
        <f aca="false">L111*5.5017049523</f>
        <v>6320654.03088851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low_v2_m!D100+temporary_pension_bonus_low!B100</f>
        <v>32076177.1351817</v>
      </c>
      <c r="G112" s="158" t="n">
        <f aca="false">low_v2_m!E100+temporary_pension_bonus_low!B100</f>
        <v>30765436.6671009</v>
      </c>
      <c r="H112" s="67" t="n">
        <f aca="false">F112-J112</f>
        <v>26391930.7819136</v>
      </c>
      <c r="I112" s="67" t="n">
        <f aca="false">G112-K112</f>
        <v>25251717.7044308</v>
      </c>
      <c r="J112" s="158" t="n">
        <f aca="false">low_v2_m!J100</f>
        <v>5684246.35326808</v>
      </c>
      <c r="K112" s="158" t="n">
        <f aca="false">low_v2_m!K100</f>
        <v>5513718.96267003</v>
      </c>
      <c r="L112" s="67" t="n">
        <f aca="false">H112-I112</f>
        <v>1140213.07748278</v>
      </c>
      <c r="M112" s="67" t="n">
        <f aca="false">J112-K112</f>
        <v>170527.390598042</v>
      </c>
      <c r="N112" s="158" t="n">
        <f aca="false">SUM(low_v5_m!C100:J100)</f>
        <v>3794823.20342462</v>
      </c>
      <c r="O112" s="7"/>
      <c r="P112" s="7"/>
      <c r="Q112" s="67" t="n">
        <f aca="false">I112*5.5017049523</f>
        <v>138927500.348549</v>
      </c>
      <c r="R112" s="67"/>
      <c r="S112" s="67"/>
      <c r="T112" s="7"/>
      <c r="U112" s="7"/>
      <c r="V112" s="67" t="n">
        <f aca="false">K112*5.5017049523</f>
        <v>30334854.9225121</v>
      </c>
      <c r="W112" s="67" t="n">
        <f aca="false">M112*5.5017049523</f>
        <v>938191.389356044</v>
      </c>
      <c r="X112" s="67" t="n">
        <f aca="false">N112*5.1890047538+L112*5.5017049523</f>
        <v>25964471.5774651</v>
      </c>
      <c r="Y112" s="67" t="n">
        <f aca="false">N112*5.1890047538</f>
        <v>19691355.6424009</v>
      </c>
      <c r="Z112" s="67" t="n">
        <f aca="false">L112*5.5017049523</f>
        <v>6273115.93506425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low_v2_m!D101+temporary_pension_bonus_low!B101</f>
        <v>32634012.6558108</v>
      </c>
      <c r="G113" s="158" t="n">
        <f aca="false">low_v2_m!E101+temporary_pension_bonus_low!B101</f>
        <v>31301856.9146551</v>
      </c>
      <c r="H113" s="67" t="n">
        <f aca="false">F113-J113</f>
        <v>26842256.7546493</v>
      </c>
      <c r="I113" s="67" t="n">
        <f aca="false">G113-K113</f>
        <v>25683853.6905284</v>
      </c>
      <c r="J113" s="158" t="n">
        <f aca="false">low_v2_m!J101</f>
        <v>5791755.90116151</v>
      </c>
      <c r="K113" s="158" t="n">
        <f aca="false">low_v2_m!K101</f>
        <v>5618003.22412666</v>
      </c>
      <c r="L113" s="67" t="n">
        <f aca="false">H113-I113</f>
        <v>1158403.06412087</v>
      </c>
      <c r="M113" s="67" t="n">
        <f aca="false">J113-K113</f>
        <v>173752.677034846</v>
      </c>
      <c r="N113" s="158" t="n">
        <f aca="false">SUM(low_v5_m!C101:J101)</f>
        <v>3877242.19405554</v>
      </c>
      <c r="O113" s="7"/>
      <c r="P113" s="7"/>
      <c r="Q113" s="67" t="n">
        <f aca="false">I113*5.5017049523</f>
        <v>141304985.043329</v>
      </c>
      <c r="R113" s="67"/>
      <c r="S113" s="67"/>
      <c r="T113" s="7"/>
      <c r="U113" s="7"/>
      <c r="V113" s="67" t="n">
        <f aca="false">K113*5.5017049523</f>
        <v>30908596.160215</v>
      </c>
      <c r="W113" s="67" t="n">
        <f aca="false">M113*5.5017049523</f>
        <v>955935.963717992</v>
      </c>
      <c r="X113" s="67" t="n">
        <f aca="false">N113*5.1890047538+L113*5.5017049523</f>
        <v>26492220.0512214</v>
      </c>
      <c r="Y113" s="67" t="n">
        <f aca="false">N113*5.1890047538</f>
        <v>20119028.1765881</v>
      </c>
      <c r="Z113" s="67" t="n">
        <f aca="false">L113*5.5017049523</f>
        <v>6373191.87463327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low_v2_m!D102+temporary_pension_bonus_low!B102</f>
        <v>32252797.4284419</v>
      </c>
      <c r="G114" s="156" t="n">
        <f aca="false">low_v2_m!E102+temporary_pension_bonus_low!B102</f>
        <v>30937025.9822324</v>
      </c>
      <c r="H114" s="8" t="n">
        <f aca="false">F114-J114</f>
        <v>26474362.3199359</v>
      </c>
      <c r="I114" s="8" t="n">
        <f aca="false">G114-K114</f>
        <v>25331943.9269816</v>
      </c>
      <c r="J114" s="156" t="n">
        <f aca="false">low_v2_m!J102</f>
        <v>5778435.10850599</v>
      </c>
      <c r="K114" s="156" t="n">
        <f aca="false">low_v2_m!K102</f>
        <v>5605082.05525081</v>
      </c>
      <c r="L114" s="8" t="n">
        <f aca="false">H114-I114</f>
        <v>1142418.39295429</v>
      </c>
      <c r="M114" s="8" t="n">
        <f aca="false">J114-K114</f>
        <v>173353.05325518</v>
      </c>
      <c r="N114" s="156" t="n">
        <f aca="false">SUM(low_v5_m!C102:J102)</f>
        <v>4519753.6432151</v>
      </c>
      <c r="O114" s="5"/>
      <c r="P114" s="5"/>
      <c r="Q114" s="8" t="n">
        <f aca="false">I114*5.5017049523</f>
        <v>139368881.354461</v>
      </c>
      <c r="R114" s="8"/>
      <c r="S114" s="8"/>
      <c r="T114" s="5"/>
      <c r="U114" s="5"/>
      <c r="V114" s="8" t="n">
        <f aca="false">K114*5.5017049523</f>
        <v>30837507.7014213</v>
      </c>
      <c r="W114" s="8" t="n">
        <f aca="false">M114*5.5017049523</f>
        <v>953737.351590349</v>
      </c>
      <c r="X114" s="8" t="n">
        <f aca="false">N114*5.1890047538+L114*5.5017049523</f>
        <v>29738272.0707633</v>
      </c>
      <c r="Y114" s="8" t="n">
        <f aca="false">N114*5.1890047538</f>
        <v>23453023.140648</v>
      </c>
      <c r="Z114" s="8" t="n">
        <f aca="false">L114*5.5017049523</f>
        <v>6285248.93011524</v>
      </c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low_v2_m!D103+temporary_pension_bonus_low!B103</f>
        <v>32732167.1390441</v>
      </c>
      <c r="G115" s="158" t="n">
        <f aca="false">low_v2_m!E103+temporary_pension_bonus_low!B103</f>
        <v>31397280.599028</v>
      </c>
      <c r="H115" s="67" t="n">
        <f aca="false">F115-J115</f>
        <v>26805106.5221318</v>
      </c>
      <c r="I115" s="67" t="n">
        <f aca="false">G115-K115</f>
        <v>25648031.8006231</v>
      </c>
      <c r="J115" s="158" t="n">
        <f aca="false">low_v2_m!J103</f>
        <v>5927060.61691223</v>
      </c>
      <c r="K115" s="158" t="n">
        <f aca="false">low_v2_m!K103</f>
        <v>5749248.79840486</v>
      </c>
      <c r="L115" s="67" t="n">
        <f aca="false">H115-I115</f>
        <v>1157074.7215087</v>
      </c>
      <c r="M115" s="67" t="n">
        <f aca="false">J115-K115</f>
        <v>177811.818507369</v>
      </c>
      <c r="N115" s="158" t="n">
        <f aca="false">SUM(low_v5_m!C103:J103)</f>
        <v>3853250.13041468</v>
      </c>
      <c r="O115" s="7"/>
      <c r="P115" s="7"/>
      <c r="Q115" s="67" t="n">
        <f aca="false">I115*5.5017049523</f>
        <v>141107903.574236</v>
      </c>
      <c r="R115" s="67"/>
      <c r="S115" s="67"/>
      <c r="T115" s="7"/>
      <c r="U115" s="7"/>
      <c r="V115" s="67" t="n">
        <f aca="false">K115*5.5017049523</f>
        <v>31630670.5861889</v>
      </c>
      <c r="W115" s="67" t="n">
        <f aca="false">M115*5.5017049523</f>
        <v>978268.162459459</v>
      </c>
      <c r="X115" s="67" t="n">
        <f aca="false">N115*5.1890047538+L115*5.5017049523</f>
        <v>26360416.9698078</v>
      </c>
      <c r="Y115" s="67" t="n">
        <f aca="false">N115*5.1890047538</f>
        <v>19994533.2443023</v>
      </c>
      <c r="Z115" s="67" t="n">
        <f aca="false">L115*5.5017049523</f>
        <v>6365883.72550558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low_v2_m!D104+temporary_pension_bonus_low!B104</f>
        <v>32488321.2866705</v>
      </c>
      <c r="G116" s="158" t="n">
        <f aca="false">low_v2_m!E104+temporary_pension_bonus_low!B104</f>
        <v>31163215.23177</v>
      </c>
      <c r="H116" s="67" t="n">
        <f aca="false">F116-J116</f>
        <v>26613621.8190582</v>
      </c>
      <c r="I116" s="67" t="n">
        <f aca="false">G116-K116</f>
        <v>25464756.7481861</v>
      </c>
      <c r="J116" s="158" t="n">
        <f aca="false">low_v2_m!J104</f>
        <v>5874699.46761228</v>
      </c>
      <c r="K116" s="158" t="n">
        <f aca="false">low_v2_m!K104</f>
        <v>5698458.48358391</v>
      </c>
      <c r="L116" s="67" t="n">
        <f aca="false">H116-I116</f>
        <v>1148865.07087211</v>
      </c>
      <c r="M116" s="67" t="n">
        <f aca="false">J116-K116</f>
        <v>176240.984028368</v>
      </c>
      <c r="N116" s="158" t="n">
        <f aca="false">SUM(low_v5_m!C104:J104)</f>
        <v>3698700.46941292</v>
      </c>
      <c r="O116" s="7"/>
      <c r="P116" s="7"/>
      <c r="Q116" s="67" t="n">
        <f aca="false">I116*5.5017049523</f>
        <v>140099578.31061</v>
      </c>
      <c r="R116" s="67"/>
      <c r="S116" s="67"/>
      <c r="T116" s="7"/>
      <c r="U116" s="7"/>
      <c r="V116" s="67" t="n">
        <f aca="false">K116*5.5017049523</f>
        <v>31351237.2596096</v>
      </c>
      <c r="W116" s="67" t="n">
        <f aca="false">M116*5.5017049523</f>
        <v>969625.894627099</v>
      </c>
      <c r="X116" s="67" t="n">
        <f aca="false">N116*5.1890047538+L116*5.5017049523</f>
        <v>25513290.9686075</v>
      </c>
      <c r="Y116" s="67" t="n">
        <f aca="false">N116*5.1890047538</f>
        <v>19192574.3186659</v>
      </c>
      <c r="Z116" s="67" t="n">
        <f aca="false">L116*5.5017049523</f>
        <v>6320716.6499416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low_v2_m!D105+temporary_pension_bonus_low!B105</f>
        <v>32960298.760405</v>
      </c>
      <c r="G117" s="158" t="n">
        <f aca="false">low_v2_m!E105+temporary_pension_bonus_low!B105</f>
        <v>31617121.9308269</v>
      </c>
      <c r="H117" s="67" t="n">
        <f aca="false">F117-J117</f>
        <v>26868683.1020285</v>
      </c>
      <c r="I117" s="67" t="n">
        <f aca="false">G117-K117</f>
        <v>25708254.7422017</v>
      </c>
      <c r="J117" s="158" t="n">
        <f aca="false">low_v2_m!J105</f>
        <v>6091615.65837646</v>
      </c>
      <c r="K117" s="158" t="n">
        <f aca="false">low_v2_m!K105</f>
        <v>5908867.18862517</v>
      </c>
      <c r="L117" s="67" t="n">
        <f aca="false">H117-I117</f>
        <v>1160428.35982683</v>
      </c>
      <c r="M117" s="67" t="n">
        <f aca="false">J117-K117</f>
        <v>182748.469751293</v>
      </c>
      <c r="N117" s="158" t="n">
        <f aca="false">SUM(low_v5_m!C105:J105)</f>
        <v>3809718.58363668</v>
      </c>
      <c r="O117" s="7"/>
      <c r="P117" s="7"/>
      <c r="Q117" s="67" t="n">
        <f aca="false">I117*5.5017049523</f>
        <v>141439232.430161</v>
      </c>
      <c r="R117" s="67"/>
      <c r="S117" s="67"/>
      <c r="T117" s="7"/>
      <c r="U117" s="7"/>
      <c r="V117" s="67" t="n">
        <f aca="false">K117*5.5017049523</f>
        <v>32508843.8741421</v>
      </c>
      <c r="W117" s="67" t="n">
        <f aca="false">M117*5.5017049523</f>
        <v>1005428.16105593</v>
      </c>
      <c r="X117" s="67" t="n">
        <f aca="false">N117*5.1890047538+L117*5.5017049523</f>
        <v>26152982.2951796</v>
      </c>
      <c r="Y117" s="67" t="n">
        <f aca="false">N117*5.1890047538</f>
        <v>19768647.841131</v>
      </c>
      <c r="Z117" s="67" t="n">
        <f aca="false">L117*5.5017049523</f>
        <v>6384334.45404861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49" colorId="64" zoomScale="85" zoomScaleNormal="85" zoomScalePageLayoutView="100" workbookViewId="0">
      <selection pane="topLeft" activeCell="H94" activeCellId="0" sqref="H94"/>
    </sheetView>
  </sheetViews>
  <sheetFormatPr defaultColWidth="9.210937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6"/>
      <c r="B1" s="137"/>
      <c r="C1" s="136"/>
      <c r="D1" s="136"/>
      <c r="E1" s="136"/>
      <c r="F1" s="138" t="s">
        <v>175</v>
      </c>
      <c r="G1" s="138" t="s">
        <v>176</v>
      </c>
      <c r="H1" s="136"/>
      <c r="I1" s="136"/>
      <c r="J1" s="139" t="s">
        <v>177</v>
      </c>
      <c r="K1" s="139" t="s">
        <v>178</v>
      </c>
      <c r="L1" s="136"/>
      <c r="M1" s="140"/>
      <c r="N1" s="141" t="s">
        <v>179</v>
      </c>
      <c r="O1" s="136"/>
      <c r="P1" s="137"/>
      <c r="Q1" s="136"/>
      <c r="R1" s="136"/>
      <c r="S1" s="136"/>
      <c r="T1" s="136"/>
      <c r="U1" s="137"/>
      <c r="V1" s="136"/>
      <c r="W1" s="136"/>
      <c r="X1" s="136"/>
      <c r="Y1" s="136"/>
      <c r="Z1" s="136"/>
      <c r="AA1" s="136"/>
      <c r="AB1" s="136"/>
      <c r="AC1" s="136"/>
      <c r="AD1" s="136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</row>
    <row r="2" customFormat="false" ht="12.8" hidden="false" customHeight="true" outlineLevel="0" collapsed="false">
      <c r="A2" s="136"/>
      <c r="B2" s="137"/>
      <c r="C2" s="136"/>
      <c r="D2" s="136"/>
      <c r="E2" s="136"/>
      <c r="F2" s="139" t="s">
        <v>180</v>
      </c>
      <c r="G2" s="139" t="s">
        <v>181</v>
      </c>
      <c r="H2" s="136"/>
      <c r="I2" s="136"/>
      <c r="J2" s="141"/>
      <c r="K2" s="141"/>
      <c r="L2" s="136"/>
      <c r="M2" s="140"/>
      <c r="N2" s="141" t="s">
        <v>182</v>
      </c>
      <c r="O2" s="136"/>
      <c r="P2" s="137"/>
      <c r="Q2" s="136"/>
      <c r="R2" s="136"/>
      <c r="S2" s="136"/>
      <c r="T2" s="136"/>
      <c r="U2" s="137"/>
      <c r="V2" s="136"/>
      <c r="W2" s="136"/>
      <c r="X2" s="136"/>
      <c r="Y2" s="136"/>
      <c r="Z2" s="136"/>
      <c r="AA2" s="136"/>
      <c r="AB2" s="136"/>
      <c r="AC2" s="136"/>
      <c r="AD2" s="136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</row>
    <row r="3" customFormat="false" ht="50.25" hidden="false" customHeight="true" outlineLevel="0" collapsed="false">
      <c r="A3" s="143" t="s">
        <v>183</v>
      </c>
      <c r="B3" s="144"/>
      <c r="C3" s="143" t="s">
        <v>184</v>
      </c>
      <c r="D3" s="143" t="s">
        <v>185</v>
      </c>
      <c r="E3" s="143" t="s">
        <v>186</v>
      </c>
      <c r="F3" s="145" t="s">
        <v>187</v>
      </c>
      <c r="G3" s="145" t="s">
        <v>188</v>
      </c>
      <c r="H3" s="143" t="s">
        <v>189</v>
      </c>
      <c r="I3" s="143" t="s">
        <v>190</v>
      </c>
      <c r="J3" s="145" t="s">
        <v>191</v>
      </c>
      <c r="K3" s="145" t="s">
        <v>192</v>
      </c>
      <c r="L3" s="143" t="s">
        <v>193</v>
      </c>
      <c r="M3" s="146" t="s">
        <v>194</v>
      </c>
      <c r="N3" s="145" t="s">
        <v>195</v>
      </c>
      <c r="O3" s="143" t="s">
        <v>196</v>
      </c>
      <c r="P3" s="144" t="s">
        <v>197</v>
      </c>
      <c r="Q3" s="143" t="s">
        <v>198</v>
      </c>
      <c r="R3" s="143" t="s">
        <v>199</v>
      </c>
      <c r="S3" s="143" t="s">
        <v>200</v>
      </c>
      <c r="T3" s="143" t="s">
        <v>201</v>
      </c>
      <c r="U3" s="144" t="s">
        <v>202</v>
      </c>
      <c r="V3" s="143" t="s">
        <v>203</v>
      </c>
      <c r="W3" s="143" t="s">
        <v>204</v>
      </c>
      <c r="X3" s="143" t="s">
        <v>205</v>
      </c>
      <c r="Y3" s="143" t="s">
        <v>206</v>
      </c>
      <c r="Z3" s="143" t="s">
        <v>207</v>
      </c>
      <c r="AA3" s="143"/>
      <c r="AB3" s="143"/>
      <c r="AC3" s="143"/>
      <c r="AD3" s="143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A4" s="148" t="s">
        <v>208</v>
      </c>
      <c r="B4" s="149"/>
      <c r="C4" s="148" t="n">
        <v>2014</v>
      </c>
      <c r="D4" s="148" t="n">
        <v>1</v>
      </c>
      <c r="E4" s="148" t="n">
        <v>1005</v>
      </c>
      <c r="F4" s="150" t="n">
        <v>13919743</v>
      </c>
      <c r="G4" s="150" t="n">
        <v>13367098</v>
      </c>
      <c r="H4" s="151" t="n">
        <f aca="false">F4-J4</f>
        <v>13919743</v>
      </c>
      <c r="I4" s="151" t="n">
        <f aca="false">G4-K4</f>
        <v>13367098</v>
      </c>
      <c r="J4" s="152"/>
      <c r="K4" s="152"/>
      <c r="L4" s="151" t="n">
        <f aca="false">H4-I4</f>
        <v>552645</v>
      </c>
      <c r="M4" s="151" t="n">
        <f aca="false">J4-K4</f>
        <v>0</v>
      </c>
      <c r="N4" s="150" t="n">
        <v>2431521</v>
      </c>
      <c r="O4" s="153" t="n">
        <v>68064666.1181856</v>
      </c>
      <c r="P4" s="148" t="n">
        <f aca="false">O4/I4</f>
        <v>5.09195534574412</v>
      </c>
      <c r="Q4" s="151" t="n">
        <f aca="false">I4*5.5017049523</f>
        <v>73541829.2644794</v>
      </c>
      <c r="R4" s="151" t="n">
        <v>11018747.8054275</v>
      </c>
      <c r="S4" s="151" t="n">
        <v>2463940.91347832</v>
      </c>
      <c r="T4" s="153" t="n">
        <v>13733232.3112091</v>
      </c>
      <c r="U4" s="148" t="n">
        <f aca="false">R4/N4</f>
        <v>4.53162765422445</v>
      </c>
      <c r="V4" s="149"/>
      <c r="W4" s="149"/>
      <c r="X4" s="151" t="n">
        <f aca="false">N4*U12+L4*P13</f>
        <v>15657663.7612308</v>
      </c>
      <c r="Y4" s="151" t="n">
        <f aca="false">N4*5.1890047538</f>
        <v>12617174.0279645</v>
      </c>
      <c r="Z4" s="151" t="n">
        <f aca="false">L4*5.5017049523</f>
        <v>3040489.73336383</v>
      </c>
      <c r="AA4" s="151"/>
      <c r="AB4" s="151"/>
      <c r="AC4" s="151"/>
      <c r="AD4" s="151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8"/>
      <c r="BH4" s="148"/>
      <c r="BI4" s="148"/>
      <c r="BJ4" s="148"/>
      <c r="BK4" s="148"/>
      <c r="BL4" s="148"/>
    </row>
    <row r="5" customFormat="false" ht="12.8" hidden="false" customHeight="false" outlineLevel="0" collapsed="false">
      <c r="B5" s="149"/>
      <c r="C5" s="148" t="n">
        <v>2014</v>
      </c>
      <c r="D5" s="148" t="n">
        <v>2</v>
      </c>
      <c r="E5" s="148" t="n">
        <v>1004</v>
      </c>
      <c r="F5" s="150" t="n">
        <v>14482790</v>
      </c>
      <c r="G5" s="150" t="n">
        <v>13911325</v>
      </c>
      <c r="H5" s="151" t="n">
        <f aca="false">F5-J5</f>
        <v>14482790</v>
      </c>
      <c r="I5" s="151" t="n">
        <f aca="false">G5-K5</f>
        <v>13911325</v>
      </c>
      <c r="J5" s="152"/>
      <c r="K5" s="152"/>
      <c r="L5" s="151" t="n">
        <f aca="false">H5-I5</f>
        <v>571465</v>
      </c>
      <c r="M5" s="151" t="n">
        <f aca="false">J5-K5</f>
        <v>0</v>
      </c>
      <c r="N5" s="150" t="n">
        <v>2156056</v>
      </c>
      <c r="O5" s="153" t="n">
        <v>80470827.8892677</v>
      </c>
      <c r="P5" s="148" t="n">
        <f aca="false">O5/I5</f>
        <v>5.78455523749662</v>
      </c>
      <c r="Q5" s="151" t="n">
        <f aca="false">I5*5.5017049523</f>
        <v>76536005.6455548</v>
      </c>
      <c r="R5" s="151" t="n">
        <v>13090128.797517</v>
      </c>
      <c r="S5" s="151" t="n">
        <v>2913043.96959149</v>
      </c>
      <c r="T5" s="153" t="n">
        <v>16270046.9661959</v>
      </c>
      <c r="U5" s="148" t="n">
        <f aca="false">R5/N5</f>
        <v>6.07133061363759</v>
      </c>
      <c r="V5" s="149"/>
      <c r="W5" s="149"/>
      <c r="X5" s="151" t="n">
        <f aca="false">N5*5.1890047538+L5*5.5017049523</f>
        <v>14331816.6540251</v>
      </c>
      <c r="Y5" s="151" t="n">
        <f aca="false">N5*5.1890047538</f>
        <v>11187784.833459</v>
      </c>
      <c r="Z5" s="151" t="n">
        <f aca="false">L5*5.5017049523</f>
        <v>3144031.82056612</v>
      </c>
      <c r="AA5" s="151"/>
      <c r="AB5" s="151"/>
      <c r="AC5" s="151"/>
      <c r="AD5" s="151"/>
    </row>
    <row r="6" customFormat="false" ht="12.8" hidden="false" customHeight="false" outlineLevel="0" collapsed="false">
      <c r="B6" s="149"/>
      <c r="C6" s="148" t="n">
        <v>2014</v>
      </c>
      <c r="D6" s="148" t="n">
        <v>3</v>
      </c>
      <c r="E6" s="148" t="n">
        <v>1003</v>
      </c>
      <c r="F6" s="150" t="n">
        <v>15149966</v>
      </c>
      <c r="G6" s="150" t="n">
        <v>14531608</v>
      </c>
      <c r="H6" s="151" t="n">
        <f aca="false">F6-J6</f>
        <v>15149966</v>
      </c>
      <c r="I6" s="151" t="n">
        <f aca="false">G6-K6</f>
        <v>14531608</v>
      </c>
      <c r="J6" s="152"/>
      <c r="K6" s="152"/>
      <c r="L6" s="151" t="n">
        <f aca="false">H6-I6</f>
        <v>618358</v>
      </c>
      <c r="M6" s="151" t="n">
        <f aca="false">J6-K6</f>
        <v>0</v>
      </c>
      <c r="N6" s="150" t="n">
        <v>2697106</v>
      </c>
      <c r="O6" s="153" t="n">
        <v>71025009.1540406</v>
      </c>
      <c r="P6" s="148" t="n">
        <f aca="false">O6/I6</f>
        <v>4.88762215124717</v>
      </c>
      <c r="Q6" s="151" t="n">
        <f aca="false">I6*5.5017049523</f>
        <v>79948619.6984823</v>
      </c>
      <c r="R6" s="151" t="n">
        <v>13303482.9648562</v>
      </c>
      <c r="S6" s="151" t="n">
        <v>2571105.33137627</v>
      </c>
      <c r="T6" s="153" t="n">
        <v>17670963.688597</v>
      </c>
      <c r="U6" s="148" t="n">
        <f aca="false">R6/N6</f>
        <v>4.93250282519716</v>
      </c>
      <c r="V6" s="149"/>
      <c r="W6" s="149"/>
      <c r="X6" s="151" t="n">
        <f aca="false">N6*5.1890047538+L6*5.5017049523</f>
        <v>17397319.1263968</v>
      </c>
      <c r="Y6" s="151" t="n">
        <f aca="false">N6*5.1890047538</f>
        <v>13995295.8555025</v>
      </c>
      <c r="Z6" s="151" t="n">
        <f aca="false">L6*5.5017049523</f>
        <v>3402023.27089432</v>
      </c>
      <c r="AA6" s="151"/>
      <c r="AB6" s="151"/>
      <c r="AC6" s="151"/>
      <c r="AD6" s="151"/>
    </row>
    <row r="7" customFormat="false" ht="12.8" hidden="false" customHeight="false" outlineLevel="0" collapsed="false">
      <c r="C7" s="148" t="n">
        <v>2014</v>
      </c>
      <c r="D7" s="148" t="n">
        <v>4</v>
      </c>
      <c r="E7" s="148" t="n">
        <v>160</v>
      </c>
      <c r="F7" s="150" t="n">
        <v>15745971</v>
      </c>
      <c r="G7" s="150" t="n">
        <v>15148486</v>
      </c>
      <c r="H7" s="151" t="n">
        <f aca="false">F7-J7</f>
        <v>15745971</v>
      </c>
      <c r="I7" s="151" t="n">
        <f aca="false">G7-K7</f>
        <v>15148486</v>
      </c>
      <c r="J7" s="152"/>
      <c r="K7" s="152"/>
      <c r="L7" s="151" t="n">
        <f aca="false">H7-I7</f>
        <v>597485</v>
      </c>
      <c r="M7" s="151" t="n">
        <f aca="false">J7-K7</f>
        <v>0</v>
      </c>
      <c r="N7" s="150" t="n">
        <v>2598761</v>
      </c>
      <c r="O7" s="153" t="n">
        <v>90838150.786</v>
      </c>
      <c r="P7" s="148" t="n">
        <f aca="false">O7/I7</f>
        <v>5.99651679950062</v>
      </c>
      <c r="Q7" s="151" t="n">
        <f aca="false">I7*5.5017049523</f>
        <v>83342500.4460472</v>
      </c>
      <c r="R7" s="151" t="n">
        <v>12713686.068</v>
      </c>
      <c r="S7" s="151" t="n">
        <v>3288341.0584532</v>
      </c>
      <c r="T7" s="153" t="n">
        <v>17161490.7544532</v>
      </c>
      <c r="U7" s="148" t="n">
        <f aca="false">R7/N7</f>
        <v>4.89221058342803</v>
      </c>
      <c r="V7" s="149"/>
      <c r="W7" s="149"/>
      <c r="X7" s="151" t="n">
        <f aca="false">N7*5.1890047538+L7*5.5017049523</f>
        <v>16772169.366415</v>
      </c>
      <c r="Y7" s="151" t="n">
        <f aca="false">N7*5.1890047538</f>
        <v>13484983.18299</v>
      </c>
      <c r="Z7" s="151" t="n">
        <f aca="false">L7*5.5017049523</f>
        <v>3287186.18342497</v>
      </c>
      <c r="AA7" s="151"/>
      <c r="AB7" s="151"/>
      <c r="AC7" s="151"/>
      <c r="AD7" s="151"/>
    </row>
    <row r="8" customFormat="false" ht="12.8" hidden="false" customHeight="false" outlineLevel="0" collapsed="false">
      <c r="B8" s="149"/>
      <c r="C8" s="148" t="n">
        <f aca="false">C4+1</f>
        <v>2015</v>
      </c>
      <c r="D8" s="148" t="n">
        <f aca="false">D4</f>
        <v>1</v>
      </c>
      <c r="E8" s="148" t="n">
        <v>1001</v>
      </c>
      <c r="F8" s="150" t="n">
        <v>16507879</v>
      </c>
      <c r="G8" s="150" t="n">
        <v>15853349</v>
      </c>
      <c r="H8" s="151" t="n">
        <f aca="false">F8-J8</f>
        <v>16507879</v>
      </c>
      <c r="I8" s="151" t="n">
        <f aca="false">G8-K8</f>
        <v>15853349</v>
      </c>
      <c r="J8" s="152"/>
      <c r="K8" s="152"/>
      <c r="L8" s="151" t="n">
        <f aca="false">H8-I8</f>
        <v>654530</v>
      </c>
      <c r="M8" s="151" t="n">
        <f aca="false">J8-K8</f>
        <v>0</v>
      </c>
      <c r="N8" s="150" t="n">
        <v>3002195</v>
      </c>
      <c r="O8" s="153" t="n">
        <v>81897043.9675653</v>
      </c>
      <c r="P8" s="148" t="n">
        <f aca="false">O8/I8</f>
        <v>5.16591440506137</v>
      </c>
      <c r="Q8" s="151" t="n">
        <f aca="false">I8*5.5017049523</f>
        <v>87220448.7038403</v>
      </c>
      <c r="R8" s="151" t="n">
        <v>13986686.083894</v>
      </c>
      <c r="S8" s="151" t="n">
        <v>2964672.99162586</v>
      </c>
      <c r="T8" s="153" t="n">
        <v>18231627.4986104</v>
      </c>
      <c r="U8" s="148" t="n">
        <f aca="false">R8/N8</f>
        <v>4.65881999133767</v>
      </c>
      <c r="V8" s="149"/>
      <c r="W8" s="149"/>
      <c r="X8" s="151" t="n">
        <f aca="false">N8*5.1890047538+L8*5.5017049523</f>
        <v>19179435.0692635</v>
      </c>
      <c r="Y8" s="151" t="n">
        <f aca="false">N8*5.1890047538</f>
        <v>15578404.1268346</v>
      </c>
      <c r="Z8" s="151" t="n">
        <f aca="false">L8*5.5017049523</f>
        <v>3601030.94242892</v>
      </c>
      <c r="AA8" s="151"/>
      <c r="AB8" s="151"/>
      <c r="AC8" s="151"/>
      <c r="AD8" s="151"/>
    </row>
    <row r="9" customFormat="false" ht="12.8" hidden="false" customHeight="false" outlineLevel="0" collapsed="false">
      <c r="B9" s="149"/>
      <c r="C9" s="148" t="n">
        <f aca="false">C5+1</f>
        <v>2015</v>
      </c>
      <c r="D9" s="148" t="n">
        <f aca="false">D5</f>
        <v>2</v>
      </c>
      <c r="E9" s="148" t="n">
        <v>1000</v>
      </c>
      <c r="F9" s="150" t="n">
        <v>17877475</v>
      </c>
      <c r="G9" s="150" t="n">
        <v>17180984</v>
      </c>
      <c r="H9" s="151" t="n">
        <f aca="false">F9-J9</f>
        <v>17877475</v>
      </c>
      <c r="I9" s="151" t="n">
        <f aca="false">G9-K9</f>
        <v>17180984</v>
      </c>
      <c r="J9" s="152"/>
      <c r="K9" s="152"/>
      <c r="L9" s="151" t="n">
        <f aca="false">H9-I9</f>
        <v>696491</v>
      </c>
      <c r="M9" s="151" t="n">
        <f aca="false">J9-K9</f>
        <v>0</v>
      </c>
      <c r="N9" s="150" t="n">
        <v>2371185</v>
      </c>
      <c r="O9" s="153" t="n">
        <v>104523364.336654</v>
      </c>
      <c r="P9" s="148" t="n">
        <f aca="false">O9/I9</f>
        <v>6.08366577471081</v>
      </c>
      <c r="Q9" s="151" t="n">
        <f aca="false">I9*5.5017049523</f>
        <v>94524704.7581871</v>
      </c>
      <c r="R9" s="151" t="n">
        <v>14339828.6769147</v>
      </c>
      <c r="S9" s="151" t="n">
        <v>3783745.78898687</v>
      </c>
      <c r="T9" s="153" t="n">
        <v>19687951.5296409</v>
      </c>
      <c r="U9" s="148" t="n">
        <f aca="false">R9/N9</f>
        <v>6.04753685474339</v>
      </c>
      <c r="V9" s="149"/>
      <c r="W9" s="149"/>
      <c r="X9" s="151" t="n">
        <f aca="false">N9*5.1890047538+L9*5.5017049523</f>
        <v>16135978.2210716</v>
      </c>
      <c r="Y9" s="151" t="n">
        <f aca="false">N9*5.1890047538</f>
        <v>12304090.2371393</v>
      </c>
      <c r="Z9" s="151" t="n">
        <f aca="false">L9*5.5017049523</f>
        <v>3831887.98393238</v>
      </c>
      <c r="AA9" s="151"/>
      <c r="AB9" s="151"/>
      <c r="AC9" s="151"/>
      <c r="AD9" s="151"/>
    </row>
    <row r="10" customFormat="false" ht="12.8" hidden="false" customHeight="false" outlineLevel="0" collapsed="false">
      <c r="B10" s="149"/>
      <c r="C10" s="148" t="n">
        <v>2016</v>
      </c>
      <c r="D10" s="148" t="n">
        <v>2</v>
      </c>
      <c r="E10" s="148" t="n">
        <v>996</v>
      </c>
      <c r="F10" s="150" t="n">
        <v>18529945</v>
      </c>
      <c r="G10" s="150" t="n">
        <v>17797215</v>
      </c>
      <c r="H10" s="151" t="n">
        <f aca="false">F10-J10</f>
        <v>18529945</v>
      </c>
      <c r="I10" s="151" t="n">
        <f aca="false">G10-K10</f>
        <v>17797215</v>
      </c>
      <c r="J10" s="152"/>
      <c r="K10" s="152"/>
      <c r="L10" s="151" t="n">
        <f aca="false">H10-I10</f>
        <v>732730</v>
      </c>
      <c r="M10" s="151" t="n">
        <f aca="false">J10-K10</f>
        <v>0</v>
      </c>
      <c r="N10" s="152"/>
      <c r="O10" s="149"/>
      <c r="P10" s="149"/>
      <c r="Q10" s="151" t="n">
        <f aca="false">I10*5.5017049523</f>
        <v>97915025.9026478</v>
      </c>
      <c r="R10" s="151"/>
      <c r="S10" s="151"/>
      <c r="T10" s="149"/>
      <c r="U10" s="149"/>
      <c r="V10" s="149"/>
      <c r="W10" s="149"/>
      <c r="X10" s="151"/>
      <c r="Y10" s="151"/>
      <c r="Z10" s="151"/>
      <c r="AA10" s="151"/>
      <c r="AB10" s="151"/>
      <c r="AC10" s="151"/>
      <c r="AD10" s="151"/>
    </row>
    <row r="11" customFormat="false" ht="12.8" hidden="false" customHeight="false" outlineLevel="0" collapsed="false">
      <c r="B11" s="149"/>
      <c r="C11" s="148" t="n">
        <v>2016</v>
      </c>
      <c r="D11" s="148" t="n">
        <v>3</v>
      </c>
      <c r="E11" s="148" t="n">
        <v>995</v>
      </c>
      <c r="F11" s="150" t="n">
        <v>19118239</v>
      </c>
      <c r="G11" s="150" t="n">
        <v>18342944</v>
      </c>
      <c r="H11" s="151" t="n">
        <f aca="false">F11-J11</f>
        <v>19118239</v>
      </c>
      <c r="I11" s="151" t="n">
        <f aca="false">G11-K11</f>
        <v>18342944</v>
      </c>
      <c r="J11" s="152"/>
      <c r="K11" s="152"/>
      <c r="L11" s="151" t="n">
        <f aca="false">H11-I11</f>
        <v>775295</v>
      </c>
      <c r="M11" s="151" t="n">
        <f aca="false">J11-K11</f>
        <v>0</v>
      </c>
      <c r="N11" s="152"/>
      <c r="O11" s="149"/>
      <c r="P11" s="149"/>
      <c r="Q11" s="151" t="n">
        <f aca="false">I11*5.5017049523</f>
        <v>100917465.844562</v>
      </c>
      <c r="R11" s="151"/>
      <c r="S11" s="151"/>
      <c r="T11" s="149"/>
      <c r="U11" s="149"/>
      <c r="V11" s="149"/>
      <c r="W11" s="149"/>
      <c r="X11" s="151"/>
      <c r="Y11" s="151"/>
      <c r="Z11" s="151"/>
      <c r="AA11" s="151"/>
      <c r="AB11" s="151"/>
      <c r="AC11" s="151"/>
      <c r="AD11" s="151"/>
    </row>
    <row r="12" customFormat="false" ht="12.8" hidden="false" customHeight="false" outlineLevel="0" collapsed="false">
      <c r="B12" s="149"/>
      <c r="C12" s="148" t="n">
        <v>2016</v>
      </c>
      <c r="D12" s="148" t="n">
        <v>4</v>
      </c>
      <c r="E12" s="148" t="n">
        <v>994</v>
      </c>
      <c r="F12" s="150" t="n">
        <v>20592277</v>
      </c>
      <c r="G12" s="150" t="n">
        <v>19759371</v>
      </c>
      <c r="H12" s="151" t="n">
        <f aca="false">F12-J12</f>
        <v>20592277</v>
      </c>
      <c r="I12" s="151" t="n">
        <f aca="false">G12-K12</f>
        <v>19759371</v>
      </c>
      <c r="J12" s="152"/>
      <c r="K12" s="152"/>
      <c r="L12" s="151" t="n">
        <f aca="false">H12-I12</f>
        <v>832906</v>
      </c>
      <c r="M12" s="151" t="n">
        <f aca="false">J12-K12</f>
        <v>0</v>
      </c>
      <c r="N12" s="152"/>
      <c r="O12" s="149"/>
      <c r="P12" s="149" t="s">
        <v>209</v>
      </c>
      <c r="Q12" s="151" t="n">
        <f aca="false">I12*5.5017049523</f>
        <v>108710229.285033</v>
      </c>
      <c r="R12" s="151"/>
      <c r="S12" s="151"/>
      <c r="T12" s="149"/>
      <c r="U12" s="148" t="n">
        <f aca="false">AVERAGE(U4:U9)</f>
        <v>5.18900475376138</v>
      </c>
      <c r="V12" s="149"/>
      <c r="W12" s="149"/>
      <c r="X12" s="151"/>
      <c r="Y12" s="151"/>
      <c r="Z12" s="151"/>
      <c r="AA12" s="151"/>
      <c r="AB12" s="151"/>
      <c r="AC12" s="151"/>
      <c r="AD12" s="151"/>
    </row>
    <row r="13" customFormat="false" ht="12.8" hidden="false" customHeight="false" outlineLevel="0" collapsed="false">
      <c r="B13" s="149"/>
      <c r="C13" s="148" t="n">
        <v>2017</v>
      </c>
      <c r="D13" s="148" t="n">
        <v>1</v>
      </c>
      <c r="E13" s="148" t="n">
        <v>993</v>
      </c>
      <c r="F13" s="150" t="n">
        <v>20242858</v>
      </c>
      <c r="G13" s="150" t="n">
        <v>19409870</v>
      </c>
      <c r="H13" s="151" t="n">
        <f aca="false">F13-J13</f>
        <v>20242858</v>
      </c>
      <c r="I13" s="151" t="n">
        <f aca="false">G13-K13</f>
        <v>19409870</v>
      </c>
      <c r="J13" s="152"/>
      <c r="K13" s="152"/>
      <c r="L13" s="151" t="n">
        <f aca="false">H13-I13</f>
        <v>832988</v>
      </c>
      <c r="M13" s="151" t="n">
        <f aca="false">J13-K13</f>
        <v>0</v>
      </c>
      <c r="N13" s="152"/>
      <c r="O13" s="149"/>
      <c r="P13" s="148" t="n">
        <f aca="false">AVERAGE(P4:P9)</f>
        <v>5.50170495229345</v>
      </c>
      <c r="Q13" s="151" t="n">
        <f aca="false">I13*5.5017049523</f>
        <v>106787377.902499</v>
      </c>
      <c r="R13" s="151"/>
      <c r="S13" s="151"/>
      <c r="T13" s="149"/>
      <c r="U13" s="149"/>
      <c r="V13" s="149"/>
      <c r="W13" s="149"/>
      <c r="X13" s="151"/>
      <c r="Y13" s="151"/>
      <c r="Z13" s="151"/>
      <c r="AA13" s="151"/>
      <c r="AB13" s="151"/>
      <c r="AC13" s="151"/>
      <c r="AD13" s="151"/>
    </row>
    <row r="14" customFormat="false" ht="12.8" hidden="false" customHeight="false" outlineLevel="0" collapsed="false">
      <c r="A14" s="154" t="s">
        <v>210</v>
      </c>
      <c r="B14" s="5"/>
      <c r="C14" s="154" t="n">
        <v>2015</v>
      </c>
      <c r="D14" s="154" t="n">
        <v>1</v>
      </c>
      <c r="E14" s="154" t="n">
        <v>161</v>
      </c>
      <c r="F14" s="155" t="n">
        <f aca="false">central_v2_m!B2+temporary_pension_bonus_central!B2</f>
        <v>17715091.2971215</v>
      </c>
      <c r="G14" s="155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6" t="n">
        <f aca="false">central_v2_m!J2</f>
        <v>0</v>
      </c>
      <c r="K14" s="156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6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7" t="n">
        <f aca="false">central_v2_m!B3+temporary_pension_bonus_central!B3</f>
        <v>20422747.1350974</v>
      </c>
      <c r="G15" s="157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8" t="n">
        <f aca="false">central_v2_m!J3</f>
        <v>0</v>
      </c>
      <c r="K15" s="158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8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7" t="n">
        <f aca="false">central_v2_m!B4+temporary_pension_bonus_central!B4</f>
        <v>19803746.8364793</v>
      </c>
      <c r="G16" s="157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8" t="n">
        <f aca="false">central_v2_m!J4</f>
        <v>0</v>
      </c>
      <c r="K16" s="158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8" t="n">
        <f aca="false">SUM(central_v5_m!C4:J4)</f>
        <v>2919136.76234831</v>
      </c>
      <c r="O16" s="159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9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7" t="n">
        <f aca="false">central_v2_m!B5+temporary_pension_bonus_central!B5</f>
        <v>21428421.3166265</v>
      </c>
      <c r="G17" s="157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8" t="n">
        <f aca="false">central_v2_m!J5</f>
        <v>0</v>
      </c>
      <c r="K17" s="158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8" t="n">
        <f aca="false">SUM(central_v5_m!C5:J5)</f>
        <v>2757062.56989139</v>
      </c>
      <c r="O17" s="159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9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4"/>
      <c r="B18" s="5"/>
      <c r="C18" s="154" t="n">
        <f aca="false">C14+1</f>
        <v>2016</v>
      </c>
      <c r="D18" s="154" t="n">
        <f aca="false">D14</f>
        <v>1</v>
      </c>
      <c r="E18" s="154" t="n">
        <v>165</v>
      </c>
      <c r="F18" s="155" t="n">
        <f aca="false">central_v2_m!B6+temporary_pension_bonus_central!B6</f>
        <v>18797781.9121755</v>
      </c>
      <c r="G18" s="155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6" t="n">
        <f aca="false">central_v2_m!J6</f>
        <v>0</v>
      </c>
      <c r="K18" s="156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6" t="n">
        <f aca="false">SUM(central_v5_m!C6:J6)</f>
        <v>2795658.97722293</v>
      </c>
      <c r="O18" s="160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0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4"/>
      <c r="BE18" s="154"/>
      <c r="BF18" s="154"/>
      <c r="BG18" s="154"/>
      <c r="BH18" s="154"/>
      <c r="BI18" s="154"/>
      <c r="BJ18" s="154"/>
      <c r="BK18" s="154"/>
      <c r="BL18" s="154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7" t="n">
        <f aca="false">central_v2_m!B7+temporary_pension_bonus_central!B7</f>
        <v>19382726.6633888</v>
      </c>
      <c r="G19" s="157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8" t="n">
        <f aca="false">central_v2_m!J7</f>
        <v>0</v>
      </c>
      <c r="K19" s="158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8" t="n">
        <f aca="false">SUM(central_v5_m!C7:J7)</f>
        <v>2828183.68633319</v>
      </c>
      <c r="O19" s="159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9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8" t="n">
        <f aca="false">central_v2_m!D8+temporary_pension_bonus_central!B8</f>
        <v>18504303.1925063</v>
      </c>
      <c r="G20" s="158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8" t="n">
        <f aca="false">central_v2_m!J8</f>
        <v>0</v>
      </c>
      <c r="K20" s="158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8" t="n">
        <f aca="false">SUM(central_v5_m!C8:J8)</f>
        <v>2477813.00409058</v>
      </c>
      <c r="O20" s="159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9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8" t="n">
        <f aca="false">central_v2_m!D9+temporary_pension_bonus_central!B9</f>
        <v>20255770.5244998</v>
      </c>
      <c r="G21" s="158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8" t="n">
        <f aca="false">central_v2_m!J9</f>
        <v>37448.2927964077</v>
      </c>
      <c r="K21" s="158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8" t="n">
        <f aca="false">SUM(central_v5_m!C9:J9)</f>
        <v>3910348.4398605</v>
      </c>
      <c r="O21" s="159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9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4"/>
      <c r="B22" s="5"/>
      <c r="C22" s="154" t="n">
        <f aca="false">C18+1</f>
        <v>2017</v>
      </c>
      <c r="D22" s="154" t="n">
        <f aca="false">D18</f>
        <v>1</v>
      </c>
      <c r="E22" s="154" t="n">
        <v>169</v>
      </c>
      <c r="F22" s="156" t="n">
        <f aca="false">central_v2_m!D10+temporary_pension_bonus_central!B10</f>
        <v>19378703.2560285</v>
      </c>
      <c r="G22" s="156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6" t="n">
        <f aca="false">central_v2_m!J10</f>
        <v>68744.4841315014</v>
      </c>
      <c r="K22" s="156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6" t="n">
        <f aca="false">SUM(central_v5_m!C10:J10)</f>
        <v>4299591.36744104</v>
      </c>
      <c r="O22" s="160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0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4"/>
      <c r="BE22" s="154"/>
      <c r="BF22" s="154"/>
      <c r="BG22" s="154"/>
      <c r="BH22" s="154"/>
      <c r="BI22" s="154"/>
      <c r="BJ22" s="154"/>
      <c r="BK22" s="154"/>
      <c r="BL22" s="154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8" t="n">
        <f aca="false">central_v2_m!D11+temporary_pension_bonus_central!B11</f>
        <v>20711369.2321363</v>
      </c>
      <c r="G23" s="158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8" t="n">
        <f aca="false">central_v2_m!J11</f>
        <v>105406.410376622</v>
      </c>
      <c r="K23" s="158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8" t="n">
        <f aca="false">SUM(central_v5_m!C11:J11)</f>
        <v>3939404.98436416</v>
      </c>
      <c r="O23" s="159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9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8" t="n">
        <f aca="false">central_v2_m!D12+temporary_pension_bonus_central!B12</f>
        <v>19898364.4949312</v>
      </c>
      <c r="G24" s="158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8" t="n">
        <f aca="false">central_v2_m!J12</f>
        <v>153068.271140567</v>
      </c>
      <c r="K24" s="158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8" t="n">
        <f aca="false">SUM(central_v5_m!C12:J12)</f>
        <v>3599614.55233288</v>
      </c>
      <c r="O24" s="159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9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8" t="n">
        <f aca="false">central_v2_m!D13+temporary_pension_bonus_central!B13</f>
        <v>21659293.0983671</v>
      </c>
      <c r="G25" s="158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8" t="n">
        <f aca="false">central_v2_m!J13</f>
        <v>195716.984291222</v>
      </c>
      <c r="K25" s="158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8" t="n">
        <f aca="false">SUM(central_v5_m!C13:J13)</f>
        <v>4012507.36812272</v>
      </c>
      <c r="O25" s="161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1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4"/>
      <c r="B26" s="5"/>
      <c r="C26" s="154" t="n">
        <f aca="false">C22+1</f>
        <v>2018</v>
      </c>
      <c r="D26" s="154" t="n">
        <f aca="false">D22</f>
        <v>1</v>
      </c>
      <c r="E26" s="154" t="n">
        <v>173</v>
      </c>
      <c r="F26" s="156" t="n">
        <f aca="false">central_v2_m!D14+temporary_pension_bonus_central!B14</f>
        <v>20174391.2627902</v>
      </c>
      <c r="G26" s="156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6" t="n">
        <f aca="false">central_v2_m!J14</f>
        <v>199621.10106806</v>
      </c>
      <c r="K26" s="156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6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  <c r="BD26" s="154"/>
      <c r="BE26" s="154"/>
      <c r="BF26" s="154"/>
      <c r="BG26" s="154"/>
      <c r="BH26" s="154"/>
      <c r="BI26" s="154"/>
      <c r="BJ26" s="154"/>
      <c r="BK26" s="154"/>
      <c r="BL26" s="154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8" t="n">
        <f aca="false">central_v2_m!D15+temporary_pension_bonus_central!B15</f>
        <v>20313980.7774135</v>
      </c>
      <c r="G27" s="158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8" t="n">
        <f aca="false">central_v2_m!J15</f>
        <v>217761.898580891</v>
      </c>
      <c r="K27" s="158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8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8" t="n">
        <f aca="false">central_v2_m!D16+temporary_pension_bonus_central!B16</f>
        <v>19050994.9160723</v>
      </c>
      <c r="G28" s="158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8" t="n">
        <f aca="false">central_v2_m!J16</f>
        <v>235047.123224172</v>
      </c>
      <c r="K28" s="158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8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8" t="n">
        <f aca="false">central_v2_m!D17+temporary_pension_bonus_central!B17</f>
        <v>17490439.3900688</v>
      </c>
      <c r="G29" s="158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8" t="n">
        <f aca="false">central_v2_m!J17</f>
        <v>240391.322037069</v>
      </c>
      <c r="K29" s="158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8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4"/>
      <c r="B30" s="5"/>
      <c r="C30" s="154" t="n">
        <f aca="false">C26+1</f>
        <v>2019</v>
      </c>
      <c r="D30" s="154" t="n">
        <f aca="false">D26</f>
        <v>1</v>
      </c>
      <c r="E30" s="154" t="n">
        <v>177</v>
      </c>
      <c r="F30" s="156" t="n">
        <f aca="false">central_v2_m!D18+temporary_pension_bonus_central!B18</f>
        <v>17349305.2240575</v>
      </c>
      <c r="G30" s="156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6" t="n">
        <f aca="false">central_v2_m!J18</f>
        <v>195752.530770185</v>
      </c>
      <c r="K30" s="156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6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8" t="n">
        <f aca="false">central_v2_m!D19+temporary_pension_bonus_central!B19</f>
        <v>17520986.5839201</v>
      </c>
      <c r="G31" s="158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8" t="n">
        <f aca="false">central_v2_m!J19</f>
        <v>200857.994505559</v>
      </c>
      <c r="K31" s="158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8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8" t="n">
        <f aca="false">central_v2_m!D20+temporary_pension_bonus_central!B20</f>
        <v>17904199.2173535</v>
      </c>
      <c r="G32" s="158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8" t="n">
        <f aca="false">central_v2_m!J20</f>
        <v>191856.994735014</v>
      </c>
      <c r="K32" s="158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8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8" t="n">
        <f aca="false">central_v2_m!D21+temporary_pension_bonus_central!B21</f>
        <v>17688054.0045183</v>
      </c>
      <c r="G33" s="158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8" t="n">
        <f aca="false">central_v2_m!J21</f>
        <v>206664.82215155</v>
      </c>
      <c r="K33" s="158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8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4"/>
      <c r="B34" s="5"/>
      <c r="C34" s="154" t="n">
        <f aca="false">C30+1</f>
        <v>2020</v>
      </c>
      <c r="D34" s="154" t="n">
        <f aca="false">D30</f>
        <v>1</v>
      </c>
      <c r="E34" s="154" t="n">
        <v>181</v>
      </c>
      <c r="F34" s="156" t="n">
        <f aca="false">central_v2_m!D22+temporary_pension_bonus_central!B22</f>
        <v>20193956.1378387</v>
      </c>
      <c r="G34" s="156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6" t="n">
        <f aca="false">central_v2_m!J22</f>
        <v>240344.303765718</v>
      </c>
      <c r="K34" s="156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6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/>
      <c r="AB34" s="8"/>
      <c r="AC34" s="8"/>
      <c r="AD34" s="8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8" t="n">
        <f aca="false">central_v2_m!D23+temporary_pension_bonus_central!B23</f>
        <v>18741748.8173022</v>
      </c>
      <c r="G35" s="158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58" t="n">
        <f aca="false">central_v2_m!J23</f>
        <v>279931.71672946</v>
      </c>
      <c r="K35" s="158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58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8" t="n">
        <f aca="false">central_v2_m!D24+temporary_pension_bonus_central!B24</f>
        <v>18675745.7662285</v>
      </c>
      <c r="G36" s="158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58" t="n">
        <f aca="false">central_v2_m!J24</f>
        <v>290569.905953421</v>
      </c>
      <c r="K36" s="158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58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8" t="n">
        <f aca="false">central_v2_m!D25+temporary_pension_bonus_central!B25</f>
        <v>18423163.6375921</v>
      </c>
      <c r="G37" s="158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58" t="n">
        <f aca="false">central_v2_m!J25</f>
        <v>303624.930072837</v>
      </c>
      <c r="K37" s="158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58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4"/>
      <c r="B38" s="5"/>
      <c r="C38" s="154" t="n">
        <f aca="false">C34+1</f>
        <v>2021</v>
      </c>
      <c r="D38" s="154" t="n">
        <f aca="false">D34</f>
        <v>1</v>
      </c>
      <c r="E38" s="154" t="n">
        <v>185</v>
      </c>
      <c r="F38" s="156" t="n">
        <f aca="false">central_v2_m!D26+temporary_pension_bonus_central!B26</f>
        <v>18178133.9474498</v>
      </c>
      <c r="G38" s="156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56" t="n">
        <f aca="false">central_v2_m!J26</f>
        <v>326827.570664513</v>
      </c>
      <c r="K38" s="156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56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/>
      <c r="AB38" s="8"/>
      <c r="AC38" s="8"/>
      <c r="AD38" s="8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8" t="n">
        <f aca="false">central_v2_m!D27+temporary_pension_bonus_central!B27</f>
        <v>18440050.0841564</v>
      </c>
      <c r="G39" s="158" t="n">
        <f aca="false">central_v2_m!E27+temporary_pension_bonus_central!B27</f>
        <v>17703550.7840397</v>
      </c>
      <c r="H39" s="67" t="n">
        <f aca="false">F39-J39</f>
        <v>18094325.061279</v>
      </c>
      <c r="I39" s="67" t="n">
        <f aca="false">G39-K39</f>
        <v>17368197.5118487</v>
      </c>
      <c r="J39" s="158" t="n">
        <f aca="false">central_v2_m!J27</f>
        <v>345725.022877367</v>
      </c>
      <c r="K39" s="158" t="n">
        <f aca="false">central_v2_m!K27</f>
        <v>335353.272191046</v>
      </c>
      <c r="L39" s="67" t="n">
        <f aca="false">H39-I39</f>
        <v>726127.549430337</v>
      </c>
      <c r="M39" s="67" t="n">
        <f aca="false">J39-K39</f>
        <v>10371.7506863211</v>
      </c>
      <c r="N39" s="158" t="n">
        <f aca="false">SUM(central_v5_m!C27:J27)</f>
        <v>2968356.36399679</v>
      </c>
      <c r="O39" s="7"/>
      <c r="P39" s="7"/>
      <c r="Q39" s="67" t="n">
        <f aca="false">I39*5.5017049523</f>
        <v>95554698.2634624</v>
      </c>
      <c r="R39" s="67"/>
      <c r="S39" s="67"/>
      <c r="T39" s="7"/>
      <c r="U39" s="7"/>
      <c r="V39" s="67" t="n">
        <f aca="false">K39*5.5017049523</f>
        <v>1845014.75838349</v>
      </c>
      <c r="W39" s="67" t="n">
        <f aca="false">M39*5.5017049523</f>
        <v>57062.3121149535</v>
      </c>
      <c r="X39" s="67" t="n">
        <f aca="false">N39*5.1890047538+L39*5.5017049523</f>
        <v>19397754.8184542</v>
      </c>
      <c r="Y39" s="67" t="n">
        <f aca="false">N39*5.1890047538</f>
        <v>15402815.2837518</v>
      </c>
      <c r="Z39" s="67" t="n">
        <f aca="false">L39*5.5017049523</f>
        <v>3994939.53470235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8" t="n">
        <f aca="false">central_v2_m!D28+temporary_pension_bonus_central!B28</f>
        <v>17389799.2234408</v>
      </c>
      <c r="G40" s="158" t="n">
        <f aca="false">central_v2_m!E28+temporary_pension_bonus_central!B28</f>
        <v>16693499.0519989</v>
      </c>
      <c r="H40" s="67" t="n">
        <f aca="false">F40-J40</f>
        <v>17037918.8366226</v>
      </c>
      <c r="I40" s="67" t="n">
        <f aca="false">G40-K40</f>
        <v>16352175.0767853</v>
      </c>
      <c r="J40" s="158" t="n">
        <f aca="false">central_v2_m!J28</f>
        <v>351880.386818118</v>
      </c>
      <c r="K40" s="158" t="n">
        <f aca="false">central_v2_m!K28</f>
        <v>341323.975213575</v>
      </c>
      <c r="L40" s="67" t="n">
        <f aca="false">H40-I40</f>
        <v>685743.759837309</v>
      </c>
      <c r="M40" s="67" t="n">
        <f aca="false">J40-K40</f>
        <v>10556.4116045435</v>
      </c>
      <c r="N40" s="158" t="n">
        <f aca="false">SUM(central_v5_m!C28:J28)</f>
        <v>2653861.08540028</v>
      </c>
      <c r="O40" s="7"/>
      <c r="P40" s="7"/>
      <c r="Q40" s="67" t="n">
        <f aca="false">I40*5.5017049523</f>
        <v>89964842.6008264</v>
      </c>
      <c r="R40" s="67"/>
      <c r="S40" s="67"/>
      <c r="T40" s="7"/>
      <c r="U40" s="7"/>
      <c r="V40" s="67" t="n">
        <f aca="false">K40*5.5017049523</f>
        <v>1877863.80477125</v>
      </c>
      <c r="W40" s="67" t="n">
        <f aca="false">M40*5.5017049523</f>
        <v>58078.2620032342</v>
      </c>
      <c r="X40" s="67" t="n">
        <f aca="false">N40*5.1890047538+L40*5.5017049523</f>
        <v>17543657.6275726</v>
      </c>
      <c r="Y40" s="67" t="n">
        <f aca="false">N40*5.1890047538</f>
        <v>13770897.7880669</v>
      </c>
      <c r="Z40" s="67" t="n">
        <f aca="false">L40*5.5017049523</f>
        <v>3772759.83950574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8" t="n">
        <f aca="false">central_v2_m!D29+temporary_pension_bonus_central!B29</f>
        <v>19797979.9687806</v>
      </c>
      <c r="G41" s="158" t="n">
        <f aca="false">central_v2_m!E29+temporary_pension_bonus_central!B29</f>
        <v>19004290.3101114</v>
      </c>
      <c r="H41" s="67" t="n">
        <f aca="false">F41-J41</f>
        <v>19367606.8897922</v>
      </c>
      <c r="I41" s="67" t="n">
        <f aca="false">G41-K41</f>
        <v>18586828.4234927</v>
      </c>
      <c r="J41" s="158" t="n">
        <f aca="false">central_v2_m!J29</f>
        <v>430373.078988418</v>
      </c>
      <c r="K41" s="158" t="n">
        <f aca="false">central_v2_m!K29</f>
        <v>417461.886618765</v>
      </c>
      <c r="L41" s="67" t="n">
        <f aca="false">H41-I41</f>
        <v>780778.466299541</v>
      </c>
      <c r="M41" s="67" t="n">
        <f aca="false">J41-K41</f>
        <v>12911.1923696526</v>
      </c>
      <c r="N41" s="158" t="n">
        <f aca="false">SUM(central_v5_m!C29:J29)</f>
        <v>3206624.77000392</v>
      </c>
      <c r="O41" s="7"/>
      <c r="P41" s="7"/>
      <c r="Q41" s="67" t="n">
        <f aca="false">I41*5.5017049523</f>
        <v>102259245.98508</v>
      </c>
      <c r="R41" s="67"/>
      <c r="S41" s="67"/>
      <c r="T41" s="7"/>
      <c r="U41" s="7"/>
      <c r="V41" s="67" t="n">
        <f aca="false">K41*5.5017049523</f>
        <v>2296752.12900696</v>
      </c>
      <c r="W41" s="67" t="n">
        <f aca="false">M41*5.5017049523</f>
        <v>71033.5710002158</v>
      </c>
      <c r="X41" s="67" t="n">
        <f aca="false">N41*5.1890047538+L41*5.5017049523</f>
        <v>20934803.9298925</v>
      </c>
      <c r="Y41" s="67" t="n">
        <f aca="false">N41*5.1890047538</f>
        <v>16639191.1752032</v>
      </c>
      <c r="Z41" s="67" t="n">
        <f aca="false">L41*5.5017049523</f>
        <v>4295612.75468939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4"/>
      <c r="B42" s="5"/>
      <c r="C42" s="154" t="n">
        <f aca="false">C38+1</f>
        <v>2022</v>
      </c>
      <c r="D42" s="154" t="n">
        <f aca="false">D38</f>
        <v>1</v>
      </c>
      <c r="E42" s="154" t="n">
        <v>189</v>
      </c>
      <c r="F42" s="156" t="n">
        <f aca="false">central_v2_m!D30+temporary_pension_bonus_central!B30</f>
        <v>18775425.1625585</v>
      </c>
      <c r="G42" s="156" t="n">
        <f aca="false">central_v2_m!E30+temporary_pension_bonus_central!B30</f>
        <v>18020759.0266056</v>
      </c>
      <c r="H42" s="8" t="n">
        <f aca="false">F42-J42</f>
        <v>18365860.2806844</v>
      </c>
      <c r="I42" s="8" t="n">
        <f aca="false">G42-K42</f>
        <v>17623481.0911877</v>
      </c>
      <c r="J42" s="156" t="n">
        <f aca="false">central_v2_m!J30</f>
        <v>409564.881874093</v>
      </c>
      <c r="K42" s="156" t="n">
        <f aca="false">central_v2_m!K30</f>
        <v>397277.93541787</v>
      </c>
      <c r="L42" s="8" t="n">
        <f aca="false">H42-I42</f>
        <v>742379.189496748</v>
      </c>
      <c r="M42" s="8" t="n">
        <f aca="false">J42-K42</f>
        <v>12286.9464562228</v>
      </c>
      <c r="N42" s="156" t="n">
        <f aca="false">SUM(central_v5_m!C30:J30)</f>
        <v>3543736.48860931</v>
      </c>
      <c r="O42" s="5"/>
      <c r="P42" s="5"/>
      <c r="Q42" s="8" t="n">
        <f aca="false">I42*5.5017049523</f>
        <v>96959193.1961527</v>
      </c>
      <c r="R42" s="8"/>
      <c r="S42" s="8"/>
      <c r="T42" s="5"/>
      <c r="U42" s="5"/>
      <c r="V42" s="8" t="n">
        <f aca="false">K42*5.5017049523</f>
        <v>2185705.98472801</v>
      </c>
      <c r="W42" s="8" t="n">
        <f aca="false">M42*5.5017049523</f>
        <v>67599.1541668459</v>
      </c>
      <c r="X42" s="8" t="n">
        <f aca="false">N42*5.1890047538+L42*5.5017049523</f>
        <v>22472816.748947</v>
      </c>
      <c r="Y42" s="8" t="n">
        <f aca="false">N42*5.1890047538</f>
        <v>18388465.4856083</v>
      </c>
      <c r="Z42" s="8" t="n">
        <f aca="false">L42*5.5017049523</f>
        <v>4084351.26333872</v>
      </c>
      <c r="AA42" s="8"/>
      <c r="AB42" s="8"/>
      <c r="AC42" s="8"/>
      <c r="AD42" s="8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8" t="n">
        <f aca="false">central_v2_m!D31+temporary_pension_bonus_central!B31</f>
        <v>20902381.4093035</v>
      </c>
      <c r="G43" s="158" t="n">
        <f aca="false">central_v2_m!E31+temporary_pension_bonus_central!B31</f>
        <v>20060729.2419302</v>
      </c>
      <c r="H43" s="67" t="n">
        <f aca="false">F43-J43</f>
        <v>20419132.5258342</v>
      </c>
      <c r="I43" s="67" t="n">
        <f aca="false">G43-K43</f>
        <v>19591977.824965</v>
      </c>
      <c r="J43" s="158" t="n">
        <f aca="false">central_v2_m!J31</f>
        <v>483248.883469275</v>
      </c>
      <c r="K43" s="158" t="n">
        <f aca="false">central_v2_m!K31</f>
        <v>468751.416965197</v>
      </c>
      <c r="L43" s="67" t="n">
        <f aca="false">H43-I43</f>
        <v>827154.700869225</v>
      </c>
      <c r="M43" s="67" t="n">
        <f aca="false">J43-K43</f>
        <v>14497.4665040784</v>
      </c>
      <c r="N43" s="158" t="n">
        <f aca="false">SUM(central_v5_m!C31:J31)</f>
        <v>3387755.05972696</v>
      </c>
      <c r="O43" s="7"/>
      <c r="P43" s="7"/>
      <c r="Q43" s="67" t="n">
        <f aca="false">I43*5.5017049523</f>
        <v>107789281.424962</v>
      </c>
      <c r="R43" s="67"/>
      <c r="S43" s="67"/>
      <c r="T43" s="7"/>
      <c r="U43" s="7"/>
      <c r="V43" s="67" t="n">
        <f aca="false">K43*5.5017049523</f>
        <v>2578931.99211506</v>
      </c>
      <c r="W43" s="67" t="n">
        <f aca="false">M43*5.5017049523</f>
        <v>79760.7832612913</v>
      </c>
      <c r="X43" s="67" t="n">
        <f aca="false">N43*5.1890047538+L43*5.5017049523</f>
        <v>22129838.2237237</v>
      </c>
      <c r="Y43" s="67" t="n">
        <f aca="false">N43*5.1890047538</f>
        <v>17579077.1096332</v>
      </c>
      <c r="Z43" s="67" t="n">
        <f aca="false">L43*5.5017049523</f>
        <v>4550761.11409044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8" t="n">
        <f aca="false">central_v2_m!D32+temporary_pension_bonus_central!B32</f>
        <v>19860767.7661727</v>
      </c>
      <c r="G44" s="158" t="n">
        <f aca="false">central_v2_m!E32+temporary_pension_bonus_central!B32</f>
        <v>19059989.4169174</v>
      </c>
      <c r="H44" s="67" t="n">
        <f aca="false">F44-J44</f>
        <v>19384030.5902741</v>
      </c>
      <c r="I44" s="67" t="n">
        <f aca="false">G44-K44</f>
        <v>18597554.3562957</v>
      </c>
      <c r="J44" s="158" t="n">
        <f aca="false">central_v2_m!J32</f>
        <v>476737.175898588</v>
      </c>
      <c r="K44" s="158" t="n">
        <f aca="false">central_v2_m!K32</f>
        <v>462435.06062163</v>
      </c>
      <c r="L44" s="67" t="n">
        <f aca="false">H44-I44</f>
        <v>786476.233978335</v>
      </c>
      <c r="M44" s="67" t="n">
        <f aca="false">J44-K44</f>
        <v>14302.1152769576</v>
      </c>
      <c r="N44" s="158" t="n">
        <f aca="false">SUM(central_v5_m!C32:J32)</f>
        <v>3066956.07916835</v>
      </c>
      <c r="O44" s="7"/>
      <c r="P44" s="7"/>
      <c r="Q44" s="67" t="n">
        <f aca="false">I44*5.5017049523</f>
        <v>102318256.902701</v>
      </c>
      <c r="R44" s="67"/>
      <c r="S44" s="67"/>
      <c r="T44" s="7"/>
      <c r="U44" s="7"/>
      <c r="V44" s="67" t="n">
        <f aca="false">K44*5.5017049523</f>
        <v>2544181.26313917</v>
      </c>
      <c r="W44" s="67" t="n">
        <f aca="false">M44*5.5017049523</f>
        <v>78686.0184476033</v>
      </c>
      <c r="X44" s="67" t="n">
        <f aca="false">N44*5.1890047538+L44*5.5017049523</f>
        <v>20241409.8658452</v>
      </c>
      <c r="Y44" s="67" t="n">
        <f aca="false">N44*5.1890047538</f>
        <v>15914449.6745004</v>
      </c>
      <c r="Z44" s="67" t="n">
        <f aca="false">L44*5.5017049523</f>
        <v>4326960.19134486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8" t="n">
        <f aca="false">central_v2_m!D33+temporary_pension_bonus_central!B33</f>
        <v>21524121.3875343</v>
      </c>
      <c r="G45" s="158" t="n">
        <f aca="false">central_v2_m!E33+temporary_pension_bonus_central!B33</f>
        <v>20655293.4845101</v>
      </c>
      <c r="H45" s="67" t="n">
        <f aca="false">F45-J45</f>
        <v>20986015.9804007</v>
      </c>
      <c r="I45" s="67" t="n">
        <f aca="false">G45-K45</f>
        <v>20133331.2395905</v>
      </c>
      <c r="J45" s="158" t="n">
        <f aca="false">central_v2_m!J33</f>
        <v>538105.407133614</v>
      </c>
      <c r="K45" s="158" t="n">
        <f aca="false">central_v2_m!K33</f>
        <v>521962.244919605</v>
      </c>
      <c r="L45" s="67" t="n">
        <f aca="false">H45-I45</f>
        <v>852684.74081016</v>
      </c>
      <c r="M45" s="67" t="n">
        <f aca="false">J45-K45</f>
        <v>16143.1622140085</v>
      </c>
      <c r="N45" s="158" t="n">
        <f aca="false">SUM(central_v5_m!C33:J33)</f>
        <v>3443123.07337278</v>
      </c>
      <c r="O45" s="7"/>
      <c r="P45" s="7"/>
      <c r="Q45" s="67" t="n">
        <f aca="false">I45*5.5017049523</f>
        <v>110767648.187152</v>
      </c>
      <c r="R45" s="67"/>
      <c r="S45" s="67"/>
      <c r="T45" s="7"/>
      <c r="U45" s="7"/>
      <c r="V45" s="67" t="n">
        <f aca="false">K45*5.5017049523</f>
        <v>2871682.26778782</v>
      </c>
      <c r="W45" s="67" t="n">
        <f aca="false">M45*5.5017049523</f>
        <v>88814.9154985925</v>
      </c>
      <c r="X45" s="67" t="n">
        <f aca="false">N45*5.1890047538+L45*5.5017049523</f>
        <v>22557601.8569157</v>
      </c>
      <c r="Y45" s="67" t="n">
        <f aca="false">N45*5.1890047538</f>
        <v>17866381.9956498</v>
      </c>
      <c r="Z45" s="67" t="n">
        <f aca="false">L45*5.5017049523</f>
        <v>4691219.8612659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4"/>
      <c r="B46" s="5"/>
      <c r="C46" s="154" t="n">
        <f aca="false">C42+1</f>
        <v>2023</v>
      </c>
      <c r="D46" s="154" t="n">
        <f aca="false">D42</f>
        <v>1</v>
      </c>
      <c r="E46" s="154" t="n">
        <v>193</v>
      </c>
      <c r="F46" s="156" t="n">
        <f aca="false">central_v2_m!D34+temporary_pension_bonus_central!B34</f>
        <v>20596971.2426978</v>
      </c>
      <c r="G46" s="156" t="n">
        <f aca="false">central_v2_m!E34+temporary_pension_bonus_central!B34</f>
        <v>19763827.7540112</v>
      </c>
      <c r="H46" s="8" t="n">
        <f aca="false">F46-J46</f>
        <v>20064932.7206854</v>
      </c>
      <c r="I46" s="8" t="n">
        <f aca="false">G46-K46</f>
        <v>19247750.3876592</v>
      </c>
      <c r="J46" s="156" t="n">
        <f aca="false">central_v2_m!J34</f>
        <v>532038.522012399</v>
      </c>
      <c r="K46" s="156" t="n">
        <f aca="false">central_v2_m!K34</f>
        <v>516077.366352027</v>
      </c>
      <c r="L46" s="8" t="n">
        <f aca="false">H46-I46</f>
        <v>817182.333026253</v>
      </c>
      <c r="M46" s="8" t="n">
        <f aca="false">J46-K46</f>
        <v>15961.155660372</v>
      </c>
      <c r="N46" s="156" t="n">
        <f aca="false">SUM(central_v5_m!C34:J34)</f>
        <v>3871200.03300371</v>
      </c>
      <c r="O46" s="5"/>
      <c r="P46" s="5"/>
      <c r="Q46" s="8" t="n">
        <f aca="false">I46*5.5017049523</f>
        <v>105895443.628419</v>
      </c>
      <c r="R46" s="8"/>
      <c r="S46" s="8"/>
      <c r="T46" s="5"/>
      <c r="U46" s="5"/>
      <c r="V46" s="8" t="n">
        <f aca="false">K46*5.5017049523</f>
        <v>2839305.40222889</v>
      </c>
      <c r="W46" s="8" t="n">
        <f aca="false">M46*5.5017049523</f>
        <v>87813.5691410998</v>
      </c>
      <c r="X46" s="8" t="n">
        <f aca="false">N46*5.1890047538+L46*5.5017049523</f>
        <v>24583571.4627096</v>
      </c>
      <c r="Y46" s="8" t="n">
        <f aca="false">N46*5.1890047538</f>
        <v>20087675.374167</v>
      </c>
      <c r="Z46" s="8" t="n">
        <f aca="false">L46*5.5017049523</f>
        <v>4495896.0885426</v>
      </c>
      <c r="AA46" s="8"/>
      <c r="AB46" s="8"/>
      <c r="AC46" s="8"/>
      <c r="AD46" s="8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8" t="n">
        <f aca="false">central_v2_m!D35+temporary_pension_bonus_central!B35</f>
        <v>22207966.7527262</v>
      </c>
      <c r="G47" s="158" t="n">
        <f aca="false">central_v2_m!E35+temporary_pension_bonus_central!B35</f>
        <v>21309201.9692106</v>
      </c>
      <c r="H47" s="67" t="n">
        <f aca="false">F47-J47</f>
        <v>21627268.5031024</v>
      </c>
      <c r="I47" s="67" t="n">
        <f aca="false">G47-K47</f>
        <v>20745924.6670754</v>
      </c>
      <c r="J47" s="158" t="n">
        <f aca="false">central_v2_m!J35</f>
        <v>580698.249623829</v>
      </c>
      <c r="K47" s="158" t="n">
        <f aca="false">central_v2_m!K35</f>
        <v>563277.302135114</v>
      </c>
      <c r="L47" s="67" t="n">
        <f aca="false">H47-I47</f>
        <v>881343.836026907</v>
      </c>
      <c r="M47" s="67" t="n">
        <f aca="false">J47-K47</f>
        <v>17420.9474887149</v>
      </c>
      <c r="N47" s="158" t="n">
        <f aca="false">SUM(central_v5_m!C35:J35)</f>
        <v>3548930.29794</v>
      </c>
      <c r="O47" s="7"/>
      <c r="P47" s="7"/>
      <c r="Q47" s="67" t="n">
        <f aca="false">I47*5.5017049523</f>
        <v>114137956.480892</v>
      </c>
      <c r="R47" s="67"/>
      <c r="S47" s="67"/>
      <c r="T47" s="7"/>
      <c r="U47" s="7"/>
      <c r="V47" s="67" t="n">
        <f aca="false">K47*5.5017049523</f>
        <v>3098985.52267494</v>
      </c>
      <c r="W47" s="67" t="n">
        <f aca="false">M47*5.5017049523</f>
        <v>95844.9130724212</v>
      </c>
      <c r="X47" s="67" t="n">
        <f aca="false">N47*5.1890047538+L47*5.5017049523</f>
        <v>23264309.9342638</v>
      </c>
      <c r="Y47" s="67" t="n">
        <f aca="false">N47*5.1890047538</f>
        <v>18415416.1869155</v>
      </c>
      <c r="Z47" s="67" t="n">
        <f aca="false">L47*5.5017049523</f>
        <v>4848893.74734831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8" t="n">
        <f aca="false">central_v2_m!D36+temporary_pension_bonus_central!B36</f>
        <v>21294904.2650513</v>
      </c>
      <c r="G48" s="158" t="n">
        <f aca="false">central_v2_m!E36+temporary_pension_bonus_central!B36</f>
        <v>20432827.7594706</v>
      </c>
      <c r="H48" s="67" t="n">
        <f aca="false">F48-J48</f>
        <v>20700759.9408577</v>
      </c>
      <c r="I48" s="67" t="n">
        <f aca="false">G48-K48</f>
        <v>19856507.7650027</v>
      </c>
      <c r="J48" s="158" t="n">
        <f aca="false">central_v2_m!J36</f>
        <v>594144.324193658</v>
      </c>
      <c r="K48" s="158" t="n">
        <f aca="false">central_v2_m!K36</f>
        <v>576319.994467848</v>
      </c>
      <c r="L48" s="67" t="n">
        <f aca="false">H48-I48</f>
        <v>844252.175854948</v>
      </c>
      <c r="M48" s="67" t="n">
        <f aca="false">J48-K48</f>
        <v>17824.3297258096</v>
      </c>
      <c r="N48" s="158" t="n">
        <f aca="false">SUM(central_v5_m!C36:J36)</f>
        <v>3290924.75747224</v>
      </c>
      <c r="O48" s="7"/>
      <c r="P48" s="7"/>
      <c r="Q48" s="67" t="n">
        <f aca="false">I48*5.5017049523</f>
        <v>109244647.106099</v>
      </c>
      <c r="R48" s="67"/>
      <c r="S48" s="67"/>
      <c r="T48" s="7"/>
      <c r="U48" s="7"/>
      <c r="V48" s="67" t="n">
        <f aca="false">K48*5.5017049523</f>
        <v>3170742.56767327</v>
      </c>
      <c r="W48" s="67" t="n">
        <f aca="false">M48*5.5017049523</f>
        <v>98064.2031239149</v>
      </c>
      <c r="X48" s="67" t="n">
        <f aca="false">N48*5.1890047538+L48*5.5017049523</f>
        <v>21721450.5878128</v>
      </c>
      <c r="Y48" s="67" t="n">
        <f aca="false">N48*5.1890047538</f>
        <v>17076624.2109215</v>
      </c>
      <c r="Z48" s="67" t="n">
        <f aca="false">L48*5.5017049523</f>
        <v>4644826.37689121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8" t="n">
        <f aca="false">central_v2_m!D37+temporary_pension_bonus_central!B37</f>
        <v>22811949.024039</v>
      </c>
      <c r="G49" s="158" t="n">
        <f aca="false">central_v2_m!E37+temporary_pension_bonus_central!B37</f>
        <v>21887999.6454029</v>
      </c>
      <c r="H49" s="67" t="n">
        <f aca="false">F49-J49</f>
        <v>22147037.069256</v>
      </c>
      <c r="I49" s="67" t="n">
        <f aca="false">G49-K49</f>
        <v>21243035.0492633</v>
      </c>
      <c r="J49" s="158" t="n">
        <f aca="false">central_v2_m!J37</f>
        <v>664911.954783031</v>
      </c>
      <c r="K49" s="158" t="n">
        <f aca="false">central_v2_m!K37</f>
        <v>644964.59613954</v>
      </c>
      <c r="L49" s="67" t="n">
        <f aca="false">H49-I49</f>
        <v>904002.019992646</v>
      </c>
      <c r="M49" s="67" t="n">
        <f aca="false">J49-K49</f>
        <v>19947.3586434912</v>
      </c>
      <c r="N49" s="158" t="n">
        <f aca="false">SUM(central_v5_m!C37:J37)</f>
        <v>3655493.93283005</v>
      </c>
      <c r="O49" s="7"/>
      <c r="P49" s="7"/>
      <c r="Q49" s="67" t="n">
        <f aca="false">I49*5.5017049523</f>
        <v>116872911.132415</v>
      </c>
      <c r="R49" s="67"/>
      <c r="S49" s="67"/>
      <c r="T49" s="7"/>
      <c r="U49" s="7"/>
      <c r="V49" s="67" t="n">
        <f aca="false">K49*5.5017049523</f>
        <v>3548404.91263908</v>
      </c>
      <c r="W49" s="67" t="n">
        <f aca="false">M49*5.5017049523</f>
        <v>109744.4818342</v>
      </c>
      <c r="X49" s="67" t="n">
        <f aca="false">N49*5.1890047538+L49*5.5017049523</f>
        <v>23941927.7852249</v>
      </c>
      <c r="Y49" s="67" t="n">
        <f aca="false">N49*5.1890047538</f>
        <v>18968375.3949422</v>
      </c>
      <c r="Z49" s="67" t="n">
        <f aca="false">L49*5.5017049523</f>
        <v>4973552.39028274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4"/>
      <c r="B50" s="5"/>
      <c r="C50" s="154" t="n">
        <f aca="false">C46+1</f>
        <v>2024</v>
      </c>
      <c r="D50" s="154" t="n">
        <f aca="false">D46</f>
        <v>1</v>
      </c>
      <c r="E50" s="154" t="n">
        <v>197</v>
      </c>
      <c r="F50" s="156" t="n">
        <f aca="false">central_v2_m!D38+temporary_pension_bonus_central!B38</f>
        <v>21989071.660099</v>
      </c>
      <c r="G50" s="156" t="n">
        <f aca="false">central_v2_m!E38+temporary_pension_bonus_central!B38</f>
        <v>21096753.0088544</v>
      </c>
      <c r="H50" s="8" t="n">
        <f aca="false">F50-J50</f>
        <v>21338105.8447504</v>
      </c>
      <c r="I50" s="8" t="n">
        <f aca="false">G50-K50</f>
        <v>20465316.1679663</v>
      </c>
      <c r="J50" s="156" t="n">
        <f aca="false">central_v2_m!J38</f>
        <v>650965.815348587</v>
      </c>
      <c r="K50" s="156" t="n">
        <f aca="false">central_v2_m!K38</f>
        <v>631436.840888129</v>
      </c>
      <c r="L50" s="8" t="n">
        <f aca="false">H50-I50</f>
        <v>872789.676784124</v>
      </c>
      <c r="M50" s="8" t="n">
        <f aca="false">J50-K50</f>
        <v>19528.9744604576</v>
      </c>
      <c r="N50" s="156" t="n">
        <f aca="false">SUM(central_v5_m!C38:J38)</f>
        <v>4191610.12337887</v>
      </c>
      <c r="O50" s="5"/>
      <c r="P50" s="5"/>
      <c r="Q50" s="8" t="n">
        <f aca="false">I50*5.5017049523</f>
        <v>112594131.311685</v>
      </c>
      <c r="R50" s="8"/>
      <c r="S50" s="8"/>
      <c r="T50" s="5"/>
      <c r="U50" s="5"/>
      <c r="V50" s="8" t="n">
        <f aca="false">K50*5.5017049523</f>
        <v>3473979.19457889</v>
      </c>
      <c r="W50" s="8" t="n">
        <f aca="false">M50*5.5017049523</f>
        <v>107442.65550244</v>
      </c>
      <c r="X50" s="8" t="n">
        <f aca="false">N50*5.1890047538+L50*5.5017049523</f>
        <v>26552116.1433687</v>
      </c>
      <c r="Y50" s="8" t="n">
        <f aca="false">N50*5.1890047538</f>
        <v>21750284.8562892</v>
      </c>
      <c r="Z50" s="8" t="n">
        <f aca="false">L50*5.5017049523</f>
        <v>4801831.28707953</v>
      </c>
      <c r="AA50" s="8"/>
      <c r="AB50" s="8"/>
      <c r="AC50" s="8"/>
      <c r="AD50" s="8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8" t="n">
        <f aca="false">central_v2_m!D39+temporary_pension_bonus_central!B39</f>
        <v>23388172.6874484</v>
      </c>
      <c r="G51" s="158" t="n">
        <f aca="false">central_v2_m!E39+temporary_pension_bonus_central!B39</f>
        <v>22436939.6938519</v>
      </c>
      <c r="H51" s="67" t="n">
        <f aca="false">F51-J51</f>
        <v>22682094.2117045</v>
      </c>
      <c r="I51" s="67" t="n">
        <f aca="false">G51-K51</f>
        <v>21752043.5723804</v>
      </c>
      <c r="J51" s="158" t="n">
        <f aca="false">central_v2_m!J39</f>
        <v>706078.47574387</v>
      </c>
      <c r="K51" s="158" t="n">
        <f aca="false">central_v2_m!K39</f>
        <v>684896.121471554</v>
      </c>
      <c r="L51" s="67" t="n">
        <f aca="false">H51-I51</f>
        <v>930050.639324173</v>
      </c>
      <c r="M51" s="67" t="n">
        <f aca="false">J51-K51</f>
        <v>21182.3542723161</v>
      </c>
      <c r="N51" s="158" t="n">
        <f aca="false">SUM(central_v5_m!C39:J39)</f>
        <v>3759263.04282552</v>
      </c>
      <c r="O51" s="7"/>
      <c r="P51" s="7"/>
      <c r="Q51" s="67" t="n">
        <f aca="false">I51*5.5017049523</f>
        <v>119673325.84481</v>
      </c>
      <c r="R51" s="67"/>
      <c r="S51" s="67"/>
      <c r="T51" s="7"/>
      <c r="U51" s="7"/>
      <c r="V51" s="67" t="n">
        <f aca="false">K51*5.5017049523</f>
        <v>3768096.38331111</v>
      </c>
      <c r="W51" s="67" t="n">
        <f aca="false">M51*5.5017049523</f>
        <v>116539.063401375</v>
      </c>
      <c r="X51" s="67" t="n">
        <f aca="false">N51*5.1890047538+L51*5.5017049523</f>
        <v>24623698.0082659</v>
      </c>
      <c r="Y51" s="67" t="n">
        <f aca="false">N51*5.1890047538</f>
        <v>19506833.8000063</v>
      </c>
      <c r="Z51" s="67" t="n">
        <f aca="false">L51*5.5017049523</f>
        <v>5116864.20825959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8" t="n">
        <f aca="false">central_v2_m!D40+temporary_pension_bonus_central!B40</f>
        <v>22599667.4027654</v>
      </c>
      <c r="G52" s="158" t="n">
        <f aca="false">central_v2_m!E40+temporary_pension_bonus_central!B40</f>
        <v>21679124.5397551</v>
      </c>
      <c r="H52" s="67" t="n">
        <f aca="false">F52-J52</f>
        <v>21890882.0020818</v>
      </c>
      <c r="I52" s="67" t="n">
        <f aca="false">G52-K52</f>
        <v>20991602.701092</v>
      </c>
      <c r="J52" s="158" t="n">
        <f aca="false">central_v2_m!J40</f>
        <v>708785.400683595</v>
      </c>
      <c r="K52" s="158" t="n">
        <f aca="false">central_v2_m!K40</f>
        <v>687521.838663087</v>
      </c>
      <c r="L52" s="67" t="n">
        <f aca="false">H52-I52</f>
        <v>899279.300989792</v>
      </c>
      <c r="M52" s="67" t="n">
        <f aca="false">J52-K52</f>
        <v>21263.562020508</v>
      </c>
      <c r="N52" s="158" t="n">
        <f aca="false">SUM(central_v5_m!C40:J40)</f>
        <v>3485864.30686061</v>
      </c>
      <c r="O52" s="7"/>
      <c r="P52" s="7"/>
      <c r="Q52" s="67" t="n">
        <f aca="false">I52*5.5017049523</f>
        <v>115489604.537312</v>
      </c>
      <c r="R52" s="67"/>
      <c r="S52" s="67"/>
      <c r="T52" s="7"/>
      <c r="U52" s="7"/>
      <c r="V52" s="67" t="n">
        <f aca="false">K52*5.5017049523</f>
        <v>3782542.30458711</v>
      </c>
      <c r="W52" s="67" t="n">
        <f aca="false">M52*5.5017049523</f>
        <v>116985.844471767</v>
      </c>
      <c r="X52" s="67" t="n">
        <f aca="false">N52*5.1890047538+L52*5.5017049523</f>
        <v>23035735.8431578</v>
      </c>
      <c r="Y52" s="67" t="n">
        <f aca="false">N52*5.1890047538</f>
        <v>18088166.4594014</v>
      </c>
      <c r="Z52" s="67" t="n">
        <f aca="false">L52*5.5017049523</f>
        <v>4947569.38375642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8" t="n">
        <f aca="false">central_v2_m!D41+temporary_pension_bonus_central!B41</f>
        <v>24090801.1335855</v>
      </c>
      <c r="G53" s="158" t="n">
        <f aca="false">central_v2_m!E41+temporary_pension_bonus_central!B41</f>
        <v>23108232.2360837</v>
      </c>
      <c r="H53" s="67" t="n">
        <f aca="false">F53-J53</f>
        <v>23271827.2391802</v>
      </c>
      <c r="I53" s="67" t="n">
        <f aca="false">G53-K53</f>
        <v>22313827.5585105</v>
      </c>
      <c r="J53" s="158" t="n">
        <f aca="false">central_v2_m!J41</f>
        <v>818973.894405307</v>
      </c>
      <c r="K53" s="158" t="n">
        <f aca="false">central_v2_m!K41</f>
        <v>794404.677573148</v>
      </c>
      <c r="L53" s="67" t="n">
        <f aca="false">H53-I53</f>
        <v>957999.680669677</v>
      </c>
      <c r="M53" s="67" t="n">
        <f aca="false">J53-K53</f>
        <v>24569.2168321591</v>
      </c>
      <c r="N53" s="158" t="n">
        <f aca="false">SUM(central_v5_m!C41:J41)</f>
        <v>3782954.00543083</v>
      </c>
      <c r="O53" s="7"/>
      <c r="P53" s="7"/>
      <c r="Q53" s="67" t="n">
        <f aca="false">I53*5.5017049523</f>
        <v>122764095.583426</v>
      </c>
      <c r="R53" s="67"/>
      <c r="S53" s="67"/>
      <c r="T53" s="7"/>
      <c r="U53" s="7"/>
      <c r="V53" s="67" t="n">
        <f aca="false">K53*5.5017049523</f>
        <v>4370580.14873448</v>
      </c>
      <c r="W53" s="67" t="n">
        <f aca="false">M53*5.5017049523</f>
        <v>135172.581919622</v>
      </c>
      <c r="X53" s="67" t="n">
        <f aca="false">N53*5.1890047538+L53*5.5017049523</f>
        <v>24900397.9050295</v>
      </c>
      <c r="Y53" s="67" t="n">
        <f aca="false">N53*5.1890047538</f>
        <v>19629766.3175873</v>
      </c>
      <c r="Z53" s="67" t="n">
        <f aca="false">L53*5.5017049523</f>
        <v>5270631.58744218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4"/>
      <c r="B54" s="5"/>
      <c r="C54" s="154" t="n">
        <f aca="false">C50+1</f>
        <v>2025</v>
      </c>
      <c r="D54" s="154" t="n">
        <f aca="false">D50</f>
        <v>1</v>
      </c>
      <c r="E54" s="154" t="n">
        <v>201</v>
      </c>
      <c r="F54" s="156" t="n">
        <f aca="false">central_v2_m!D42+temporary_pension_bonus_central!B42</f>
        <v>23427527.3754188</v>
      </c>
      <c r="G54" s="156" t="n">
        <f aca="false">central_v2_m!E42+temporary_pension_bonus_central!B42</f>
        <v>22470191.5712102</v>
      </c>
      <c r="H54" s="8" t="n">
        <f aca="false">F54-J54</f>
        <v>22566198.9251147</v>
      </c>
      <c r="I54" s="8" t="n">
        <f aca="false">G54-K54</f>
        <v>21634702.9744152</v>
      </c>
      <c r="J54" s="156" t="n">
        <f aca="false">central_v2_m!J42</f>
        <v>861328.450304067</v>
      </c>
      <c r="K54" s="156" t="n">
        <f aca="false">central_v2_m!K42</f>
        <v>835488.596794945</v>
      </c>
      <c r="L54" s="8" t="n">
        <f aca="false">H54-I54</f>
        <v>931495.950699516</v>
      </c>
      <c r="M54" s="8" t="n">
        <f aca="false">J54-K54</f>
        <v>25839.853509122</v>
      </c>
      <c r="N54" s="156" t="n">
        <f aca="false">SUM(central_v5_m!C42:J42)</f>
        <v>4303997.93477761</v>
      </c>
      <c r="O54" s="5"/>
      <c r="P54" s="5"/>
      <c r="Q54" s="8" t="n">
        <f aca="false">I54*5.5017049523</f>
        <v>119027752.49588</v>
      </c>
      <c r="R54" s="8"/>
      <c r="S54" s="8"/>
      <c r="T54" s="5"/>
      <c r="U54" s="5"/>
      <c r="V54" s="8" t="n">
        <f aca="false">K54*5.5017049523</f>
        <v>4596611.75057692</v>
      </c>
      <c r="W54" s="8" t="n">
        <f aca="false">M54*5.5017049523</f>
        <v>142163.250017843</v>
      </c>
      <c r="X54" s="8" t="n">
        <f aca="false">N54*5.1890047538+L54*5.5017049523</f>
        <v>27458281.6289173</v>
      </c>
      <c r="Y54" s="8" t="n">
        <f aca="false">N54*5.1890047538</f>
        <v>22333465.7439064</v>
      </c>
      <c r="Z54" s="8" t="n">
        <f aca="false">L54*5.5017049523</f>
        <v>5124815.88501092</v>
      </c>
      <c r="AA54" s="8"/>
      <c r="AB54" s="8"/>
      <c r="AC54" s="8"/>
      <c r="AD54" s="8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8" t="n">
        <f aca="false">central_v2_m!D43+temporary_pension_bonus_central!B43</f>
        <v>24838308.6728203</v>
      </c>
      <c r="G55" s="158" t="n">
        <f aca="false">central_v2_m!E43+temporary_pension_bonus_central!B43</f>
        <v>23822315.8770487</v>
      </c>
      <c r="H55" s="67" t="n">
        <f aca="false">F55-J55</f>
        <v>23818620.0692919</v>
      </c>
      <c r="I55" s="67" t="n">
        <f aca="false">G55-K55</f>
        <v>22833217.9316262</v>
      </c>
      <c r="J55" s="158" t="n">
        <f aca="false">central_v2_m!J43</f>
        <v>1019688.60352838</v>
      </c>
      <c r="K55" s="158" t="n">
        <f aca="false">central_v2_m!K43</f>
        <v>989097.945422525</v>
      </c>
      <c r="L55" s="67" t="n">
        <f aca="false">H55-I55</f>
        <v>985402.137665723</v>
      </c>
      <c r="M55" s="67" t="n">
        <f aca="false">J55-K55</f>
        <v>30590.6581058511</v>
      </c>
      <c r="N55" s="158" t="n">
        <f aca="false">SUM(central_v5_m!C43:J43)</f>
        <v>3860048.84235127</v>
      </c>
      <c r="O55" s="7"/>
      <c r="P55" s="7"/>
      <c r="Q55" s="67" t="n">
        <f aca="false">I55*5.5017049523</f>
        <v>125621628.171373</v>
      </c>
      <c r="R55" s="67"/>
      <c r="S55" s="67"/>
      <c r="T55" s="7"/>
      <c r="U55" s="7"/>
      <c r="V55" s="67" t="n">
        <f aca="false">K55*5.5017049523</f>
        <v>5441725.06464086</v>
      </c>
      <c r="W55" s="67" t="n">
        <f aca="false">M55*5.5017049523</f>
        <v>168300.775195077</v>
      </c>
      <c r="X55" s="67" t="n">
        <f aca="false">N55*5.1890047538+L55*5.5017049523</f>
        <v>25451203.6136635</v>
      </c>
      <c r="Y55" s="67" t="n">
        <f aca="false">N55*5.1890047538</f>
        <v>20029811.7928609</v>
      </c>
      <c r="Z55" s="67" t="n">
        <f aca="false">L55*5.5017049523</f>
        <v>5421391.82080251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8" t="n">
        <f aca="false">central_v2_m!D44+temporary_pension_bonus_central!B44</f>
        <v>23998328.6997845</v>
      </c>
      <c r="G56" s="158" t="n">
        <f aca="false">central_v2_m!E44+temporary_pension_bonus_central!B44</f>
        <v>23017451.4485758</v>
      </c>
      <c r="H56" s="67" t="n">
        <f aca="false">F56-J56</f>
        <v>22938340.0910507</v>
      </c>
      <c r="I56" s="67" t="n">
        <f aca="false">G56-K56</f>
        <v>21989262.498104</v>
      </c>
      <c r="J56" s="158" t="n">
        <f aca="false">central_v2_m!J44</f>
        <v>1059988.60873377</v>
      </c>
      <c r="K56" s="158" t="n">
        <f aca="false">central_v2_m!K44</f>
        <v>1028188.95047175</v>
      </c>
      <c r="L56" s="67" t="n">
        <f aca="false">H56-I56</f>
        <v>949077.592946656</v>
      </c>
      <c r="M56" s="67" t="n">
        <f aca="false">J56-K56</f>
        <v>31799.6582620132</v>
      </c>
      <c r="N56" s="158" t="n">
        <f aca="false">SUM(central_v5_m!C44:J44)</f>
        <v>3610089.00938817</v>
      </c>
      <c r="O56" s="7"/>
      <c r="P56" s="7"/>
      <c r="Q56" s="67" t="n">
        <f aca="false">I56*5.5017049523</f>
        <v>120978434.383244</v>
      </c>
      <c r="R56" s="67"/>
      <c r="S56" s="67"/>
      <c r="T56" s="7"/>
      <c r="U56" s="7"/>
      <c r="V56" s="67" t="n">
        <f aca="false">K56*5.5017049523</f>
        <v>5656792.24071059</v>
      </c>
      <c r="W56" s="67" t="n">
        <f aca="false">M56*5.5017049523</f>
        <v>174952.337341566</v>
      </c>
      <c r="X56" s="67" t="n">
        <f aca="false">N56*5.1890047538+L56*5.5017049523</f>
        <v>23954313.9245879</v>
      </c>
      <c r="Y56" s="67" t="n">
        <f aca="false">N56*5.1890047538</f>
        <v>18732769.0313563</v>
      </c>
      <c r="Z56" s="67" t="n">
        <f aca="false">L56*5.5017049523</f>
        <v>5221544.89323158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8" t="n">
        <f aca="false">central_v2_m!D45+temporary_pension_bonus_central!B45</f>
        <v>25321368.8347568</v>
      </c>
      <c r="G57" s="158" t="n">
        <f aca="false">central_v2_m!E45+temporary_pension_bonus_central!B45</f>
        <v>24284738.6916011</v>
      </c>
      <c r="H57" s="67" t="n">
        <f aca="false">F57-J57</f>
        <v>24108208.260976</v>
      </c>
      <c r="I57" s="67" t="n">
        <f aca="false">G57-K57</f>
        <v>23107972.9350338</v>
      </c>
      <c r="J57" s="158" t="n">
        <f aca="false">central_v2_m!J45</f>
        <v>1213160.57378074</v>
      </c>
      <c r="K57" s="158" t="n">
        <f aca="false">central_v2_m!K45</f>
        <v>1176765.75656731</v>
      </c>
      <c r="L57" s="67" t="n">
        <f aca="false">H57-I57</f>
        <v>1000235.32594218</v>
      </c>
      <c r="M57" s="67" t="n">
        <f aca="false">J57-K57</f>
        <v>36394.8172134222</v>
      </c>
      <c r="N57" s="158" t="n">
        <f aca="false">SUM(central_v5_m!C45:J45)</f>
        <v>3868823.9506742</v>
      </c>
      <c r="O57" s="7"/>
      <c r="P57" s="7"/>
      <c r="Q57" s="67" t="n">
        <f aca="false">I57*5.5017049523</f>
        <v>127133249.13429</v>
      </c>
      <c r="R57" s="67"/>
      <c r="S57" s="67"/>
      <c r="T57" s="7"/>
      <c r="U57" s="7"/>
      <c r="V57" s="67" t="n">
        <f aca="false">K57*5.5017049523</f>
        <v>6474217.99060345</v>
      </c>
      <c r="W57" s="67" t="n">
        <f aca="false">M57*5.5017049523</f>
        <v>200233.546101138</v>
      </c>
      <c r="X57" s="67" t="n">
        <f aca="false">N57*5.1890047538+L57*5.5017049523</f>
        <v>25578345.5178652</v>
      </c>
      <c r="Y57" s="67" t="n">
        <f aca="false">N57*5.1890047538</f>
        <v>20075345.8716637</v>
      </c>
      <c r="Z57" s="67" t="n">
        <f aca="false">L57*5.5017049523</f>
        <v>5502999.64620152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4"/>
      <c r="B58" s="5"/>
      <c r="C58" s="154" t="n">
        <f aca="false">C54+1</f>
        <v>2026</v>
      </c>
      <c r="D58" s="154" t="n">
        <f aca="false">D54</f>
        <v>1</v>
      </c>
      <c r="E58" s="154" t="n">
        <v>205</v>
      </c>
      <c r="F58" s="156" t="n">
        <f aca="false">central_v2_m!D46+temporary_pension_bonus_central!B46</f>
        <v>24732406.0078921</v>
      </c>
      <c r="G58" s="156" t="n">
        <f aca="false">central_v2_m!E46+temporary_pension_bonus_central!B46</f>
        <v>23718738.5615973</v>
      </c>
      <c r="H58" s="8" t="n">
        <f aca="false">F58-J58</f>
        <v>23428181.1917109</v>
      </c>
      <c r="I58" s="8" t="n">
        <f aca="false">G58-K58</f>
        <v>22453640.4899017</v>
      </c>
      <c r="J58" s="156" t="n">
        <f aca="false">central_v2_m!J46</f>
        <v>1304224.81618111</v>
      </c>
      <c r="K58" s="156" t="n">
        <f aca="false">central_v2_m!K46</f>
        <v>1265098.07169568</v>
      </c>
      <c r="L58" s="8" t="n">
        <f aca="false">H58-I58</f>
        <v>974540.701809291</v>
      </c>
      <c r="M58" s="8" t="n">
        <f aca="false">J58-K58</f>
        <v>39126.7444854334</v>
      </c>
      <c r="N58" s="156" t="n">
        <f aca="false">SUM(central_v5_m!C46:J46)</f>
        <v>4440249.40199476</v>
      </c>
      <c r="O58" s="5"/>
      <c r="P58" s="5"/>
      <c r="Q58" s="8" t="n">
        <f aca="false">I58*5.5017049523</f>
        <v>123533305.080456</v>
      </c>
      <c r="R58" s="8"/>
      <c r="S58" s="8"/>
      <c r="T58" s="5"/>
      <c r="U58" s="5"/>
      <c r="V58" s="8" t="n">
        <f aca="false">K58*5.5017049523</f>
        <v>6960196.32619329</v>
      </c>
      <c r="W58" s="8" t="n">
        <f aca="false">M58*5.5017049523</f>
        <v>215263.803902886</v>
      </c>
      <c r="X58" s="8" t="n">
        <f aca="false">N58*5.1890047538+L58*5.5017049523</f>
        <v>28402110.6603705</v>
      </c>
      <c r="Y58" s="8" t="n">
        <f aca="false">N58*5.1890047538</f>
        <v>23040475.2550084</v>
      </c>
      <c r="Z58" s="8" t="n">
        <f aca="false">L58*5.5017049523</f>
        <v>5361635.40536209</v>
      </c>
      <c r="AA58" s="8"/>
      <c r="AB58" s="8"/>
      <c r="AC58" s="8"/>
      <c r="AD58" s="8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4"/>
      <c r="BG58" s="154"/>
      <c r="BH58" s="154"/>
      <c r="BI58" s="154"/>
      <c r="BJ58" s="154"/>
      <c r="BK58" s="154"/>
      <c r="BL58" s="154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8" t="n">
        <f aca="false">central_v2_m!D47+temporary_pension_bonus_central!B47</f>
        <v>26163476.7440244</v>
      </c>
      <c r="G59" s="158" t="n">
        <f aca="false">central_v2_m!E47+temporary_pension_bonus_central!B47</f>
        <v>25090559.6222423</v>
      </c>
      <c r="H59" s="67" t="n">
        <f aca="false">F59-J59</f>
        <v>24677979.3980152</v>
      </c>
      <c r="I59" s="67" t="n">
        <f aca="false">G59-K59</f>
        <v>23649627.1966134</v>
      </c>
      <c r="J59" s="158" t="n">
        <f aca="false">central_v2_m!J47</f>
        <v>1485497.34600918</v>
      </c>
      <c r="K59" s="158" t="n">
        <f aca="false">central_v2_m!K47</f>
        <v>1440932.42562891</v>
      </c>
      <c r="L59" s="67" t="n">
        <f aca="false">H59-I59</f>
        <v>1028352.2014018</v>
      </c>
      <c r="M59" s="67" t="n">
        <f aca="false">J59-K59</f>
        <v>44564.9203802755</v>
      </c>
      <c r="N59" s="158" t="n">
        <f aca="false">SUM(central_v5_m!C47:J47)</f>
        <v>3999279.97414497</v>
      </c>
      <c r="O59" s="7"/>
      <c r="P59" s="7"/>
      <c r="Q59" s="67" t="n">
        <f aca="false">I59*5.5017049523</f>
        <v>130113271.067657</v>
      </c>
      <c r="R59" s="67"/>
      <c r="S59" s="67"/>
      <c r="T59" s="7"/>
      <c r="U59" s="7"/>
      <c r="V59" s="67" t="n">
        <f aca="false">K59*5.5017049523</f>
        <v>7927585.06201222</v>
      </c>
      <c r="W59" s="67" t="n">
        <f aca="false">M59*5.5017049523</f>
        <v>245183.043155017</v>
      </c>
      <c r="X59" s="67" t="n">
        <f aca="false">N59*5.1890047538+L59*5.5017049523</f>
        <v>26409973.1967763</v>
      </c>
      <c r="Y59" s="67" t="n">
        <f aca="false">N59*5.1890047538</f>
        <v>20752282.7976154</v>
      </c>
      <c r="Z59" s="67" t="n">
        <f aca="false">L59*5.5017049523</f>
        <v>5657690.39916091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8" t="n">
        <f aca="false">central_v2_m!D48+temporary_pension_bonus_central!B48</f>
        <v>25578713.7376144</v>
      </c>
      <c r="G60" s="158" t="n">
        <f aca="false">central_v2_m!E48+temporary_pension_bonus_central!B48</f>
        <v>24528745.891718</v>
      </c>
      <c r="H60" s="67" t="n">
        <f aca="false">F60-J60</f>
        <v>24084309.7432664</v>
      </c>
      <c r="I60" s="67" t="n">
        <f aca="false">G60-K60</f>
        <v>23079174.0172004</v>
      </c>
      <c r="J60" s="158" t="n">
        <f aca="false">central_v2_m!J48</f>
        <v>1494403.99434802</v>
      </c>
      <c r="K60" s="158" t="n">
        <f aca="false">central_v2_m!K48</f>
        <v>1449571.87451758</v>
      </c>
      <c r="L60" s="67" t="n">
        <f aca="false">H60-I60</f>
        <v>1005135.72606598</v>
      </c>
      <c r="M60" s="67" t="n">
        <f aca="false">J60-K60</f>
        <v>44832.119830441</v>
      </c>
      <c r="N60" s="158" t="n">
        <f aca="false">SUM(central_v5_m!C48:J48)</f>
        <v>3796066.86679664</v>
      </c>
      <c r="O60" s="7"/>
      <c r="P60" s="7"/>
      <c r="Q60" s="67" t="n">
        <f aca="false">I60*5.5017049523</f>
        <v>126974805.985425</v>
      </c>
      <c r="R60" s="67"/>
      <c r="S60" s="67"/>
      <c r="T60" s="7"/>
      <c r="U60" s="7"/>
      <c r="V60" s="67" t="n">
        <f aca="false">K60*5.5017049523</f>
        <v>7975116.76074815</v>
      </c>
      <c r="W60" s="67" t="n">
        <f aca="false">M60*5.5017049523</f>
        <v>246653.095693244</v>
      </c>
      <c r="X60" s="67" t="n">
        <f aca="false">N60*5.1890047538+L60*5.5017049523</f>
        <v>25227769.2193813</v>
      </c>
      <c r="Y60" s="67" t="n">
        <f aca="false">N60*5.1890047538</f>
        <v>19697809.0175504</v>
      </c>
      <c r="Z60" s="67" t="n">
        <f aca="false">L60*5.5017049523</f>
        <v>5529960.20183085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8" t="n">
        <f aca="false">central_v2_m!D49+temporary_pension_bonus_central!B49</f>
        <v>26812921.4201254</v>
      </c>
      <c r="G61" s="158" t="n">
        <f aca="false">central_v2_m!E49+temporary_pension_bonus_central!B49</f>
        <v>25711220.5424032</v>
      </c>
      <c r="H61" s="67" t="n">
        <f aca="false">F61-J61</f>
        <v>25206253.7099329</v>
      </c>
      <c r="I61" s="67" t="n">
        <f aca="false">G61-K61</f>
        <v>24152752.8635165</v>
      </c>
      <c r="J61" s="158" t="n">
        <f aca="false">central_v2_m!J49</f>
        <v>1606667.71019245</v>
      </c>
      <c r="K61" s="158" t="n">
        <f aca="false">central_v2_m!K49</f>
        <v>1558467.67888668</v>
      </c>
      <c r="L61" s="67" t="n">
        <f aca="false">H61-I61</f>
        <v>1053500.84641639</v>
      </c>
      <c r="M61" s="67" t="n">
        <f aca="false">J61-K61</f>
        <v>48200.0313057734</v>
      </c>
      <c r="N61" s="158" t="n">
        <f aca="false">SUM(central_v5_m!C49:J49)</f>
        <v>4059100.10387597</v>
      </c>
      <c r="O61" s="7"/>
      <c r="P61" s="7"/>
      <c r="Q61" s="67" t="n">
        <f aca="false">I61*5.5017049523</f>
        <v>132881320.040887</v>
      </c>
      <c r="R61" s="67"/>
      <c r="S61" s="67"/>
      <c r="T61" s="7"/>
      <c r="U61" s="7"/>
      <c r="V61" s="67" t="n">
        <f aca="false">K61*5.5017049523</f>
        <v>8574229.34693032</v>
      </c>
      <c r="W61" s="67" t="n">
        <f aca="false">M61*5.5017049523</f>
        <v>265182.350935989</v>
      </c>
      <c r="X61" s="67" t="n">
        <f aca="false">N61*5.1890047538+L61*5.5017049523</f>
        <v>26858740.5591438</v>
      </c>
      <c r="Y61" s="67" t="n">
        <f aca="false">N61*5.1890047538</f>
        <v>21062689.7351625</v>
      </c>
      <c r="Z61" s="67" t="n">
        <f aca="false">L61*5.5017049523</f>
        <v>5796050.82398128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4"/>
      <c r="B62" s="5"/>
      <c r="C62" s="154" t="n">
        <f aca="false">C58+1</f>
        <v>2027</v>
      </c>
      <c r="D62" s="154" t="n">
        <f aca="false">D58</f>
        <v>1</v>
      </c>
      <c r="E62" s="154" t="n">
        <v>209</v>
      </c>
      <c r="F62" s="156" t="n">
        <f aca="false">central_v2_m!D50+temporary_pension_bonus_central!B50</f>
        <v>26400483.2148111</v>
      </c>
      <c r="G62" s="156" t="n">
        <f aca="false">central_v2_m!E50+temporary_pension_bonus_central!B50</f>
        <v>25314908.0279483</v>
      </c>
      <c r="H62" s="8" t="n">
        <f aca="false">F62-J62</f>
        <v>24733376.3670643</v>
      </c>
      <c r="I62" s="8" t="n">
        <f aca="false">G62-K62</f>
        <v>23697814.3856339</v>
      </c>
      <c r="J62" s="156" t="n">
        <f aca="false">central_v2_m!J50</f>
        <v>1667106.84774687</v>
      </c>
      <c r="K62" s="156" t="n">
        <f aca="false">central_v2_m!K50</f>
        <v>1617093.64231446</v>
      </c>
      <c r="L62" s="8" t="n">
        <f aca="false">H62-I62</f>
        <v>1035561.98143042</v>
      </c>
      <c r="M62" s="8" t="n">
        <f aca="false">J62-K62</f>
        <v>50013.2054324062</v>
      </c>
      <c r="N62" s="156" t="n">
        <f aca="false">SUM(central_v5_m!C50:J50)</f>
        <v>4760263.17580481</v>
      </c>
      <c r="O62" s="5"/>
      <c r="P62" s="5"/>
      <c r="Q62" s="8" t="n">
        <f aca="false">I62*5.5017049523</f>
        <v>130378382.764128</v>
      </c>
      <c r="R62" s="8"/>
      <c r="S62" s="8"/>
      <c r="T62" s="5"/>
      <c r="U62" s="5"/>
      <c r="V62" s="8" t="n">
        <f aca="false">K62*5.5017049523</f>
        <v>8896772.1002543</v>
      </c>
      <c r="W62" s="8" t="n">
        <f aca="false">M62*5.5017049523</f>
        <v>275157.900007866</v>
      </c>
      <c r="X62" s="8" t="n">
        <f aca="false">N62*5.1890047538+L62*5.5017049523</f>
        <v>30398384.7302396</v>
      </c>
      <c r="Y62" s="8" t="n">
        <f aca="false">N62*5.1890047538</f>
        <v>24701028.2485902</v>
      </c>
      <c r="Z62" s="8" t="n">
        <f aca="false">L62*5.5017049523</f>
        <v>5697356.48164936</v>
      </c>
      <c r="AA62" s="8"/>
      <c r="AB62" s="8"/>
      <c r="AC62" s="8"/>
      <c r="AD62" s="8"/>
      <c r="AE62" s="154"/>
      <c r="AF62" s="154"/>
      <c r="AG62" s="154"/>
      <c r="AH62" s="154"/>
      <c r="AI62" s="154"/>
      <c r="AJ62" s="154"/>
      <c r="AK62" s="154"/>
      <c r="AL62" s="154"/>
      <c r="AM62" s="154"/>
      <c r="AN62" s="154"/>
      <c r="AO62" s="154"/>
      <c r="AP62" s="154"/>
      <c r="AQ62" s="154"/>
      <c r="AR62" s="154"/>
      <c r="AS62" s="154"/>
      <c r="AT62" s="154"/>
      <c r="AU62" s="154"/>
      <c r="AV62" s="154"/>
      <c r="AW62" s="154"/>
      <c r="AX62" s="154"/>
      <c r="AY62" s="154"/>
      <c r="AZ62" s="154"/>
      <c r="BA62" s="154"/>
      <c r="BB62" s="154"/>
      <c r="BC62" s="154"/>
      <c r="BD62" s="154"/>
      <c r="BE62" s="154"/>
      <c r="BF62" s="154"/>
      <c r="BG62" s="154"/>
      <c r="BH62" s="154"/>
      <c r="BI62" s="154"/>
      <c r="BJ62" s="154"/>
      <c r="BK62" s="154"/>
      <c r="BL62" s="154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8" t="n">
        <f aca="false">central_v2_m!D51+temporary_pension_bonus_central!B51</f>
        <v>27587045.2228391</v>
      </c>
      <c r="G63" s="158" t="n">
        <f aca="false">central_v2_m!E51+temporary_pension_bonus_central!B51</f>
        <v>26451596.7961647</v>
      </c>
      <c r="H63" s="67" t="n">
        <f aca="false">F63-J63</f>
        <v>25764033.0736827</v>
      </c>
      <c r="I63" s="67" t="n">
        <f aca="false">G63-K63</f>
        <v>24683275.011483</v>
      </c>
      <c r="J63" s="158" t="n">
        <f aca="false">central_v2_m!J51</f>
        <v>1823012.14915639</v>
      </c>
      <c r="K63" s="158" t="n">
        <f aca="false">central_v2_m!K51</f>
        <v>1768321.7846817</v>
      </c>
      <c r="L63" s="67" t="n">
        <f aca="false">H63-I63</f>
        <v>1080758.06219969</v>
      </c>
      <c r="M63" s="67" t="n">
        <f aca="false">J63-K63</f>
        <v>54690.3644746919</v>
      </c>
      <c r="N63" s="158" t="n">
        <f aca="false">SUM(central_v5_m!C51:J51)</f>
        <v>4232750.08408587</v>
      </c>
      <c r="O63" s="7"/>
      <c r="P63" s="7"/>
      <c r="Q63" s="67" t="n">
        <f aca="false">I63*5.5017049523</f>
        <v>135800096.369659</v>
      </c>
      <c r="R63" s="67"/>
      <c r="S63" s="67"/>
      <c r="T63" s="7"/>
      <c r="U63" s="7"/>
      <c r="V63" s="67" t="n">
        <f aca="false">K63*5.5017049523</f>
        <v>9728784.7200433</v>
      </c>
      <c r="W63" s="67" t="n">
        <f aca="false">M63*5.5017049523</f>
        <v>300890.249073504</v>
      </c>
      <c r="X63" s="67" t="n">
        <f aca="false">N63*5.1890047538+L63*5.5017049523</f>
        <v>27909772.2910111</v>
      </c>
      <c r="Y63" s="67" t="n">
        <f aca="false">N63*5.1890047538</f>
        <v>21963760.3079689</v>
      </c>
      <c r="Z63" s="67" t="n">
        <f aca="false">L63*5.5017049523</f>
        <v>5946011.98304218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8" t="n">
        <f aca="false">central_v2_m!D52+temporary_pension_bonus_central!B52</f>
        <v>27264975.1983052</v>
      </c>
      <c r="G64" s="158" t="n">
        <f aca="false">central_v2_m!E52+temporary_pension_bonus_central!B52</f>
        <v>26141525.5287541</v>
      </c>
      <c r="H64" s="67" t="n">
        <f aca="false">F64-J64</f>
        <v>25423175.9480221</v>
      </c>
      <c r="I64" s="67" t="n">
        <f aca="false">G64-K64</f>
        <v>24354980.2559795</v>
      </c>
      <c r="J64" s="158" t="n">
        <f aca="false">central_v2_m!J52</f>
        <v>1841799.25028311</v>
      </c>
      <c r="K64" s="158" t="n">
        <f aca="false">central_v2_m!K52</f>
        <v>1786545.27277461</v>
      </c>
      <c r="L64" s="67" t="n">
        <f aca="false">H64-I64</f>
        <v>1068195.6920426</v>
      </c>
      <c r="M64" s="67" t="n">
        <f aca="false">J64-K64</f>
        <v>55253.9775084932</v>
      </c>
      <c r="N64" s="158" t="n">
        <f aca="false">SUM(central_v5_m!C52:J52)</f>
        <v>4067124.32357592</v>
      </c>
      <c r="O64" s="7"/>
      <c r="P64" s="7"/>
      <c r="Q64" s="67" t="n">
        <f aca="false">I64*5.5017049523</f>
        <v>133993915.487491</v>
      </c>
      <c r="R64" s="67"/>
      <c r="S64" s="67"/>
      <c r="T64" s="7"/>
      <c r="U64" s="7"/>
      <c r="V64" s="67" t="n">
        <f aca="false">K64*5.5017049523</f>
        <v>9829044.97473224</v>
      </c>
      <c r="W64" s="67" t="n">
        <f aca="false">M64*5.5017049523</f>
        <v>303991.08169275</v>
      </c>
      <c r="X64" s="67" t="n">
        <f aca="false">N64*5.1890047538+L64*5.5017049523</f>
        <v>26981224.9782673</v>
      </c>
      <c r="Y64" s="67" t="n">
        <f aca="false">N64*5.1890047538</f>
        <v>21104327.449331</v>
      </c>
      <c r="Z64" s="67" t="n">
        <f aca="false">L64*5.5017049523</f>
        <v>5876897.5289363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8" t="n">
        <f aca="false">central_v2_m!D53+temporary_pension_bonus_central!B53</f>
        <v>28124091.4932178</v>
      </c>
      <c r="G65" s="158" t="n">
        <f aca="false">central_v2_m!E53+temporary_pension_bonus_central!B53</f>
        <v>26965483.4008008</v>
      </c>
      <c r="H65" s="67" t="n">
        <f aca="false">F65-J65</f>
        <v>26160826.8315298</v>
      </c>
      <c r="I65" s="67" t="n">
        <f aca="false">G65-K65</f>
        <v>25061116.6789634</v>
      </c>
      <c r="J65" s="158" t="n">
        <f aca="false">central_v2_m!J53</f>
        <v>1963264.66168803</v>
      </c>
      <c r="K65" s="158" t="n">
        <f aca="false">central_v2_m!K53</f>
        <v>1904366.72183739</v>
      </c>
      <c r="L65" s="67" t="n">
        <f aca="false">H65-I65</f>
        <v>1099710.15256631</v>
      </c>
      <c r="M65" s="67" t="n">
        <f aca="false">J65-K65</f>
        <v>58897.9398506407</v>
      </c>
      <c r="N65" s="158" t="n">
        <f aca="false">SUM(central_v5_m!C53:J53)</f>
        <v>4188791.43417279</v>
      </c>
      <c r="O65" s="7"/>
      <c r="P65" s="7"/>
      <c r="Q65" s="67" t="n">
        <f aca="false">I65*5.5017049523</f>
        <v>137878869.742821</v>
      </c>
      <c r="R65" s="67"/>
      <c r="S65" s="67"/>
      <c r="T65" s="7"/>
      <c r="U65" s="7"/>
      <c r="V65" s="67" t="n">
        <f aca="false">K65*5.5017049523</f>
        <v>10477263.8245281</v>
      </c>
      <c r="W65" s="67" t="n">
        <f aca="false">M65*5.5017049523</f>
        <v>324039.087356538</v>
      </c>
      <c r="X65" s="67" t="n">
        <f aca="false">N65*5.1890047538+L65*5.5017049523</f>
        <v>27785939.457068</v>
      </c>
      <c r="Y65" s="67" t="n">
        <f aca="false">N65*5.1890047538</f>
        <v>21735658.6645993</v>
      </c>
      <c r="Z65" s="67" t="n">
        <f aca="false">L65*5.5017049523</f>
        <v>6050280.79246864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4"/>
      <c r="B66" s="5"/>
      <c r="C66" s="154" t="n">
        <f aca="false">C62+1</f>
        <v>2028</v>
      </c>
      <c r="D66" s="154" t="n">
        <f aca="false">D62</f>
        <v>1</v>
      </c>
      <c r="E66" s="154" t="n">
        <v>213</v>
      </c>
      <c r="F66" s="156" t="n">
        <f aca="false">central_v2_m!D54+temporary_pension_bonus_central!B54</f>
        <v>27751603.1035672</v>
      </c>
      <c r="G66" s="156" t="n">
        <f aca="false">central_v2_m!E54+temporary_pension_bonus_central!B54</f>
        <v>26608116.3761861</v>
      </c>
      <c r="H66" s="8" t="n">
        <f aca="false">F66-J66</f>
        <v>25719404.9132661</v>
      </c>
      <c r="I66" s="8" t="n">
        <f aca="false">G66-K66</f>
        <v>24636884.131594</v>
      </c>
      <c r="J66" s="156" t="n">
        <f aca="false">central_v2_m!J54</f>
        <v>2032198.19030116</v>
      </c>
      <c r="K66" s="156" t="n">
        <f aca="false">central_v2_m!K54</f>
        <v>1971232.24459212</v>
      </c>
      <c r="L66" s="8" t="n">
        <f aca="false">H66-I66</f>
        <v>1082520.78167208</v>
      </c>
      <c r="M66" s="8" t="n">
        <f aca="false">J66-K66</f>
        <v>60965.9457090348</v>
      </c>
      <c r="N66" s="156" t="n">
        <f aca="false">SUM(central_v5_m!C54:J54)</f>
        <v>4928781.32231397</v>
      </c>
      <c r="O66" s="5"/>
      <c r="P66" s="5"/>
      <c r="Q66" s="8" t="n">
        <f aca="false">I66*5.5017049523</f>
        <v>135544867.436032</v>
      </c>
      <c r="R66" s="8"/>
      <c r="S66" s="8"/>
      <c r="T66" s="5"/>
      <c r="U66" s="5"/>
      <c r="V66" s="8" t="n">
        <f aca="false">K66*5.5017049523</f>
        <v>10845138.2022059</v>
      </c>
      <c r="W66" s="8" t="n">
        <f aca="false">M66*5.5017049523</f>
        <v>335416.64542905</v>
      </c>
      <c r="X66" s="8" t="n">
        <f aca="false">N66*5.1890047538+L66*5.5017049523</f>
        <v>31531179.6574208</v>
      </c>
      <c r="Y66" s="8" t="n">
        <f aca="false">N66*5.1890047538</f>
        <v>25575469.7119278</v>
      </c>
      <c r="Z66" s="8" t="n">
        <f aca="false">L66*5.5017049523</f>
        <v>5955709.94549295</v>
      </c>
      <c r="AA66" s="8"/>
      <c r="AB66" s="8"/>
      <c r="AC66" s="8"/>
      <c r="AD66" s="8"/>
      <c r="AE66" s="154"/>
      <c r="AF66" s="154"/>
      <c r="AG66" s="154"/>
      <c r="AH66" s="154"/>
      <c r="AI66" s="154"/>
      <c r="AJ66" s="154"/>
      <c r="AK66" s="154"/>
      <c r="AL66" s="154"/>
      <c r="AM66" s="154"/>
      <c r="AN66" s="154"/>
      <c r="AO66" s="154"/>
      <c r="AP66" s="154"/>
      <c r="AQ66" s="154"/>
      <c r="AR66" s="154"/>
      <c r="AS66" s="154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54"/>
      <c r="BG66" s="154"/>
      <c r="BH66" s="154"/>
      <c r="BI66" s="154"/>
      <c r="BJ66" s="154"/>
      <c r="BK66" s="154"/>
      <c r="BL66" s="154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8" t="n">
        <f aca="false">central_v2_m!D55+temporary_pension_bonus_central!B55</f>
        <v>28636841.9947001</v>
      </c>
      <c r="G67" s="158" t="n">
        <f aca="false">central_v2_m!E55+temporary_pension_bonus_central!B55</f>
        <v>27456910.1698299</v>
      </c>
      <c r="H67" s="67" t="n">
        <f aca="false">F67-J67</f>
        <v>26436596.11113</v>
      </c>
      <c r="I67" s="67" t="n">
        <f aca="false">G67-K67</f>
        <v>25322671.6627669</v>
      </c>
      <c r="J67" s="158" t="n">
        <f aca="false">central_v2_m!J55</f>
        <v>2200245.88357013</v>
      </c>
      <c r="K67" s="158" t="n">
        <f aca="false">central_v2_m!K55</f>
        <v>2134238.50706303</v>
      </c>
      <c r="L67" s="67" t="n">
        <f aca="false">H67-I67</f>
        <v>1113924.44836307</v>
      </c>
      <c r="M67" s="67" t="n">
        <f aca="false">J67-K67</f>
        <v>66007.3765071044</v>
      </c>
      <c r="N67" s="158" t="n">
        <f aca="false">SUM(central_v5_m!C55:J55)</f>
        <v>4251016.06362791</v>
      </c>
      <c r="O67" s="7"/>
      <c r="P67" s="7"/>
      <c r="Q67" s="67" t="n">
        <f aca="false">I67*5.5017049523</f>
        <v>139317868.092512</v>
      </c>
      <c r="R67" s="67"/>
      <c r="S67" s="67"/>
      <c r="T67" s="7"/>
      <c r="U67" s="7"/>
      <c r="V67" s="67" t="n">
        <f aca="false">K67*5.5017049523</f>
        <v>11741950.563698</v>
      </c>
      <c r="W67" s="67" t="n">
        <f aca="false">M67*5.5017049523</f>
        <v>363153.110217467</v>
      </c>
      <c r="X67" s="67" t="n">
        <f aca="false">N67*5.1890047538+L67*5.5017049523</f>
        <v>28187026.2166925</v>
      </c>
      <c r="Y67" s="67" t="n">
        <f aca="false">N67*5.1890047538</f>
        <v>22058542.5626454</v>
      </c>
      <c r="Z67" s="67" t="n">
        <f aca="false">L67*5.5017049523</f>
        <v>6128483.65404714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8" t="n">
        <f aca="false">central_v2_m!D56+temporary_pension_bonus_central!B56</f>
        <v>28173883.8307014</v>
      </c>
      <c r="G68" s="158" t="n">
        <f aca="false">central_v2_m!E56+temporary_pension_bonus_central!B56</f>
        <v>27011847.2851756</v>
      </c>
      <c r="H68" s="67" t="n">
        <f aca="false">F68-J68</f>
        <v>25939661.0944763</v>
      </c>
      <c r="I68" s="67" t="n">
        <f aca="false">G68-K68</f>
        <v>24844651.2310372</v>
      </c>
      <c r="J68" s="158" t="n">
        <f aca="false">central_v2_m!J56</f>
        <v>2234222.73622516</v>
      </c>
      <c r="K68" s="158" t="n">
        <f aca="false">central_v2_m!K56</f>
        <v>2167196.05413841</v>
      </c>
      <c r="L68" s="67" t="n">
        <f aca="false">H68-I68</f>
        <v>1095009.86343904</v>
      </c>
      <c r="M68" s="67" t="n">
        <f aca="false">J68-K68</f>
        <v>67026.6820867551</v>
      </c>
      <c r="N68" s="158" t="n">
        <f aca="false">SUM(central_v5_m!C56:J56)</f>
        <v>4038838.84580816</v>
      </c>
      <c r="O68" s="7"/>
      <c r="P68" s="7"/>
      <c r="Q68" s="67" t="n">
        <f aca="false">I68*5.5017049523</f>
        <v>136687940.715964</v>
      </c>
      <c r="R68" s="67"/>
      <c r="S68" s="67"/>
      <c r="T68" s="7"/>
      <c r="U68" s="7"/>
      <c r="V68" s="67" t="n">
        <f aca="false">K68*5.5017049523</f>
        <v>11923273.2636583</v>
      </c>
      <c r="W68" s="67" t="n">
        <f aca="false">M68*5.5017049523</f>
        <v>368761.028772938</v>
      </c>
      <c r="X68" s="67" t="n">
        <f aca="false">N68*5.1890047538+L68*5.5017049523</f>
        <v>26981975.1592305</v>
      </c>
      <c r="Y68" s="67" t="n">
        <f aca="false">N68*5.1890047538</f>
        <v>20957553.9707306</v>
      </c>
      <c r="Z68" s="67" t="n">
        <f aca="false">L68*5.5017049523</f>
        <v>6024421.1884999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8" t="n">
        <f aca="false">central_v2_m!D57+temporary_pension_bonus_central!B57</f>
        <v>29011227.7897759</v>
      </c>
      <c r="G69" s="158" t="n">
        <f aca="false">central_v2_m!E57+temporary_pension_bonus_central!B57</f>
        <v>27813417.9736173</v>
      </c>
      <c r="H69" s="67" t="n">
        <f aca="false">F69-J69</f>
        <v>26609858.1253886</v>
      </c>
      <c r="I69" s="67" t="n">
        <f aca="false">G69-K69</f>
        <v>25484089.3991617</v>
      </c>
      <c r="J69" s="158" t="n">
        <f aca="false">central_v2_m!J57</f>
        <v>2401369.66438727</v>
      </c>
      <c r="K69" s="158" t="n">
        <f aca="false">central_v2_m!K57</f>
        <v>2329328.57445565</v>
      </c>
      <c r="L69" s="67" t="n">
        <f aca="false">H69-I69</f>
        <v>1125768.72622692</v>
      </c>
      <c r="M69" s="67" t="n">
        <f aca="false">J69-K69</f>
        <v>72041.089931618</v>
      </c>
      <c r="N69" s="158" t="n">
        <f aca="false">SUM(central_v5_m!C57:J57)</f>
        <v>4171228.37463025</v>
      </c>
      <c r="O69" s="7"/>
      <c r="P69" s="7"/>
      <c r="Q69" s="67" t="n">
        <f aca="false">I69*5.5017049523</f>
        <v>140205940.852224</v>
      </c>
      <c r="R69" s="67"/>
      <c r="S69" s="67"/>
      <c r="T69" s="7"/>
      <c r="U69" s="7"/>
      <c r="V69" s="67" t="n">
        <f aca="false">K69*5.5017049523</f>
        <v>12815278.5536165</v>
      </c>
      <c r="W69" s="67" t="n">
        <f aca="false">M69*5.5017049523</f>
        <v>396348.821245872</v>
      </c>
      <c r="X69" s="67" t="n">
        <f aca="false">N69*5.1890047538+L69*5.5017049523</f>
        <v>27838171.2413689</v>
      </c>
      <c r="Y69" s="67" t="n">
        <f aca="false">N69*5.1890047538</f>
        <v>21644523.8651418</v>
      </c>
      <c r="Z69" s="67" t="n">
        <f aca="false">L69*5.5017049523</f>
        <v>6193647.3762271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4"/>
      <c r="B70" s="5"/>
      <c r="C70" s="154" t="n">
        <f aca="false">C66+1</f>
        <v>2029</v>
      </c>
      <c r="D70" s="154" t="n">
        <f aca="false">D66</f>
        <v>1</v>
      </c>
      <c r="E70" s="154" t="n">
        <v>217</v>
      </c>
      <c r="F70" s="156" t="n">
        <f aca="false">central_v2_m!D58+temporary_pension_bonus_central!B58</f>
        <v>28651652.180579</v>
      </c>
      <c r="G70" s="156" t="n">
        <f aca="false">central_v2_m!E58+temporary_pension_bonus_central!B58</f>
        <v>27468114.6600206</v>
      </c>
      <c r="H70" s="8" t="n">
        <f aca="false">F70-J70</f>
        <v>26200456.9257673</v>
      </c>
      <c r="I70" s="8" t="n">
        <f aca="false">G70-K70</f>
        <v>25090455.2628533</v>
      </c>
      <c r="J70" s="156" t="n">
        <f aca="false">central_v2_m!J58</f>
        <v>2451195.25481166</v>
      </c>
      <c r="K70" s="156" t="n">
        <f aca="false">central_v2_m!K58</f>
        <v>2377659.39716731</v>
      </c>
      <c r="L70" s="8" t="n">
        <f aca="false">H70-I70</f>
        <v>1110001.66291397</v>
      </c>
      <c r="M70" s="8" t="n">
        <f aca="false">J70-K70</f>
        <v>73535.8576443503</v>
      </c>
      <c r="N70" s="156" t="n">
        <f aca="false">SUM(central_v5_m!C58:J58)</f>
        <v>4889862.91205634</v>
      </c>
      <c r="O70" s="5"/>
      <c r="P70" s="5"/>
      <c r="Q70" s="8" t="n">
        <f aca="false">I70*5.5017049523</f>
        <v>138040281.975102</v>
      </c>
      <c r="R70" s="8"/>
      <c r="S70" s="8"/>
      <c r="T70" s="5"/>
      <c r="U70" s="5"/>
      <c r="V70" s="8" t="n">
        <f aca="false">K70*5.5017049523</f>
        <v>13081180.480278</v>
      </c>
      <c r="W70" s="8" t="n">
        <f aca="false">M70*5.5017049523</f>
        <v>404572.59217355</v>
      </c>
      <c r="X70" s="8" t="n">
        <f aca="false">N70*5.1890047538+L70*5.5017049523</f>
        <v>31480423.5420057</v>
      </c>
      <c r="Y70" s="8" t="n">
        <f aca="false">N70*5.1890047538</f>
        <v>25373521.8960906</v>
      </c>
      <c r="Z70" s="8" t="n">
        <f aca="false">L70*5.5017049523</f>
        <v>6106901.64591503</v>
      </c>
      <c r="AA70" s="8"/>
      <c r="AB70" s="8"/>
      <c r="AC70" s="8"/>
      <c r="AD70" s="8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  <c r="AT70" s="154"/>
      <c r="AU70" s="154"/>
      <c r="AV70" s="154"/>
      <c r="AW70" s="154"/>
      <c r="AX70" s="154"/>
      <c r="AY70" s="154"/>
      <c r="AZ70" s="154"/>
      <c r="BA70" s="154"/>
      <c r="BB70" s="154"/>
      <c r="BC70" s="154"/>
      <c r="BD70" s="154"/>
      <c r="BE70" s="154"/>
      <c r="BF70" s="154"/>
      <c r="BG70" s="154"/>
      <c r="BH70" s="154"/>
      <c r="BI70" s="154"/>
      <c r="BJ70" s="154"/>
      <c r="BK70" s="154"/>
      <c r="BL70" s="154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8" t="n">
        <f aca="false">central_v2_m!D59+temporary_pension_bonus_central!B59</f>
        <v>29545069.62092</v>
      </c>
      <c r="G71" s="158" t="n">
        <f aca="false">central_v2_m!E59+temporary_pension_bonus_central!B59</f>
        <v>28324129.7218757</v>
      </c>
      <c r="H71" s="67" t="n">
        <f aca="false">F71-J71</f>
        <v>26947832.4823029</v>
      </c>
      <c r="I71" s="67" t="n">
        <f aca="false">G71-K71</f>
        <v>25804809.6974171</v>
      </c>
      <c r="J71" s="158" t="n">
        <f aca="false">central_v2_m!J59</f>
        <v>2597237.13861711</v>
      </c>
      <c r="K71" s="158" t="n">
        <f aca="false">central_v2_m!K59</f>
        <v>2519320.02445859</v>
      </c>
      <c r="L71" s="67" t="n">
        <f aca="false">H71-I71</f>
        <v>1143022.78488575</v>
      </c>
      <c r="M71" s="67" t="n">
        <f aca="false">J71-K71</f>
        <v>77917.114158513</v>
      </c>
      <c r="N71" s="158" t="n">
        <f aca="false">SUM(central_v5_m!C59:J59)</f>
        <v>4236573.65474141</v>
      </c>
      <c r="O71" s="7"/>
      <c r="P71" s="7"/>
      <c r="Q71" s="67" t="n">
        <f aca="false">I71*5.5017049523</f>
        <v>141970449.305439</v>
      </c>
      <c r="R71" s="67"/>
      <c r="S71" s="67"/>
      <c r="T71" s="7"/>
      <c r="U71" s="7"/>
      <c r="V71" s="67" t="n">
        <f aca="false">K71*5.5017049523</f>
        <v>13860555.4549924</v>
      </c>
      <c r="W71" s="67" t="n">
        <f aca="false">M71*5.5017049523</f>
        <v>428676.972834816</v>
      </c>
      <c r="X71" s="67" t="n">
        <f aca="false">N71*5.1890047538+L71*5.5017049523</f>
        <v>28272174.9504746</v>
      </c>
      <c r="Y71" s="67" t="n">
        <f aca="false">N71*5.1890047538</f>
        <v>21983600.834277</v>
      </c>
      <c r="Z71" s="67" t="n">
        <f aca="false">L71*5.5017049523</f>
        <v>6288574.11619764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8" t="n">
        <f aca="false">central_v2_m!D60+temporary_pension_bonus_central!B60</f>
        <v>29096650.4986693</v>
      </c>
      <c r="G72" s="158" t="n">
        <f aca="false">central_v2_m!E60+temporary_pension_bonus_central!B60</f>
        <v>27893365.4250388</v>
      </c>
      <c r="H72" s="67" t="n">
        <f aca="false">F72-J72</f>
        <v>26478136.9477099</v>
      </c>
      <c r="I72" s="67" t="n">
        <f aca="false">G72-K72</f>
        <v>25353407.2806082</v>
      </c>
      <c r="J72" s="158" t="n">
        <f aca="false">central_v2_m!J60</f>
        <v>2618513.55095942</v>
      </c>
      <c r="K72" s="158" t="n">
        <f aca="false">central_v2_m!K60</f>
        <v>2539958.14443063</v>
      </c>
      <c r="L72" s="67" t="n">
        <f aca="false">H72-I72</f>
        <v>1124729.6671017</v>
      </c>
      <c r="M72" s="67" t="n">
        <f aca="false">J72-K72</f>
        <v>78555.4065287821</v>
      </c>
      <c r="N72" s="158" t="n">
        <f aca="false">SUM(central_v5_m!C60:J60)</f>
        <v>4132685.30883892</v>
      </c>
      <c r="O72" s="7"/>
      <c r="P72" s="7"/>
      <c r="Q72" s="67" t="n">
        <f aca="false">I72*5.5017049523</f>
        <v>139486966.393401</v>
      </c>
      <c r="R72" s="67"/>
      <c r="S72" s="67"/>
      <c r="T72" s="7"/>
      <c r="U72" s="7"/>
      <c r="V72" s="67" t="n">
        <f aca="false">K72*5.5017049523</f>
        <v>13974100.3018487</v>
      </c>
      <c r="W72" s="67" t="n">
        <f aca="false">M72*5.5017049523</f>
        <v>432188.66912934</v>
      </c>
      <c r="X72" s="67" t="n">
        <f aca="false">N72*5.1890047538+L72*5.5017049523</f>
        <v>27632454.4930167</v>
      </c>
      <c r="Y72" s="67" t="n">
        <f aca="false">N72*5.1890047538</f>
        <v>21444523.7135245</v>
      </c>
      <c r="Z72" s="67" t="n">
        <f aca="false">L72*5.5017049523</f>
        <v>6187930.77949213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8" t="n">
        <f aca="false">central_v2_m!D61+temporary_pension_bonus_central!B61</f>
        <v>29956180.4611306</v>
      </c>
      <c r="G73" s="158" t="n">
        <f aca="false">central_v2_m!E61+temporary_pension_bonus_central!B61</f>
        <v>28718001.7421687</v>
      </c>
      <c r="H73" s="67" t="n">
        <f aca="false">F73-J73</f>
        <v>27144488.2777737</v>
      </c>
      <c r="I73" s="67" t="n">
        <f aca="false">G73-K73</f>
        <v>25990660.3243125</v>
      </c>
      <c r="J73" s="158" t="n">
        <f aca="false">central_v2_m!J61</f>
        <v>2811692.18335689</v>
      </c>
      <c r="K73" s="158" t="n">
        <f aca="false">central_v2_m!K61</f>
        <v>2727341.41785618</v>
      </c>
      <c r="L73" s="67" t="n">
        <f aca="false">H73-I73</f>
        <v>1153827.95346117</v>
      </c>
      <c r="M73" s="67" t="n">
        <f aca="false">J73-K73</f>
        <v>84350.7655007066</v>
      </c>
      <c r="N73" s="158" t="n">
        <f aca="false">SUM(central_v5_m!C61:J61)</f>
        <v>4245621.04021924</v>
      </c>
      <c r="O73" s="7"/>
      <c r="P73" s="7"/>
      <c r="Q73" s="67" t="n">
        <f aca="false">I73*5.5017049523</f>
        <v>142992944.619817</v>
      </c>
      <c r="R73" s="67"/>
      <c r="S73" s="67"/>
      <c r="T73" s="7"/>
      <c r="U73" s="7"/>
      <c r="V73" s="67" t="n">
        <f aca="false">K73*5.5017049523</f>
        <v>15005027.7852323</v>
      </c>
      <c r="W73" s="67" t="n">
        <f aca="false">M73*5.5017049523</f>
        <v>464073.024285534</v>
      </c>
      <c r="X73" s="67" t="n">
        <f aca="false">N73*5.1890047538+L73*5.5017049523</f>
        <v>28378568.7261905</v>
      </c>
      <c r="Y73" s="67" t="n">
        <f aca="false">N73*5.1890047538</f>
        <v>22030547.7605309</v>
      </c>
      <c r="Z73" s="67" t="n">
        <f aca="false">L73*5.5017049523</f>
        <v>6348020.96565951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4"/>
      <c r="B74" s="5"/>
      <c r="C74" s="154" t="n">
        <f aca="false">C70+1</f>
        <v>2030</v>
      </c>
      <c r="D74" s="154" t="n">
        <f aca="false">D70</f>
        <v>1</v>
      </c>
      <c r="E74" s="154" t="n">
        <v>221</v>
      </c>
      <c r="F74" s="156" t="n">
        <f aca="false">central_v2_m!D62+temporary_pension_bonus_central!B62</f>
        <v>29482182.4367178</v>
      </c>
      <c r="G74" s="156" t="n">
        <f aca="false">central_v2_m!E62+temporary_pension_bonus_central!B62</f>
        <v>28263953.5262212</v>
      </c>
      <c r="H74" s="8" t="n">
        <f aca="false">F74-J74</f>
        <v>26627788.1229355</v>
      </c>
      <c r="I74" s="8" t="n">
        <f aca="false">G74-K74</f>
        <v>25495191.0418524</v>
      </c>
      <c r="J74" s="156" t="n">
        <f aca="false">central_v2_m!J62</f>
        <v>2854394.31378226</v>
      </c>
      <c r="K74" s="156" t="n">
        <f aca="false">central_v2_m!K62</f>
        <v>2768762.48436879</v>
      </c>
      <c r="L74" s="8" t="n">
        <f aca="false">H74-I74</f>
        <v>1132597.08108313</v>
      </c>
      <c r="M74" s="8" t="n">
        <f aca="false">J74-K74</f>
        <v>85631.8294134671</v>
      </c>
      <c r="N74" s="156" t="n">
        <f aca="false">SUM(central_v5_m!C62:J62)</f>
        <v>4886228.01600831</v>
      </c>
      <c r="O74" s="5"/>
      <c r="P74" s="5"/>
      <c r="Q74" s="8" t="n">
        <f aca="false">I74*5.5017049523</f>
        <v>140267018.814794</v>
      </c>
      <c r="R74" s="8"/>
      <c r="S74" s="8"/>
      <c r="T74" s="5"/>
      <c r="U74" s="5"/>
      <c r="V74" s="8" t="n">
        <f aca="false">K74*5.5017049523</f>
        <v>15232914.2719943</v>
      </c>
      <c r="W74" s="8" t="n">
        <f aca="false">M74*5.5017049523</f>
        <v>471121.059958581</v>
      </c>
      <c r="X74" s="8" t="n">
        <f aca="false">N74*5.1890047538+L74*5.5017049523</f>
        <v>31585875.3731734</v>
      </c>
      <c r="Y74" s="8" t="n">
        <f aca="false">N74*5.1890047538</f>
        <v>25354660.4032178</v>
      </c>
      <c r="Z74" s="8" t="n">
        <f aca="false">L74*5.5017049523</f>
        <v>6231214.9699556</v>
      </c>
      <c r="AA74" s="8"/>
      <c r="AB74" s="8"/>
      <c r="AC74" s="8"/>
      <c r="AD74" s="8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4"/>
      <c r="BE74" s="154"/>
      <c r="BF74" s="154"/>
      <c r="BG74" s="154"/>
      <c r="BH74" s="154"/>
      <c r="BI74" s="154"/>
      <c r="BJ74" s="154"/>
      <c r="BK74" s="154"/>
      <c r="BL74" s="154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8" t="n">
        <f aca="false">central_v2_m!D63+temporary_pension_bonus_central!B63</f>
        <v>30291132.1199849</v>
      </c>
      <c r="G75" s="158" t="n">
        <f aca="false">central_v2_m!E63+temporary_pension_bonus_central!B63</f>
        <v>29038992.3162761</v>
      </c>
      <c r="H75" s="67" t="n">
        <f aca="false">F75-J75</f>
        <v>27314445.3800025</v>
      </c>
      <c r="I75" s="67" t="n">
        <f aca="false">G75-K75</f>
        <v>26151606.1784931</v>
      </c>
      <c r="J75" s="158" t="n">
        <f aca="false">central_v2_m!J63</f>
        <v>2976686.73998245</v>
      </c>
      <c r="K75" s="158" t="n">
        <f aca="false">central_v2_m!K63</f>
        <v>2887386.13778297</v>
      </c>
      <c r="L75" s="67" t="n">
        <f aca="false">H75-I75</f>
        <v>1162839.20150937</v>
      </c>
      <c r="M75" s="67" t="n">
        <f aca="false">J75-K75</f>
        <v>89300.6021994739</v>
      </c>
      <c r="N75" s="158" t="n">
        <f aca="false">SUM(central_v5_m!C63:J63)</f>
        <v>4204993.19081435</v>
      </c>
      <c r="O75" s="7"/>
      <c r="P75" s="7"/>
      <c r="Q75" s="67" t="n">
        <f aca="false">I75*5.5017049523</f>
        <v>143878421.222815</v>
      </c>
      <c r="R75" s="67"/>
      <c r="S75" s="67"/>
      <c r="T75" s="7"/>
      <c r="U75" s="7"/>
      <c r="V75" s="67" t="n">
        <f aca="false">K75*5.5017049523</f>
        <v>15885546.613443</v>
      </c>
      <c r="W75" s="67" t="n">
        <f aca="false">M75*5.5017049523</f>
        <v>491305.565364218</v>
      </c>
      <c r="X75" s="67" t="n">
        <f aca="false">N75*5.1890047538+L75*5.5017049523</f>
        <v>28217327.850505</v>
      </c>
      <c r="Y75" s="67" t="n">
        <f aca="false">N75*5.1890047538</f>
        <v>21819729.6568323</v>
      </c>
      <c r="Z75" s="67" t="n">
        <f aca="false">L75*5.5017049523</f>
        <v>6397598.19367269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8" t="n">
        <f aca="false">central_v2_m!D64+temporary_pension_bonus_central!B64</f>
        <v>29879133.9021188</v>
      </c>
      <c r="G76" s="158" t="n">
        <f aca="false">central_v2_m!E64+temporary_pension_bonus_central!B64</f>
        <v>28643060.4985953</v>
      </c>
      <c r="H76" s="67" t="n">
        <f aca="false">F76-J76</f>
        <v>26887762.5846179</v>
      </c>
      <c r="I76" s="67" t="n">
        <f aca="false">G76-K76</f>
        <v>25741430.3206194</v>
      </c>
      <c r="J76" s="158" t="n">
        <f aca="false">central_v2_m!J64</f>
        <v>2991371.31750092</v>
      </c>
      <c r="K76" s="158" t="n">
        <f aca="false">central_v2_m!K64</f>
        <v>2901630.1779759</v>
      </c>
      <c r="L76" s="67" t="n">
        <f aca="false">H76-I76</f>
        <v>1146332.26399847</v>
      </c>
      <c r="M76" s="67" t="n">
        <f aca="false">J76-K76</f>
        <v>89741.1395250284</v>
      </c>
      <c r="N76" s="158" t="n">
        <f aca="false">SUM(central_v5_m!C64:J64)</f>
        <v>4040740.26093308</v>
      </c>
      <c r="O76" s="7"/>
      <c r="P76" s="7"/>
      <c r="Q76" s="67" t="n">
        <f aca="false">I76*5.5017049523</f>
        <v>141621754.674237</v>
      </c>
      <c r="R76" s="67"/>
      <c r="S76" s="67"/>
      <c r="T76" s="7"/>
      <c r="U76" s="7"/>
      <c r="V76" s="67" t="n">
        <f aca="false">K76*5.5017049523</f>
        <v>15963913.1199131</v>
      </c>
      <c r="W76" s="67" t="n">
        <f aca="false">M76*5.5017049523</f>
        <v>493729.271749894</v>
      </c>
      <c r="X76" s="67" t="n">
        <f aca="false">N76*5.1890047538+L76*5.5017049523</f>
        <v>27274202.3166744</v>
      </c>
      <c r="Y76" s="67" t="n">
        <f aca="false">N76*5.1890047538</f>
        <v>20967420.4228528</v>
      </c>
      <c r="Z76" s="67" t="n">
        <f aca="false">L76*5.5017049523</f>
        <v>6306781.89382164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8" t="n">
        <f aca="false">central_v2_m!D65+temporary_pension_bonus_central!B65</f>
        <v>30686202.8692713</v>
      </c>
      <c r="G77" s="158" t="n">
        <f aca="false">central_v2_m!E65+temporary_pension_bonus_central!B65</f>
        <v>29415188.1888546</v>
      </c>
      <c r="H77" s="67" t="n">
        <f aca="false">F77-J77</f>
        <v>27598333.650477</v>
      </c>
      <c r="I77" s="67" t="n">
        <f aca="false">G77-K77</f>
        <v>26419955.0466242</v>
      </c>
      <c r="J77" s="158" t="n">
        <f aca="false">central_v2_m!J65</f>
        <v>3087869.21879429</v>
      </c>
      <c r="K77" s="158" t="n">
        <f aca="false">central_v2_m!K65</f>
        <v>2995233.14223046</v>
      </c>
      <c r="L77" s="67" t="n">
        <f aca="false">H77-I77</f>
        <v>1178378.60385286</v>
      </c>
      <c r="M77" s="67" t="n">
        <f aca="false">J77-K77</f>
        <v>92636.0765638286</v>
      </c>
      <c r="N77" s="158" t="n">
        <f aca="false">SUM(central_v5_m!C65:J65)</f>
        <v>4250650.61605059</v>
      </c>
      <c r="O77" s="7"/>
      <c r="P77" s="7"/>
      <c r="Q77" s="67" t="n">
        <f aca="false">I77*5.5017049523</f>
        <v>145354797.519556</v>
      </c>
      <c r="R77" s="67"/>
      <c r="S77" s="67"/>
      <c r="T77" s="7"/>
      <c r="U77" s="7"/>
      <c r="V77" s="67" t="n">
        <f aca="false">K77*5.5017049523</f>
        <v>16478889.0119024</v>
      </c>
      <c r="W77" s="67" t="n">
        <f aca="false">M77*5.5017049523</f>
        <v>509656.361192858</v>
      </c>
      <c r="X77" s="67" t="n">
        <f aca="false">N77*5.1890047538+L77*5.5017049523</f>
        <v>28539737.6539311</v>
      </c>
      <c r="Y77" s="67" t="n">
        <f aca="false">N77*5.1890047538</f>
        <v>22056646.2534294</v>
      </c>
      <c r="Z77" s="67" t="n">
        <f aca="false">L77*5.5017049523</f>
        <v>6483091.40050166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4"/>
      <c r="B78" s="5"/>
      <c r="C78" s="154" t="n">
        <f aca="false">C74+1</f>
        <v>2031</v>
      </c>
      <c r="D78" s="154" t="n">
        <f aca="false">D74</f>
        <v>1</v>
      </c>
      <c r="E78" s="154" t="n">
        <v>225</v>
      </c>
      <c r="F78" s="156" t="n">
        <f aca="false">central_v2_m!D66+temporary_pension_bonus_central!B66</f>
        <v>30295379.5431669</v>
      </c>
      <c r="G78" s="156" t="n">
        <f aca="false">central_v2_m!E66+temporary_pension_bonus_central!B66</f>
        <v>29040245.3084203</v>
      </c>
      <c r="H78" s="8" t="n">
        <f aca="false">F78-J78</f>
        <v>27156441.9606488</v>
      </c>
      <c r="I78" s="8" t="n">
        <f aca="false">G78-K78</f>
        <v>25995475.8533778</v>
      </c>
      <c r="J78" s="156" t="n">
        <f aca="false">central_v2_m!J66</f>
        <v>3138937.58251804</v>
      </c>
      <c r="K78" s="156" t="n">
        <f aca="false">central_v2_m!K66</f>
        <v>3044769.4550425</v>
      </c>
      <c r="L78" s="8" t="n">
        <f aca="false">H78-I78</f>
        <v>1160966.10727107</v>
      </c>
      <c r="M78" s="8" t="n">
        <f aca="false">J78-K78</f>
        <v>94168.1274755416</v>
      </c>
      <c r="N78" s="156" t="n">
        <f aca="false">SUM(central_v5_m!C66:J66)</f>
        <v>4968570.09448124</v>
      </c>
      <c r="O78" s="5"/>
      <c r="P78" s="5"/>
      <c r="Q78" s="8" t="n">
        <f aca="false">I78*5.5017049523</f>
        <v>143019438.239924</v>
      </c>
      <c r="R78" s="8"/>
      <c r="S78" s="8"/>
      <c r="T78" s="5"/>
      <c r="U78" s="5"/>
      <c r="V78" s="8" t="n">
        <f aca="false">K78*5.5017049523</f>
        <v>16751423.1894191</v>
      </c>
      <c r="W78" s="8" t="n">
        <f aca="false">M78*5.5017049523</f>
        <v>518085.253281005</v>
      </c>
      <c r="X78" s="8" t="n">
        <f aca="false">N78*5.1890047538+L78*5.5017049523</f>
        <v>32169226.8216773</v>
      </c>
      <c r="Y78" s="8" t="n">
        <f aca="false">N78*5.1890047538</f>
        <v>25781933.8398517</v>
      </c>
      <c r="Z78" s="8" t="n">
        <f aca="false">L78*5.5017049523</f>
        <v>6387292.98182569</v>
      </c>
      <c r="AA78" s="8"/>
      <c r="AB78" s="8"/>
      <c r="AC78" s="8"/>
      <c r="AD78" s="8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4"/>
      <c r="BK78" s="154"/>
      <c r="BL78" s="154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8" t="n">
        <f aca="false">central_v2_m!D67+temporary_pension_bonus_central!B67</f>
        <v>31120934.3876966</v>
      </c>
      <c r="G79" s="158" t="n">
        <f aca="false">central_v2_m!E67+temporary_pension_bonus_central!B67</f>
        <v>29830952.4923853</v>
      </c>
      <c r="H79" s="67" t="n">
        <f aca="false">F79-J79</f>
        <v>27877829.5371066</v>
      </c>
      <c r="I79" s="67" t="n">
        <f aca="false">G79-K79</f>
        <v>26685140.7873129</v>
      </c>
      <c r="J79" s="158" t="n">
        <f aca="false">central_v2_m!J67</f>
        <v>3243104.85059006</v>
      </c>
      <c r="K79" s="158" t="n">
        <f aca="false">central_v2_m!K67</f>
        <v>3145811.70507236</v>
      </c>
      <c r="L79" s="67" t="n">
        <f aca="false">H79-I79</f>
        <v>1192688.74979366</v>
      </c>
      <c r="M79" s="67" t="n">
        <f aca="false">J79-K79</f>
        <v>97293.1455177013</v>
      </c>
      <c r="N79" s="158" t="n">
        <f aca="false">SUM(central_v5_m!C67:J67)</f>
        <v>4199199.30135871</v>
      </c>
      <c r="O79" s="7"/>
      <c r="P79" s="7"/>
      <c r="Q79" s="67" t="n">
        <f aca="false">I79*5.5017049523</f>
        <v>146813771.222382</v>
      </c>
      <c r="R79" s="67"/>
      <c r="S79" s="67"/>
      <c r="T79" s="7"/>
      <c r="U79" s="7"/>
      <c r="V79" s="67" t="n">
        <f aca="false">K79*5.5017049523</f>
        <v>17307327.8367999</v>
      </c>
      <c r="W79" s="67" t="n">
        <f aca="false">M79*5.5017049523</f>
        <v>535278.180519582</v>
      </c>
      <c r="X79" s="67" t="n">
        <f aca="false">N79*5.1890047538+L79*5.5017049523</f>
        <v>28351486.7381962</v>
      </c>
      <c r="Y79" s="67" t="n">
        <f aca="false">N79*5.1890047538</f>
        <v>21789665.136904</v>
      </c>
      <c r="Z79" s="67" t="n">
        <f aca="false">L79*5.5017049523</f>
        <v>6561821.60129227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8" t="n">
        <f aca="false">central_v2_m!D68+temporary_pension_bonus_central!B68</f>
        <v>30740471.7964849</v>
      </c>
      <c r="G80" s="158" t="n">
        <f aca="false">central_v2_m!E68+temporary_pension_bonus_central!B68</f>
        <v>29464257.007028</v>
      </c>
      <c r="H80" s="67" t="n">
        <f aca="false">F80-J80</f>
        <v>27474557.4143783</v>
      </c>
      <c r="I80" s="67" t="n">
        <f aca="false">G80-K80</f>
        <v>26296320.0563846</v>
      </c>
      <c r="J80" s="158" t="n">
        <f aca="false">central_v2_m!J68</f>
        <v>3265914.38210663</v>
      </c>
      <c r="K80" s="158" t="n">
        <f aca="false">central_v2_m!K68</f>
        <v>3167936.95064343</v>
      </c>
      <c r="L80" s="67" t="n">
        <f aca="false">H80-I80</f>
        <v>1178237.35799372</v>
      </c>
      <c r="M80" s="67" t="n">
        <f aca="false">J80-K80</f>
        <v>97977.4314631983</v>
      </c>
      <c r="N80" s="158" t="n">
        <f aca="false">SUM(central_v5_m!C68:J68)</f>
        <v>4113576.74677213</v>
      </c>
      <c r="O80" s="7"/>
      <c r="P80" s="7"/>
      <c r="Q80" s="67" t="n">
        <f aca="false">I80*5.5017049523</f>
        <v>144674594.281477</v>
      </c>
      <c r="R80" s="67"/>
      <c r="S80" s="67"/>
      <c r="T80" s="7"/>
      <c r="U80" s="7"/>
      <c r="V80" s="67" t="n">
        <f aca="false">K80*5.5017049523</f>
        <v>17429054.4099291</v>
      </c>
      <c r="W80" s="67" t="n">
        <f aca="false">M80*5.5017049523</f>
        <v>539042.919894712</v>
      </c>
      <c r="X80" s="67" t="n">
        <f aca="false">N80*5.1890047538+L80*5.5017049523</f>
        <v>27827683.6015807</v>
      </c>
      <c r="Y80" s="67" t="n">
        <f aca="false">N80*5.1890047538</f>
        <v>21345369.2941217</v>
      </c>
      <c r="Z80" s="67" t="n">
        <f aca="false">L80*5.5017049523</f>
        <v>6482314.30745893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8" t="n">
        <f aca="false">central_v2_m!D69+temporary_pension_bonus_central!B69</f>
        <v>31737190.3989484</v>
      </c>
      <c r="G81" s="158" t="n">
        <f aca="false">central_v2_m!E69+temporary_pension_bonus_central!B69</f>
        <v>30420760.0783645</v>
      </c>
      <c r="H81" s="67" t="n">
        <f aca="false">F81-J81</f>
        <v>28280382.9374732</v>
      </c>
      <c r="I81" s="67" t="n">
        <f aca="false">G81-K81</f>
        <v>27067656.8407335</v>
      </c>
      <c r="J81" s="158" t="n">
        <f aca="false">central_v2_m!J69</f>
        <v>3456807.46147524</v>
      </c>
      <c r="K81" s="158" t="n">
        <f aca="false">central_v2_m!K69</f>
        <v>3353103.23763098</v>
      </c>
      <c r="L81" s="67" t="n">
        <f aca="false">H81-I81</f>
        <v>1212726.09673966</v>
      </c>
      <c r="M81" s="67" t="n">
        <f aca="false">J81-K81</f>
        <v>103704.223844257</v>
      </c>
      <c r="N81" s="158" t="n">
        <f aca="false">SUM(central_v5_m!C69:J69)</f>
        <v>4282333.72460767</v>
      </c>
      <c r="O81" s="7"/>
      <c r="P81" s="7"/>
      <c r="Q81" s="67" t="n">
        <f aca="false">I81*5.5017049523</f>
        <v>148918261.687821</v>
      </c>
      <c r="R81" s="67"/>
      <c r="S81" s="67"/>
      <c r="T81" s="7"/>
      <c r="U81" s="7"/>
      <c r="V81" s="67" t="n">
        <f aca="false">K81*5.5017049523</f>
        <v>18447784.6880475</v>
      </c>
      <c r="W81" s="67" t="n">
        <f aca="false">M81*5.5017049523</f>
        <v>570550.041898375</v>
      </c>
      <c r="X81" s="67" t="n">
        <f aca="false">N81*5.1890047538+L81*5.5017049523</f>
        <v>28893111.2265633</v>
      </c>
      <c r="Y81" s="67" t="n">
        <f aca="false">N81*5.1890047538</f>
        <v>22221050.0543473</v>
      </c>
      <c r="Z81" s="67" t="n">
        <f aca="false">L81*5.5017049523</f>
        <v>6672061.17221602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4"/>
      <c r="B82" s="5"/>
      <c r="C82" s="154" t="n">
        <f aca="false">C78+1</f>
        <v>2032</v>
      </c>
      <c r="D82" s="154" t="n">
        <f aca="false">D78</f>
        <v>1</v>
      </c>
      <c r="E82" s="154" t="n">
        <v>229</v>
      </c>
      <c r="F82" s="156" t="n">
        <f aca="false">central_v2_m!D70+temporary_pension_bonus_central!B70</f>
        <v>31318090.929076</v>
      </c>
      <c r="G82" s="156" t="n">
        <f aca="false">central_v2_m!E70+temporary_pension_bonus_central!B70</f>
        <v>30019744.1363289</v>
      </c>
      <c r="H82" s="8" t="n">
        <f aca="false">F82-J82</f>
        <v>27873953.4633689</v>
      </c>
      <c r="I82" s="8" t="n">
        <f aca="false">G82-K82</f>
        <v>26678930.7945929</v>
      </c>
      <c r="J82" s="156" t="n">
        <f aca="false">central_v2_m!J70</f>
        <v>3444137.46570719</v>
      </c>
      <c r="K82" s="156" t="n">
        <f aca="false">central_v2_m!K70</f>
        <v>3340813.34173597</v>
      </c>
      <c r="L82" s="8" t="n">
        <f aca="false">H82-I82</f>
        <v>1195022.66877591</v>
      </c>
      <c r="M82" s="8" t="n">
        <f aca="false">J82-K82</f>
        <v>103324.123971215</v>
      </c>
      <c r="N82" s="156" t="n">
        <f aca="false">SUM(central_v5_m!C70:J70)</f>
        <v>5049133.76979548</v>
      </c>
      <c r="O82" s="5"/>
      <c r="P82" s="5"/>
      <c r="Q82" s="8" t="n">
        <f aca="false">I82*5.5017049523</f>
        <v>146779605.674681</v>
      </c>
      <c r="R82" s="8"/>
      <c r="S82" s="8"/>
      <c r="T82" s="5"/>
      <c r="U82" s="5"/>
      <c r="V82" s="8" t="n">
        <f aca="false">K82*5.5017049523</f>
        <v>18380169.3069387</v>
      </c>
      <c r="W82" s="8" t="n">
        <f aca="false">M82*5.5017049523</f>
        <v>568458.844544495</v>
      </c>
      <c r="X82" s="8" t="n">
        <f aca="false">N82*5.1890047538+L82*5.5017049523</f>
        <v>32774641.2689561</v>
      </c>
      <c r="Y82" s="8" t="n">
        <f aca="false">N82*5.1890047538</f>
        <v>26199979.1340409</v>
      </c>
      <c r="Z82" s="8" t="n">
        <f aca="false">L82*5.5017049523</f>
        <v>6574662.1349152</v>
      </c>
      <c r="AA82" s="8"/>
      <c r="AB82" s="8"/>
      <c r="AC82" s="8"/>
      <c r="AD82" s="8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4"/>
      <c r="BE82" s="154"/>
      <c r="BF82" s="154"/>
      <c r="BG82" s="154"/>
      <c r="BH82" s="154"/>
      <c r="BI82" s="154"/>
      <c r="BJ82" s="154"/>
      <c r="BK82" s="154"/>
      <c r="BL82" s="154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8" t="n">
        <f aca="false">central_v2_m!D71+temporary_pension_bonus_central!B71</f>
        <v>32218003.6311758</v>
      </c>
      <c r="G83" s="158" t="n">
        <f aca="false">central_v2_m!E71+temporary_pension_bonus_central!B71</f>
        <v>30882434.7216623</v>
      </c>
      <c r="H83" s="67" t="n">
        <f aca="false">F83-J83</f>
        <v>28618168.924343</v>
      </c>
      <c r="I83" s="67" t="n">
        <f aca="false">G83-K83</f>
        <v>27390595.0560345</v>
      </c>
      <c r="J83" s="158" t="n">
        <f aca="false">central_v2_m!J71</f>
        <v>3599834.70683286</v>
      </c>
      <c r="K83" s="158" t="n">
        <f aca="false">central_v2_m!K71</f>
        <v>3491839.66562787</v>
      </c>
      <c r="L83" s="67" t="n">
        <f aca="false">H83-I83</f>
        <v>1227573.86830851</v>
      </c>
      <c r="M83" s="67" t="n">
        <f aca="false">J83-K83</f>
        <v>107995.041204986</v>
      </c>
      <c r="N83" s="158" t="n">
        <f aca="false">SUM(central_v5_m!C71:J71)</f>
        <v>4275138.41863166</v>
      </c>
      <c r="O83" s="7"/>
      <c r="P83" s="7"/>
      <c r="Q83" s="67" t="n">
        <f aca="false">I83*5.5017049523</f>
        <v>150694972.466229</v>
      </c>
      <c r="R83" s="67"/>
      <c r="S83" s="67"/>
      <c r="T83" s="7"/>
      <c r="U83" s="7"/>
      <c r="V83" s="67" t="n">
        <f aca="false">K83*5.5017049523</f>
        <v>19211071.5810224</v>
      </c>
      <c r="W83" s="67" t="n">
        <f aca="false">M83*5.5017049523</f>
        <v>594156.853021315</v>
      </c>
      <c r="X83" s="67" t="n">
        <f aca="false">N83*5.1890047538+L83*5.5017049523</f>
        <v>28937462.8080197</v>
      </c>
      <c r="Y83" s="67" t="n">
        <f aca="false">N83*5.1890047538</f>
        <v>22183713.5774327</v>
      </c>
      <c r="Z83" s="67" t="n">
        <f aca="false">L83*5.5017049523</f>
        <v>6753749.23058702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8" t="n">
        <f aca="false">central_v2_m!D72+temporary_pension_bonus_central!B72</f>
        <v>31921175.9580373</v>
      </c>
      <c r="G84" s="158" t="n">
        <f aca="false">central_v2_m!E72+temporary_pension_bonus_central!B72</f>
        <v>30597124.8566625</v>
      </c>
      <c r="H84" s="67" t="n">
        <f aca="false">F84-J84</f>
        <v>28267221.0843445</v>
      </c>
      <c r="I84" s="67" t="n">
        <f aca="false">G84-K84</f>
        <v>27052788.6291805</v>
      </c>
      <c r="J84" s="158" t="n">
        <f aca="false">central_v2_m!J72</f>
        <v>3653954.87369282</v>
      </c>
      <c r="K84" s="158" t="n">
        <f aca="false">central_v2_m!K72</f>
        <v>3544336.22748204</v>
      </c>
      <c r="L84" s="67" t="n">
        <f aca="false">H84-I84</f>
        <v>1214432.45516407</v>
      </c>
      <c r="M84" s="67" t="n">
        <f aca="false">J84-K84</f>
        <v>109618.646210786</v>
      </c>
      <c r="N84" s="158" t="n">
        <f aca="false">SUM(central_v5_m!C72:J72)</f>
        <v>4199739.38976313</v>
      </c>
      <c r="O84" s="7"/>
      <c r="P84" s="7"/>
      <c r="Q84" s="67" t="n">
        <f aca="false">I84*5.5017049523</f>
        <v>148836461.174687</v>
      </c>
      <c r="R84" s="67"/>
      <c r="S84" s="67"/>
      <c r="T84" s="7"/>
      <c r="U84" s="7"/>
      <c r="V84" s="67" t="n">
        <f aca="false">K84*5.5017049523</f>
        <v>19499892.1753542</v>
      </c>
      <c r="W84" s="67" t="n">
        <f aca="false">M84*5.5017049523</f>
        <v>603089.4487223</v>
      </c>
      <c r="X84" s="67" t="n">
        <f aca="false">N84*5.1890047538+L84*5.5017049523</f>
        <v>28473916.711012</v>
      </c>
      <c r="Y84" s="67" t="n">
        <f aca="false">N84*5.1890047538</f>
        <v>21792467.658202</v>
      </c>
      <c r="Z84" s="67" t="n">
        <f aca="false">L84*5.5017049523</f>
        <v>6681449.05281004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8" t="n">
        <f aca="false">central_v2_m!D73+temporary_pension_bonus_central!B73</f>
        <v>32723881.0243691</v>
      </c>
      <c r="G85" s="158" t="n">
        <f aca="false">central_v2_m!E73+temporary_pension_bonus_central!B73</f>
        <v>31366491.8733778</v>
      </c>
      <c r="H85" s="67" t="n">
        <f aca="false">F85-J85</f>
        <v>28885133.0759911</v>
      </c>
      <c r="I85" s="67" t="n">
        <f aca="false">G85-K85</f>
        <v>27642906.3634511</v>
      </c>
      <c r="J85" s="158" t="n">
        <f aca="false">central_v2_m!J73</f>
        <v>3838747.94837796</v>
      </c>
      <c r="K85" s="158" t="n">
        <f aca="false">central_v2_m!K73</f>
        <v>3723585.50992662</v>
      </c>
      <c r="L85" s="67" t="n">
        <f aca="false">H85-I85</f>
        <v>1242226.71253998</v>
      </c>
      <c r="M85" s="67" t="n">
        <f aca="false">J85-K85</f>
        <v>115162.438451339</v>
      </c>
      <c r="N85" s="158" t="n">
        <f aca="false">SUM(central_v5_m!C73:J73)</f>
        <v>4170738.10957828</v>
      </c>
      <c r="O85" s="7"/>
      <c r="P85" s="7"/>
      <c r="Q85" s="67" t="n">
        <f aca="false">I85*5.5017049523</f>
        <v>152083114.835764</v>
      </c>
      <c r="R85" s="67"/>
      <c r="S85" s="67"/>
      <c r="T85" s="7"/>
      <c r="U85" s="7"/>
      <c r="V85" s="67" t="n">
        <f aca="false">K85*5.5017049523</f>
        <v>20486068.8402758</v>
      </c>
      <c r="W85" s="67" t="n">
        <f aca="false">M85*5.5017049523</f>
        <v>633589.757946678</v>
      </c>
      <c r="X85" s="67" t="n">
        <f aca="false">N85*5.1890047538+L85*5.5017049523</f>
        <v>28476344.7337171</v>
      </c>
      <c r="Y85" s="67" t="n">
        <f aca="false">N85*5.1890047538</f>
        <v>21641979.8774565</v>
      </c>
      <c r="Z85" s="67" t="n">
        <f aca="false">L85*5.5017049523</f>
        <v>6834364.85626057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4"/>
      <c r="B86" s="5"/>
      <c r="C86" s="154" t="n">
        <f aca="false">C82+1</f>
        <v>2033</v>
      </c>
      <c r="D86" s="154" t="n">
        <f aca="false">D82</f>
        <v>1</v>
      </c>
      <c r="E86" s="154" t="n">
        <v>233</v>
      </c>
      <c r="F86" s="156" t="n">
        <f aca="false">central_v2_m!D74+temporary_pension_bonus_central!B74</f>
        <v>32242453.2119288</v>
      </c>
      <c r="G86" s="156" t="n">
        <f aca="false">central_v2_m!E74+temporary_pension_bonus_central!B74</f>
        <v>30905338.0151626</v>
      </c>
      <c r="H86" s="8" t="n">
        <f aca="false">F86-J86</f>
        <v>28379465.4829067</v>
      </c>
      <c r="I86" s="8" t="n">
        <f aca="false">G86-K86</f>
        <v>27158239.9180111</v>
      </c>
      <c r="J86" s="156" t="n">
        <f aca="false">central_v2_m!J74</f>
        <v>3862987.72902215</v>
      </c>
      <c r="K86" s="156" t="n">
        <f aca="false">central_v2_m!K74</f>
        <v>3747098.09715149</v>
      </c>
      <c r="L86" s="8" t="n">
        <f aca="false">H86-I86</f>
        <v>1221225.56489551</v>
      </c>
      <c r="M86" s="8" t="n">
        <f aca="false">J86-K86</f>
        <v>115889.631870665</v>
      </c>
      <c r="N86" s="156" t="n">
        <f aca="false">SUM(central_v5_m!C74:J74)</f>
        <v>5011652.53299468</v>
      </c>
      <c r="O86" s="5"/>
      <c r="P86" s="5"/>
      <c r="Q86" s="8" t="n">
        <f aca="false">I86*5.5017049523</f>
        <v>149416623.052673</v>
      </c>
      <c r="R86" s="8"/>
      <c r="S86" s="8"/>
      <c r="T86" s="5"/>
      <c r="U86" s="5"/>
      <c r="V86" s="8" t="n">
        <f aca="false">K86*5.5017049523</f>
        <v>20615428.1578522</v>
      </c>
      <c r="W86" s="8" t="n">
        <f aca="false">M86*5.5017049523</f>
        <v>637590.561583062</v>
      </c>
      <c r="X86" s="8" t="n">
        <f aca="false">N86*5.1890047538+L86*5.5017049523</f>
        <v>32724311.5563642</v>
      </c>
      <c r="Y86" s="8" t="n">
        <f aca="false">N86*5.1890047538</f>
        <v>26005488.8181032</v>
      </c>
      <c r="Z86" s="8" t="n">
        <f aca="false">L86*5.5017049523</f>
        <v>6718822.73826102</v>
      </c>
      <c r="AA86" s="8"/>
      <c r="AB86" s="8"/>
      <c r="AC86" s="8"/>
      <c r="AD86" s="8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4"/>
      <c r="BE86" s="154"/>
      <c r="BF86" s="154"/>
      <c r="BG86" s="154"/>
      <c r="BH86" s="154"/>
      <c r="BI86" s="154"/>
      <c r="BJ86" s="154"/>
      <c r="BK86" s="154"/>
      <c r="BL86" s="154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8" t="n">
        <f aca="false">central_v2_m!D75+temporary_pension_bonus_central!B75</f>
        <v>32923488.8818068</v>
      </c>
      <c r="G87" s="158" t="n">
        <f aca="false">central_v2_m!E75+temporary_pension_bonus_central!B75</f>
        <v>31558035.2838094</v>
      </c>
      <c r="H87" s="67" t="n">
        <f aca="false">F87-J87</f>
        <v>28899781.2075905</v>
      </c>
      <c r="I87" s="67" t="n">
        <f aca="false">G87-K87</f>
        <v>27655038.8398196</v>
      </c>
      <c r="J87" s="158" t="n">
        <f aca="false">central_v2_m!J75</f>
        <v>4023707.6742163</v>
      </c>
      <c r="K87" s="158" t="n">
        <f aca="false">central_v2_m!K75</f>
        <v>3902996.44398981</v>
      </c>
      <c r="L87" s="67" t="n">
        <f aca="false">H87-I87</f>
        <v>1244742.36777081</v>
      </c>
      <c r="M87" s="67" t="n">
        <f aca="false">J87-K87</f>
        <v>120711.230226489</v>
      </c>
      <c r="N87" s="158" t="n">
        <f aca="false">SUM(central_v5_m!C75:J75)</f>
        <v>4288925.42980849</v>
      </c>
      <c r="O87" s="7"/>
      <c r="P87" s="7"/>
      <c r="Q87" s="67" t="n">
        <f aca="false">I87*5.5017049523</f>
        <v>152149864.141085</v>
      </c>
      <c r="R87" s="67"/>
      <c r="S87" s="67"/>
      <c r="T87" s="7"/>
      <c r="U87" s="7"/>
      <c r="V87" s="67" t="n">
        <f aca="false">K87*5.5017049523</f>
        <v>21473134.864708</v>
      </c>
      <c r="W87" s="67" t="n">
        <f aca="false">M87*5.5017049523</f>
        <v>664117.573135299</v>
      </c>
      <c r="X87" s="67" t="n">
        <f aca="false">N87*5.1890047538+L87*5.5017049523</f>
        <v>29103459.6930723</v>
      </c>
      <c r="Y87" s="67" t="n">
        <f aca="false">N87*5.1890047538</f>
        <v>22255254.44397</v>
      </c>
      <c r="Z87" s="67" t="n">
        <f aca="false">L87*5.5017049523</f>
        <v>6848205.24910231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8" t="n">
        <f aca="false">central_v2_m!D76+temporary_pension_bonus_central!B76</f>
        <v>32389638.7076923</v>
      </c>
      <c r="G88" s="158" t="n">
        <f aca="false">central_v2_m!E76+temporary_pension_bonus_central!B76</f>
        <v>31046382.5084121</v>
      </c>
      <c r="H88" s="67" t="n">
        <f aca="false">F88-J88</f>
        <v>28387857.9493837</v>
      </c>
      <c r="I88" s="67" t="n">
        <f aca="false">G88-K88</f>
        <v>27164655.1728527</v>
      </c>
      <c r="J88" s="158" t="n">
        <f aca="false">central_v2_m!J76</f>
        <v>4001780.75830861</v>
      </c>
      <c r="K88" s="158" t="n">
        <f aca="false">central_v2_m!K76</f>
        <v>3881727.33555935</v>
      </c>
      <c r="L88" s="67" t="n">
        <f aca="false">H88-I88</f>
        <v>1223202.77653097</v>
      </c>
      <c r="M88" s="67" t="n">
        <f aca="false">J88-K88</f>
        <v>120053.422749259</v>
      </c>
      <c r="N88" s="158" t="n">
        <f aca="false">SUM(central_v5_m!C76:J76)</f>
        <v>4175591.57652396</v>
      </c>
      <c r="O88" s="7"/>
      <c r="P88" s="7"/>
      <c r="Q88" s="67" t="n">
        <f aca="false">I88*5.5017049523</f>
        <v>149451917.892006</v>
      </c>
      <c r="R88" s="67"/>
      <c r="S88" s="67"/>
      <c r="T88" s="7"/>
      <c r="U88" s="7"/>
      <c r="V88" s="67" t="n">
        <f aca="false">K88*5.5017049523</f>
        <v>21356118.5055251</v>
      </c>
      <c r="W88" s="67" t="n">
        <f aca="false">M88*5.5017049523</f>
        <v>660498.510480164</v>
      </c>
      <c r="X88" s="67" t="n">
        <f aca="false">N88*5.1890047538+L88*5.5017049523</f>
        <v>28396865.3138176</v>
      </c>
      <c r="Y88" s="67" t="n">
        <f aca="false">N88*5.1890047538</f>
        <v>21667164.54051</v>
      </c>
      <c r="Z88" s="67" t="n">
        <f aca="false">L88*5.5017049523</f>
        <v>6729700.77330757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8" t="n">
        <f aca="false">central_v2_m!D77+temporary_pension_bonus_central!B77</f>
        <v>33202190.8394868</v>
      </c>
      <c r="G89" s="158" t="n">
        <f aca="false">central_v2_m!E77+temporary_pension_bonus_central!B77</f>
        <v>31824614.1503653</v>
      </c>
      <c r="H89" s="67" t="n">
        <f aca="false">F89-J89</f>
        <v>29086510.7651151</v>
      </c>
      <c r="I89" s="67" t="n">
        <f aca="false">G89-K89</f>
        <v>27832404.4782247</v>
      </c>
      <c r="J89" s="158" t="n">
        <f aca="false">central_v2_m!J77</f>
        <v>4115680.0743717</v>
      </c>
      <c r="K89" s="158" t="n">
        <f aca="false">central_v2_m!K77</f>
        <v>3992209.67214055</v>
      </c>
      <c r="L89" s="67" t="n">
        <f aca="false">H89-I89</f>
        <v>1254106.28689039</v>
      </c>
      <c r="M89" s="67" t="n">
        <f aca="false">J89-K89</f>
        <v>123470.402231152</v>
      </c>
      <c r="N89" s="158" t="n">
        <f aca="false">SUM(central_v5_m!C77:J77)</f>
        <v>4226489.2604711</v>
      </c>
      <c r="O89" s="7"/>
      <c r="P89" s="7"/>
      <c r="Q89" s="67" t="n">
        <f aca="false">I89*5.5017049523</f>
        <v>153125677.552266</v>
      </c>
      <c r="R89" s="67"/>
      <c r="S89" s="67"/>
      <c r="T89" s="7"/>
      <c r="U89" s="7"/>
      <c r="V89" s="67" t="n">
        <f aca="false">K89*5.5017049523</f>
        <v>21963959.7238356</v>
      </c>
      <c r="W89" s="67" t="n">
        <f aca="false">M89*5.5017049523</f>
        <v>679297.7234176</v>
      </c>
      <c r="X89" s="67" t="n">
        <f aca="false">N89*5.1890047538+L89*5.5017049523</f>
        <v>28830995.6337646</v>
      </c>
      <c r="Y89" s="67" t="n">
        <f aca="false">N89*5.1890047538</f>
        <v>21931272.8644692</v>
      </c>
      <c r="Z89" s="67" t="n">
        <f aca="false">L89*5.5017049523</f>
        <v>6899722.76929541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4"/>
      <c r="B90" s="5"/>
      <c r="C90" s="154" t="n">
        <f aca="false">C86+1</f>
        <v>2034</v>
      </c>
      <c r="D90" s="154" t="n">
        <f aca="false">D86</f>
        <v>1</v>
      </c>
      <c r="E90" s="154" t="n">
        <v>237</v>
      </c>
      <c r="F90" s="156" t="n">
        <f aca="false">central_v2_m!D78+temporary_pension_bonus_central!B78</f>
        <v>32672897.0495784</v>
      </c>
      <c r="G90" s="156" t="n">
        <f aca="false">central_v2_m!E78+temporary_pension_bonus_central!B78</f>
        <v>31318436.7444504</v>
      </c>
      <c r="H90" s="8" t="n">
        <f aca="false">F90-J90</f>
        <v>28580871.2503442</v>
      </c>
      <c r="I90" s="8" t="n">
        <f aca="false">G90-K90</f>
        <v>27349171.7191932</v>
      </c>
      <c r="J90" s="156" t="n">
        <f aca="false">central_v2_m!J78</f>
        <v>4092025.79923422</v>
      </c>
      <c r="K90" s="156" t="n">
        <f aca="false">central_v2_m!K78</f>
        <v>3969265.02525719</v>
      </c>
      <c r="L90" s="8" t="n">
        <f aca="false">H90-I90</f>
        <v>1231699.53115096</v>
      </c>
      <c r="M90" s="8" t="n">
        <f aca="false">J90-K90</f>
        <v>122760.773977026</v>
      </c>
      <c r="N90" s="156" t="n">
        <f aca="false">SUM(central_v5_m!C78:J78)</f>
        <v>5030707.56228425</v>
      </c>
      <c r="O90" s="5"/>
      <c r="P90" s="5"/>
      <c r="Q90" s="8" t="n">
        <f aca="false">I90*5.5017049523</f>
        <v>150467073.488788</v>
      </c>
      <c r="R90" s="8"/>
      <c r="S90" s="8"/>
      <c r="T90" s="5"/>
      <c r="U90" s="5"/>
      <c r="V90" s="8" t="n">
        <f aca="false">K90*5.5017049523</f>
        <v>21837725.0464487</v>
      </c>
      <c r="W90" s="8" t="n">
        <f aca="false">M90*5.5017049523</f>
        <v>675393.558137587</v>
      </c>
      <c r="X90" s="8" t="n">
        <f aca="false">N90*5.1890047538+L90*5.5017049523</f>
        <v>32880812.8659494</v>
      </c>
      <c r="Y90" s="8" t="n">
        <f aca="false">N90*5.1890047538</f>
        <v>26104365.4556706</v>
      </c>
      <c r="Z90" s="8" t="n">
        <f aca="false">L90*5.5017049523</f>
        <v>6776447.41027882</v>
      </c>
      <c r="AA90" s="8"/>
      <c r="AB90" s="8"/>
      <c r="AC90" s="8"/>
      <c r="AD90" s="8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8" t="n">
        <f aca="false">central_v2_m!D79+temporary_pension_bonus_central!B79</f>
        <v>33460416.6111586</v>
      </c>
      <c r="G91" s="158" t="n">
        <f aca="false">central_v2_m!E79+temporary_pension_bonus_central!B79</f>
        <v>32074252.0859188</v>
      </c>
      <c r="H91" s="67" t="n">
        <f aca="false">F91-J91</f>
        <v>29202693.3932596</v>
      </c>
      <c r="I91" s="67" t="n">
        <f aca="false">G91-K91</f>
        <v>27944260.5645568</v>
      </c>
      <c r="J91" s="158" t="n">
        <f aca="false">central_v2_m!J79</f>
        <v>4257723.21789897</v>
      </c>
      <c r="K91" s="158" t="n">
        <f aca="false">central_v2_m!K79</f>
        <v>4129991.521362</v>
      </c>
      <c r="L91" s="67" t="n">
        <f aca="false">H91-I91</f>
        <v>1258432.82870285</v>
      </c>
      <c r="M91" s="67" t="n">
        <f aca="false">J91-K91</f>
        <v>127731.696536969</v>
      </c>
      <c r="N91" s="158" t="n">
        <f aca="false">SUM(central_v5_m!C79:J79)</f>
        <v>4190415.10628433</v>
      </c>
      <c r="O91" s="7"/>
      <c r="P91" s="7"/>
      <c r="Q91" s="67" t="n">
        <f aca="false">I91*5.5017049523</f>
        <v>153741076.736384</v>
      </c>
      <c r="R91" s="67"/>
      <c r="S91" s="67"/>
      <c r="T91" s="7"/>
      <c r="U91" s="7"/>
      <c r="V91" s="67" t="n">
        <f aca="false">K91*5.5017049523</f>
        <v>22721994.8060343</v>
      </c>
      <c r="W91" s="67" t="n">
        <f aca="false">M91*5.5017049523</f>
        <v>702742.107403123</v>
      </c>
      <c r="X91" s="67" t="n">
        <f aca="false">N91*5.1890047538+L91*5.5017049523</f>
        <v>28667610.0327161</v>
      </c>
      <c r="Y91" s="67" t="n">
        <f aca="false">N91*5.1890047538</f>
        <v>21744083.9069047</v>
      </c>
      <c r="Z91" s="67" t="n">
        <f aca="false">L91*5.5017049523</f>
        <v>6923526.12581136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8" t="n">
        <f aca="false">central_v2_m!D80+temporary_pension_bonus_central!B80</f>
        <v>32923989.5128905</v>
      </c>
      <c r="G92" s="158" t="n">
        <f aca="false">central_v2_m!E80+temporary_pension_bonus_central!B80</f>
        <v>31560835.8416579</v>
      </c>
      <c r="H92" s="67" t="n">
        <f aca="false">F92-J92</f>
        <v>28683889.5164289</v>
      </c>
      <c r="I92" s="67" t="n">
        <f aca="false">G92-K92</f>
        <v>27447938.8450902</v>
      </c>
      <c r="J92" s="158" t="n">
        <f aca="false">central_v2_m!J80</f>
        <v>4240099.99646159</v>
      </c>
      <c r="K92" s="158" t="n">
        <f aca="false">central_v2_m!K80</f>
        <v>4112896.99656774</v>
      </c>
      <c r="L92" s="67" t="n">
        <f aca="false">H92-I92</f>
        <v>1235950.67133875</v>
      </c>
      <c r="M92" s="67" t="n">
        <f aca="false">J92-K92</f>
        <v>127202.999893848</v>
      </c>
      <c r="N92" s="158" t="n">
        <f aca="false">SUM(central_v5_m!C80:J80)</f>
        <v>4036029.85104827</v>
      </c>
      <c r="O92" s="7"/>
      <c r="P92" s="7"/>
      <c r="Q92" s="67" t="n">
        <f aca="false">I92*5.5017049523</f>
        <v>151010461.07446</v>
      </c>
      <c r="R92" s="67"/>
      <c r="S92" s="67"/>
      <c r="T92" s="7"/>
      <c r="U92" s="7"/>
      <c r="V92" s="67" t="n">
        <f aca="false">K92*5.5017049523</f>
        <v>22627945.7743166</v>
      </c>
      <c r="W92" s="67" t="n">
        <f aca="false">M92*5.5017049523</f>
        <v>699833.374463402</v>
      </c>
      <c r="X92" s="67" t="n">
        <f aca="false">N92*5.1890047538+L92*5.5017049523</f>
        <v>27742814.0128711</v>
      </c>
      <c r="Y92" s="67" t="n">
        <f aca="false">N92*5.1890047538</f>
        <v>20942978.0835682</v>
      </c>
      <c r="Z92" s="67" t="n">
        <f aca="false">L92*5.5017049523</f>
        <v>6799835.92930292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8" t="n">
        <f aca="false">central_v2_m!D81+temporary_pension_bonus_central!B81</f>
        <v>33705398.1626251</v>
      </c>
      <c r="G93" s="158" t="n">
        <f aca="false">central_v2_m!E81+temporary_pension_bonus_central!B81</f>
        <v>32309995.2528162</v>
      </c>
      <c r="H93" s="67" t="n">
        <f aca="false">F93-J93</f>
        <v>29295616.1748341</v>
      </c>
      <c r="I93" s="67" t="n">
        <f aca="false">G93-K93</f>
        <v>28032506.7246588</v>
      </c>
      <c r="J93" s="158" t="n">
        <f aca="false">central_v2_m!J81</f>
        <v>4409781.98779108</v>
      </c>
      <c r="K93" s="158" t="n">
        <f aca="false">central_v2_m!K81</f>
        <v>4277488.52815735</v>
      </c>
      <c r="L93" s="67" t="n">
        <f aca="false">H93-I93</f>
        <v>1263109.45017521</v>
      </c>
      <c r="M93" s="67" t="n">
        <f aca="false">J93-K93</f>
        <v>132293.459633731</v>
      </c>
      <c r="N93" s="158" t="n">
        <f aca="false">SUM(central_v5_m!C81:J81)</f>
        <v>4186009.61599067</v>
      </c>
      <c r="O93" s="7"/>
      <c r="P93" s="7"/>
      <c r="Q93" s="67" t="n">
        <f aca="false">I93*5.5017049523</f>
        <v>154226581.072439</v>
      </c>
      <c r="R93" s="67"/>
      <c r="S93" s="67"/>
      <c r="T93" s="7"/>
      <c r="U93" s="7"/>
      <c r="V93" s="67" t="n">
        <f aca="false">K93*5.5017049523</f>
        <v>23533479.8187697</v>
      </c>
      <c r="W93" s="67" t="n">
        <f aca="false">M93*5.5017049523</f>
        <v>727839.5820238</v>
      </c>
      <c r="X93" s="67" t="n">
        <f aca="false">N93*5.1890047538+L93*5.5017049523</f>
        <v>28670479.314154</v>
      </c>
      <c r="Y93" s="67" t="n">
        <f aca="false">N93*5.1890047538</f>
        <v>21721223.7968281</v>
      </c>
      <c r="Z93" s="67" t="n">
        <f aca="false">L93*5.5017049523</f>
        <v>6949255.51732591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4"/>
      <c r="B94" s="5"/>
      <c r="C94" s="154" t="n">
        <f aca="false">C90+1</f>
        <v>2035</v>
      </c>
      <c r="D94" s="154" t="n">
        <f aca="false">D90</f>
        <v>1</v>
      </c>
      <c r="E94" s="154" t="n">
        <v>241</v>
      </c>
      <c r="F94" s="156" t="n">
        <f aca="false">central_v2_m!D82+temporary_pension_bonus_central!B82</f>
        <v>33264002.4225566</v>
      </c>
      <c r="G94" s="156" t="n">
        <f aca="false">central_v2_m!E82+temporary_pension_bonus_central!B82</f>
        <v>31887612.9607848</v>
      </c>
      <c r="H94" s="8" t="n">
        <f aca="false">F94-J94</f>
        <v>28824660.2596104</v>
      </c>
      <c r="I94" s="8" t="n">
        <f aca="false">G94-K94</f>
        <v>27581451.062727</v>
      </c>
      <c r="J94" s="156" t="n">
        <f aca="false">central_v2_m!J82</f>
        <v>4439342.16294615</v>
      </c>
      <c r="K94" s="156" t="n">
        <f aca="false">central_v2_m!K82</f>
        <v>4306161.89805777</v>
      </c>
      <c r="L94" s="8" t="n">
        <f aca="false">H94-I94</f>
        <v>1243209.1968834</v>
      </c>
      <c r="M94" s="8" t="n">
        <f aca="false">J94-K94</f>
        <v>133180.264888383</v>
      </c>
      <c r="N94" s="156" t="n">
        <f aca="false">SUM(central_v5_m!C82:J82)</f>
        <v>5007418.09456986</v>
      </c>
      <c r="O94" s="5"/>
      <c r="P94" s="5"/>
      <c r="Q94" s="8" t="n">
        <f aca="false">I94*5.5017049523</f>
        <v>151745005.903425</v>
      </c>
      <c r="R94" s="8"/>
      <c r="S94" s="8"/>
      <c r="T94" s="5"/>
      <c r="U94" s="5"/>
      <c r="V94" s="8" t="n">
        <f aca="false">K94*5.5017049523</f>
        <v>23691232.23995</v>
      </c>
      <c r="W94" s="8" t="n">
        <f aca="false">M94*5.5017049523</f>
        <v>732718.522885045</v>
      </c>
      <c r="X94" s="8" t="n">
        <f aca="false">N94*5.1890047538+L94*5.5017049523</f>
        <v>32823286.4922255</v>
      </c>
      <c r="Y94" s="8" t="n">
        <f aca="false">N94*5.1890047538</f>
        <v>25983516.2969871</v>
      </c>
      <c r="Z94" s="8" t="n">
        <f aca="false">L94*5.5017049523</f>
        <v>6839770.1952383</v>
      </c>
      <c r="AA94" s="8"/>
      <c r="AB94" s="8"/>
      <c r="AC94" s="8"/>
      <c r="AD94" s="8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8" t="n">
        <f aca="false">central_v2_m!D83+temporary_pension_bonus_central!B83</f>
        <v>33936531.1246431</v>
      </c>
      <c r="G95" s="158" t="n">
        <f aca="false">central_v2_m!E83+temporary_pension_bonus_central!B83</f>
        <v>32533180.9727979</v>
      </c>
      <c r="H95" s="67" t="n">
        <f aca="false">F95-J95</f>
        <v>29345950.3820263</v>
      </c>
      <c r="I95" s="67" t="n">
        <f aca="false">G95-K95</f>
        <v>28080317.6524595</v>
      </c>
      <c r="J95" s="158" t="n">
        <f aca="false">central_v2_m!J83</f>
        <v>4590580.74261688</v>
      </c>
      <c r="K95" s="158" t="n">
        <f aca="false">central_v2_m!K83</f>
        <v>4452863.32033837</v>
      </c>
      <c r="L95" s="67" t="n">
        <f aca="false">H95-I95</f>
        <v>1265632.72956678</v>
      </c>
      <c r="M95" s="67" t="n">
        <f aca="false">J95-K95</f>
        <v>137717.422278508</v>
      </c>
      <c r="N95" s="158" t="n">
        <f aca="false">SUM(central_v5_m!C83:J83)</f>
        <v>4275114.77109637</v>
      </c>
      <c r="O95" s="7"/>
      <c r="P95" s="7"/>
      <c r="Q95" s="67" t="n">
        <f aca="false">I95*5.5017049523</f>
        <v>154489622.690693</v>
      </c>
      <c r="R95" s="67"/>
      <c r="S95" s="67"/>
      <c r="T95" s="7"/>
      <c r="U95" s="7"/>
      <c r="V95" s="67" t="n">
        <f aca="false">K95*5.5017049523</f>
        <v>24498340.1814207</v>
      </c>
      <c r="W95" s="67" t="n">
        <f aca="false">M95*5.5017049523</f>
        <v>757680.624167656</v>
      </c>
      <c r="X95" s="67" t="n">
        <f aca="false">N95*5.1890047538+L95*5.5017049523</f>
        <v>29146728.7263102</v>
      </c>
      <c r="Y95" s="67" t="n">
        <f aca="false">N95*5.1890047538</f>
        <v>22183590.8702597</v>
      </c>
      <c r="Z95" s="67" t="n">
        <f aca="false">L95*5.5017049523</f>
        <v>6963137.85605051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8" t="n">
        <f aca="false">central_v2_m!D84+temporary_pension_bonus_central!B84</f>
        <v>33494751.2330807</v>
      </c>
      <c r="G96" s="158" t="n">
        <f aca="false">central_v2_m!E84+temporary_pension_bonus_central!B84</f>
        <v>32110049.0148991</v>
      </c>
      <c r="H96" s="67" t="n">
        <f aca="false">F96-J96</f>
        <v>28887688.6109049</v>
      </c>
      <c r="I96" s="67" t="n">
        <f aca="false">G96-K96</f>
        <v>27641198.2713886</v>
      </c>
      <c r="J96" s="158" t="n">
        <f aca="false">central_v2_m!J84</f>
        <v>4607062.62217579</v>
      </c>
      <c r="K96" s="158" t="n">
        <f aca="false">central_v2_m!K84</f>
        <v>4468850.74351052</v>
      </c>
      <c r="L96" s="67" t="n">
        <f aca="false">H96-I96</f>
        <v>1246490.33951627</v>
      </c>
      <c r="M96" s="67" t="n">
        <f aca="false">J96-K96</f>
        <v>138211.878665272</v>
      </c>
      <c r="N96" s="158" t="n">
        <f aca="false">SUM(central_v5_m!C84:J84)</f>
        <v>4171334.7461685</v>
      </c>
      <c r="O96" s="7"/>
      <c r="P96" s="7"/>
      <c r="Q96" s="67" t="n">
        <f aca="false">I96*5.5017049523</f>
        <v>152073717.417205</v>
      </c>
      <c r="R96" s="67"/>
      <c r="S96" s="67"/>
      <c r="T96" s="7"/>
      <c r="U96" s="7"/>
      <c r="V96" s="67" t="n">
        <f aca="false">K96*5.5017049523</f>
        <v>24586298.2666614</v>
      </c>
      <c r="W96" s="67" t="n">
        <f aca="false">M96*5.5017049523</f>
        <v>760400.977319415</v>
      </c>
      <c r="X96" s="67" t="n">
        <f aca="false">N96*5.1890047538+L96*5.5017049523</f>
        <v>28502897.9014702</v>
      </c>
      <c r="Y96" s="67" t="n">
        <f aca="false">N96*5.1890047538</f>
        <v>21645075.8275594</v>
      </c>
      <c r="Z96" s="67" t="n">
        <f aca="false">L96*5.5017049523</f>
        <v>6857822.07391078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8" t="n">
        <f aca="false">central_v2_m!D85+temporary_pension_bonus_central!B85</f>
        <v>34272646.9933963</v>
      </c>
      <c r="G97" s="158" t="n">
        <f aca="false">central_v2_m!E85+temporary_pension_bonus_central!B85</f>
        <v>32856341.1592183</v>
      </c>
      <c r="H97" s="67" t="n">
        <f aca="false">F97-J97</f>
        <v>29557504.0850518</v>
      </c>
      <c r="I97" s="67" t="n">
        <f aca="false">G97-K97</f>
        <v>28282652.5381242</v>
      </c>
      <c r="J97" s="158" t="n">
        <f aca="false">central_v2_m!J85</f>
        <v>4715142.90834446</v>
      </c>
      <c r="K97" s="158" t="n">
        <f aca="false">central_v2_m!K85</f>
        <v>4573688.62109412</v>
      </c>
      <c r="L97" s="67" t="n">
        <f aca="false">H97-I97</f>
        <v>1274851.5469276</v>
      </c>
      <c r="M97" s="67" t="n">
        <f aca="false">J97-K97</f>
        <v>141454.287250334</v>
      </c>
      <c r="N97" s="158" t="n">
        <f aca="false">SUM(central_v5_m!C85:J85)</f>
        <v>4235597.17439842</v>
      </c>
      <c r="O97" s="7"/>
      <c r="P97" s="7"/>
      <c r="Q97" s="67" t="n">
        <f aca="false">I97*5.5017049523</f>
        <v>155602809.533178</v>
      </c>
      <c r="R97" s="67"/>
      <c r="S97" s="67"/>
      <c r="T97" s="7"/>
      <c r="U97" s="7"/>
      <c r="V97" s="67" t="n">
        <f aca="false">K97*5.5017049523</f>
        <v>25163085.3369517</v>
      </c>
      <c r="W97" s="67" t="n">
        <f aca="false">M97*5.5017049523</f>
        <v>778239.752689232</v>
      </c>
      <c r="X97" s="67" t="n">
        <f aca="false">N97*5.1890047538+L97*5.5017049523</f>
        <v>28992390.9423142</v>
      </c>
      <c r="Y97" s="67" t="n">
        <f aca="false">N97*5.1890047538</f>
        <v>21978533.8731353</v>
      </c>
      <c r="Z97" s="67" t="n">
        <f aca="false">L97*5.5017049523</f>
        <v>7013857.06917892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4"/>
      <c r="B98" s="5"/>
      <c r="C98" s="154" t="n">
        <f aca="false">C94+1</f>
        <v>2036</v>
      </c>
      <c r="D98" s="154" t="n">
        <f aca="false">D94</f>
        <v>1</v>
      </c>
      <c r="E98" s="154" t="n">
        <v>245</v>
      </c>
      <c r="F98" s="156" t="n">
        <f aca="false">central_v2_m!D86+temporary_pension_bonus_central!B86</f>
        <v>33724831.4434137</v>
      </c>
      <c r="G98" s="156" t="n">
        <f aca="false">central_v2_m!E86+temporary_pension_bonus_central!B86</f>
        <v>32332243.6618556</v>
      </c>
      <c r="H98" s="8" t="n">
        <f aca="false">F98-J98</f>
        <v>29032745.7538123</v>
      </c>
      <c r="I98" s="8" t="n">
        <f aca="false">G98-K98</f>
        <v>27780920.5429423</v>
      </c>
      <c r="J98" s="156" t="n">
        <f aca="false">central_v2_m!J86</f>
        <v>4692085.68960138</v>
      </c>
      <c r="K98" s="156" t="n">
        <f aca="false">central_v2_m!K86</f>
        <v>4551323.11891334</v>
      </c>
      <c r="L98" s="8" t="n">
        <f aca="false">H98-I98</f>
        <v>1251825.21087</v>
      </c>
      <c r="M98" s="8" t="n">
        <f aca="false">J98-K98</f>
        <v>140762.570688041</v>
      </c>
      <c r="N98" s="156" t="n">
        <f aca="false">SUM(central_v5_m!C86:J86)</f>
        <v>5057100.65306179</v>
      </c>
      <c r="O98" s="5"/>
      <c r="P98" s="5"/>
      <c r="Q98" s="8" t="n">
        <f aca="false">I98*5.5017049523</f>
        <v>152842428.130558</v>
      </c>
      <c r="R98" s="8"/>
      <c r="S98" s="8"/>
      <c r="T98" s="5"/>
      <c r="U98" s="5"/>
      <c r="V98" s="8" t="n">
        <f aca="false">K98*5.5017049523</f>
        <v>25040036.942843</v>
      </c>
      <c r="W98" s="8" t="n">
        <f aca="false">M98*5.5017049523</f>
        <v>774434.132252874</v>
      </c>
      <c r="X98" s="8" t="n">
        <f aca="false">N98*5.1890047538+L98*5.5017049523</f>
        <v>33128492.2912402</v>
      </c>
      <c r="Y98" s="8" t="n">
        <f aca="false">N98*5.1890047538</f>
        <v>26241319.3291827</v>
      </c>
      <c r="Z98" s="8" t="n">
        <f aca="false">L98*5.5017049523</f>
        <v>6887172.96205748</v>
      </c>
      <c r="AA98" s="8"/>
      <c r="AB98" s="8"/>
      <c r="AC98" s="8"/>
      <c r="AD98" s="8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8" t="n">
        <f aca="false">central_v2_m!D87+temporary_pension_bonus_central!B87</f>
        <v>34608326.4064595</v>
      </c>
      <c r="G99" s="158" t="n">
        <f aca="false">central_v2_m!E87+temporary_pension_bonus_central!B87</f>
        <v>33179783.6728681</v>
      </c>
      <c r="H99" s="67" t="n">
        <f aca="false">F99-J99</f>
        <v>29783131.3013102</v>
      </c>
      <c r="I99" s="67" t="n">
        <f aca="false">G99-K99</f>
        <v>28499344.4208733</v>
      </c>
      <c r="J99" s="158" t="n">
        <f aca="false">central_v2_m!J87</f>
        <v>4825195.10514926</v>
      </c>
      <c r="K99" s="158" t="n">
        <f aca="false">central_v2_m!K87</f>
        <v>4680439.25199478</v>
      </c>
      <c r="L99" s="67" t="n">
        <f aca="false">H99-I99</f>
        <v>1283786.88043692</v>
      </c>
      <c r="M99" s="67" t="n">
        <f aca="false">J99-K99</f>
        <v>144755.85315448</v>
      </c>
      <c r="N99" s="158" t="n">
        <f aca="false">SUM(central_v5_m!C87:J87)</f>
        <v>4287612.88642527</v>
      </c>
      <c r="O99" s="7"/>
      <c r="P99" s="7"/>
      <c r="Q99" s="67" t="n">
        <f aca="false">I99*5.5017049523</f>
        <v>156794984.337622</v>
      </c>
      <c r="R99" s="67"/>
      <c r="S99" s="67"/>
      <c r="T99" s="7"/>
      <c r="U99" s="7"/>
      <c r="V99" s="67" t="n">
        <f aca="false">K99*5.5017049523</f>
        <v>25750395.811639</v>
      </c>
      <c r="W99" s="67" t="n">
        <f aca="false">M99*5.5017049523</f>
        <v>796403.994174412</v>
      </c>
      <c r="X99" s="67" t="n">
        <f aca="false">N99*5.1890047538+L99*5.5017049523</f>
        <v>29311460.2879124</v>
      </c>
      <c r="Y99" s="67" t="n">
        <f aca="false">N99*5.1890047538</f>
        <v>22248443.6501148</v>
      </c>
      <c r="Z99" s="67" t="n">
        <f aca="false">L99*5.5017049523</f>
        <v>7063016.63779757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8" t="n">
        <f aca="false">central_v2_m!D88+temporary_pension_bonus_central!B88</f>
        <v>34045990.4322304</v>
      </c>
      <c r="G100" s="158" t="n">
        <f aca="false">central_v2_m!E88+temporary_pension_bonus_central!B88</f>
        <v>32642009.3939857</v>
      </c>
      <c r="H100" s="67" t="n">
        <f aca="false">F100-J100</f>
        <v>29227408.092424</v>
      </c>
      <c r="I100" s="67" t="n">
        <f aca="false">G100-K100</f>
        <v>27967984.5243734</v>
      </c>
      <c r="J100" s="158" t="n">
        <f aca="false">central_v2_m!J88</f>
        <v>4818582.33980644</v>
      </c>
      <c r="K100" s="158" t="n">
        <f aca="false">central_v2_m!K88</f>
        <v>4674024.86961224</v>
      </c>
      <c r="L100" s="67" t="n">
        <f aca="false">H100-I100</f>
        <v>1259423.56805053</v>
      </c>
      <c r="M100" s="67" t="n">
        <f aca="false">J100-K100</f>
        <v>144557.470194194</v>
      </c>
      <c r="N100" s="158" t="n">
        <f aca="false">SUM(central_v5_m!C88:J88)</f>
        <v>4232518.70029911</v>
      </c>
      <c r="O100" s="7"/>
      <c r="P100" s="7"/>
      <c r="Q100" s="67" t="n">
        <f aca="false">I100*5.5017049523</f>
        <v>153871598.963595</v>
      </c>
      <c r="R100" s="67"/>
      <c r="S100" s="67"/>
      <c r="T100" s="7"/>
      <c r="U100" s="7"/>
      <c r="V100" s="67" t="n">
        <f aca="false">K100*5.5017049523</f>
        <v>25715105.772319</v>
      </c>
      <c r="W100" s="67" t="n">
        <f aca="false">M100*5.5017049523</f>
        <v>795312.549659354</v>
      </c>
      <c r="X100" s="67" t="n">
        <f aca="false">N100*5.1890047538+L100*5.5017049523</f>
        <v>28891536.5377864</v>
      </c>
      <c r="Y100" s="67" t="n">
        <f aca="false">N100*5.1890047538</f>
        <v>21962559.6563995</v>
      </c>
      <c r="Z100" s="67" t="n">
        <f aca="false">L100*5.5017049523</f>
        <v>6928976.88138696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8" t="n">
        <f aca="false">central_v2_m!D89+temporary_pension_bonus_central!B89</f>
        <v>34904388.4035232</v>
      </c>
      <c r="G101" s="158" t="n">
        <f aca="false">central_v2_m!E89+temporary_pension_bonus_central!B89</f>
        <v>33465122.3699518</v>
      </c>
      <c r="H101" s="67" t="n">
        <f aca="false">F101-J101</f>
        <v>29928286.5817393</v>
      </c>
      <c r="I101" s="67" t="n">
        <f aca="false">G101-K101</f>
        <v>28638303.6028214</v>
      </c>
      <c r="J101" s="158" t="n">
        <f aca="false">central_v2_m!J89</f>
        <v>4976101.82178388</v>
      </c>
      <c r="K101" s="158" t="n">
        <f aca="false">central_v2_m!K89</f>
        <v>4826818.76713036</v>
      </c>
      <c r="L101" s="67" t="n">
        <f aca="false">H101-I101</f>
        <v>1289982.9789179</v>
      </c>
      <c r="M101" s="67" t="n">
        <f aca="false">J101-K101</f>
        <v>149283.054653516</v>
      </c>
      <c r="N101" s="158" t="n">
        <f aca="false">SUM(central_v5_m!C89:J89)</f>
        <v>4310145.21606727</v>
      </c>
      <c r="O101" s="7"/>
      <c r="P101" s="7"/>
      <c r="Q101" s="67" t="n">
        <f aca="false">I101*5.5017049523</f>
        <v>157559496.757114</v>
      </c>
      <c r="R101" s="67"/>
      <c r="S101" s="67"/>
      <c r="T101" s="7"/>
      <c r="U101" s="7"/>
      <c r="V101" s="67" t="n">
        <f aca="false">K101*5.5017049523</f>
        <v>26555732.7149757</v>
      </c>
      <c r="W101" s="67" t="n">
        <f aca="false">M101*5.5017049523</f>
        <v>821311.321081721</v>
      </c>
      <c r="X101" s="67" t="n">
        <f aca="false">N101*5.1890047538+L101*5.5017049523</f>
        <v>29462469.7592368</v>
      </c>
      <c r="Y101" s="67" t="n">
        <f aca="false">N101*5.1890047538</f>
        <v>22365364.0157414</v>
      </c>
      <c r="Z101" s="67" t="n">
        <f aca="false">L101*5.5017049523</f>
        <v>7097105.74349534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4"/>
      <c r="B102" s="5"/>
      <c r="C102" s="154" t="n">
        <f aca="false">C98+1</f>
        <v>2037</v>
      </c>
      <c r="D102" s="154" t="n">
        <f aca="false">D98</f>
        <v>1</v>
      </c>
      <c r="E102" s="154" t="n">
        <v>249</v>
      </c>
      <c r="F102" s="156" t="n">
        <f aca="false">central_v2_m!D90+temporary_pension_bonus_central!B90</f>
        <v>34323904.7513492</v>
      </c>
      <c r="G102" s="156" t="n">
        <f aca="false">central_v2_m!E90+temporary_pension_bonus_central!B90</f>
        <v>32908532.526956</v>
      </c>
      <c r="H102" s="8" t="n">
        <f aca="false">F102-J102</f>
        <v>29385951.9829699</v>
      </c>
      <c r="I102" s="8" t="n">
        <f aca="false">G102-K102</f>
        <v>28118718.3416281</v>
      </c>
      <c r="J102" s="156" t="n">
        <f aca="false">central_v2_m!J90</f>
        <v>4937952.7683793</v>
      </c>
      <c r="K102" s="156" t="n">
        <f aca="false">central_v2_m!K90</f>
        <v>4789814.18532792</v>
      </c>
      <c r="L102" s="8" t="n">
        <f aca="false">H102-I102</f>
        <v>1267233.64134175</v>
      </c>
      <c r="M102" s="8" t="n">
        <f aca="false">J102-K102</f>
        <v>148138.583051378</v>
      </c>
      <c r="N102" s="156" t="n">
        <f aca="false">SUM(central_v5_m!C90:J90)</f>
        <v>5057553.11523124</v>
      </c>
      <c r="O102" s="5"/>
      <c r="P102" s="5"/>
      <c r="Q102" s="8" t="n">
        <f aca="false">I102*5.5017049523</f>
        <v>154700891.952464</v>
      </c>
      <c r="R102" s="8"/>
      <c r="S102" s="8"/>
      <c r="T102" s="5"/>
      <c r="U102" s="5"/>
      <c r="V102" s="8" t="n">
        <f aca="false">K102*5.5017049523</f>
        <v>26352144.4240154</v>
      </c>
      <c r="W102" s="8" t="n">
        <f aca="false">M102*5.5017049523</f>
        <v>815014.776000471</v>
      </c>
      <c r="X102" s="8" t="n">
        <f aca="false">N102*5.1890047538+L102*5.5017049523</f>
        <v>33215612.757822</v>
      </c>
      <c r="Y102" s="8" t="n">
        <f aca="false">N102*5.1890047538</f>
        <v>26243667.1575309</v>
      </c>
      <c r="Z102" s="8" t="n">
        <f aca="false">L102*5.5017049523</f>
        <v>6971945.60029107</v>
      </c>
      <c r="AA102" s="8"/>
      <c r="AB102" s="8"/>
      <c r="AC102" s="8"/>
      <c r="AD102" s="8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4"/>
      <c r="BE102" s="154"/>
      <c r="BF102" s="154"/>
      <c r="BG102" s="154"/>
      <c r="BH102" s="154"/>
      <c r="BI102" s="154"/>
      <c r="BJ102" s="154"/>
      <c r="BK102" s="154"/>
      <c r="BL102" s="154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8" t="n">
        <f aca="false">central_v2_m!D91+temporary_pension_bonus_central!B91</f>
        <v>35220744.3714639</v>
      </c>
      <c r="G103" s="158" t="n">
        <f aca="false">central_v2_m!E91+temporary_pension_bonus_central!B91</f>
        <v>33768972.851611</v>
      </c>
      <c r="H103" s="67" t="n">
        <f aca="false">F103-J103</f>
        <v>30089368.3882707</v>
      </c>
      <c r="I103" s="67" t="n">
        <f aca="false">G103-K103</f>
        <v>28791538.1479136</v>
      </c>
      <c r="J103" s="158" t="n">
        <f aca="false">central_v2_m!J91</f>
        <v>5131375.98319317</v>
      </c>
      <c r="K103" s="158" t="n">
        <f aca="false">central_v2_m!K91</f>
        <v>4977434.70369738</v>
      </c>
      <c r="L103" s="67" t="n">
        <f aca="false">H103-I103</f>
        <v>1297830.24035712</v>
      </c>
      <c r="M103" s="67" t="n">
        <f aca="false">J103-K103</f>
        <v>153941.279495794</v>
      </c>
      <c r="N103" s="158" t="n">
        <f aca="false">SUM(central_v5_m!C91:J91)</f>
        <v>4190527.52114824</v>
      </c>
      <c r="O103" s="7"/>
      <c r="P103" s="7"/>
      <c r="Q103" s="67" t="n">
        <f aca="false">I103*5.5017049523</f>
        <v>158402548.012711</v>
      </c>
      <c r="R103" s="67"/>
      <c r="S103" s="67"/>
      <c r="T103" s="7"/>
      <c r="U103" s="7"/>
      <c r="V103" s="67" t="n">
        <f aca="false">K103*5.5017049523</f>
        <v>27384377.1590818</v>
      </c>
      <c r="W103" s="67" t="n">
        <f aca="false">M103*5.5017049523</f>
        <v>846939.49976541</v>
      </c>
      <c r="X103" s="67" t="n">
        <f aca="false">N103*5.1890047538+L103*5.5017049523</f>
        <v>28884946.2887854</v>
      </c>
      <c r="Y103" s="67" t="n">
        <f aca="false">N103*5.1890047538</f>
        <v>21744667.2281679</v>
      </c>
      <c r="Z103" s="67" t="n">
        <f aca="false">L103*5.5017049523</f>
        <v>7140279.06061746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8" t="n">
        <f aca="false">central_v2_m!D92+temporary_pension_bonus_central!B92</f>
        <v>34688977.20214</v>
      </c>
      <c r="G104" s="158" t="n">
        <f aca="false">central_v2_m!E92+temporary_pension_bonus_central!B92</f>
        <v>33259795.3734056</v>
      </c>
      <c r="H104" s="67" t="n">
        <f aca="false">F104-J104</f>
        <v>29574125.0036309</v>
      </c>
      <c r="I104" s="67" t="n">
        <f aca="false">G104-K104</f>
        <v>28298388.7408518</v>
      </c>
      <c r="J104" s="158" t="n">
        <f aca="false">central_v2_m!J92</f>
        <v>5114852.19850911</v>
      </c>
      <c r="K104" s="158" t="n">
        <f aca="false">central_v2_m!K92</f>
        <v>4961406.63255383</v>
      </c>
      <c r="L104" s="67" t="n">
        <f aca="false">H104-I104</f>
        <v>1275736.26277914</v>
      </c>
      <c r="M104" s="67" t="n">
        <f aca="false">J104-K104</f>
        <v>153445.565955275</v>
      </c>
      <c r="N104" s="158" t="n">
        <f aca="false">SUM(central_v5_m!C92:J92)</f>
        <v>4135308.5141932</v>
      </c>
      <c r="O104" s="7"/>
      <c r="P104" s="7"/>
      <c r="Q104" s="67" t="n">
        <f aca="false">I104*5.5017049523</f>
        <v>155689385.477655</v>
      </c>
      <c r="R104" s="67"/>
      <c r="S104" s="67"/>
      <c r="T104" s="7"/>
      <c r="U104" s="7"/>
      <c r="V104" s="67" t="n">
        <f aca="false">K104*5.5017049523</f>
        <v>27296195.4406955</v>
      </c>
      <c r="W104" s="67" t="n">
        <f aca="false">M104*5.5017049523</f>
        <v>844212.230124611</v>
      </c>
      <c r="X104" s="67" t="n">
        <f aca="false">N104*5.1890047538+L104*5.5017049523</f>
        <v>28476860.0533388</v>
      </c>
      <c r="Y104" s="67" t="n">
        <f aca="false">N104*5.1890047538</f>
        <v>21458135.5385781</v>
      </c>
      <c r="Z104" s="67" t="n">
        <f aca="false">L104*5.5017049523</f>
        <v>7018724.51476068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8" t="n">
        <f aca="false">central_v2_m!D93+temporary_pension_bonus_central!B93</f>
        <v>35563651.7992065</v>
      </c>
      <c r="G105" s="158" t="n">
        <f aca="false">central_v2_m!E93+temporary_pension_bonus_central!B93</f>
        <v>34099624.3881267</v>
      </c>
      <c r="H105" s="67" t="n">
        <f aca="false">F105-J105</f>
        <v>30224215.387686</v>
      </c>
      <c r="I105" s="67" t="n">
        <f aca="false">G105-K105</f>
        <v>28920371.0689518</v>
      </c>
      <c r="J105" s="158" t="n">
        <f aca="false">central_v2_m!J93</f>
        <v>5339436.4115205</v>
      </c>
      <c r="K105" s="158" t="n">
        <f aca="false">central_v2_m!K93</f>
        <v>5179253.31917489</v>
      </c>
      <c r="L105" s="67" t="n">
        <f aca="false">H105-I105</f>
        <v>1303844.31873414</v>
      </c>
      <c r="M105" s="67" t="n">
        <f aca="false">J105-K105</f>
        <v>160183.092345616</v>
      </c>
      <c r="N105" s="158" t="n">
        <f aca="false">SUM(central_v5_m!C93:J93)</f>
        <v>4237517.14033937</v>
      </c>
      <c r="O105" s="7"/>
      <c r="P105" s="7"/>
      <c r="Q105" s="67" t="n">
        <f aca="false">I105*5.5017049523</f>
        <v>159111348.732406</v>
      </c>
      <c r="R105" s="67"/>
      <c r="S105" s="67"/>
      <c r="T105" s="7"/>
      <c r="U105" s="7"/>
      <c r="V105" s="67" t="n">
        <f aca="false">K105*5.5017049523</f>
        <v>28494723.6353207</v>
      </c>
      <c r="W105" s="67" t="n">
        <f aca="false">M105*5.5017049523</f>
        <v>881280.112432603</v>
      </c>
      <c r="X105" s="67" t="n">
        <f aca="false">N105*5.1890047538+L105*5.5017049523</f>
        <v>29161863.3309378</v>
      </c>
      <c r="Y105" s="67" t="n">
        <f aca="false">N105*5.1890047538</f>
        <v>21988496.58553</v>
      </c>
      <c r="Z105" s="67" t="n">
        <f aca="false">L105*5.5017049523</f>
        <v>7173366.74540781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4"/>
      <c r="B106" s="5"/>
      <c r="C106" s="154" t="n">
        <f aca="false">C102+1</f>
        <v>2038</v>
      </c>
      <c r="D106" s="154" t="n">
        <f aca="false">D102</f>
        <v>1</v>
      </c>
      <c r="E106" s="154" t="n">
        <v>253</v>
      </c>
      <c r="F106" s="156" t="n">
        <f aca="false">central_v2_m!D94+temporary_pension_bonus_central!B94</f>
        <v>35052922.6180647</v>
      </c>
      <c r="G106" s="156" t="n">
        <f aca="false">central_v2_m!E94+temporary_pension_bonus_central!B94</f>
        <v>33609110.4500802</v>
      </c>
      <c r="H106" s="8" t="n">
        <f aca="false">F106-J106</f>
        <v>29756623.1990313</v>
      </c>
      <c r="I106" s="8" t="n">
        <f aca="false">G106-K106</f>
        <v>28471700.0136178</v>
      </c>
      <c r="J106" s="156" t="n">
        <f aca="false">central_v2_m!J94</f>
        <v>5296299.41903338</v>
      </c>
      <c r="K106" s="156" t="n">
        <f aca="false">central_v2_m!K94</f>
        <v>5137410.43646238</v>
      </c>
      <c r="L106" s="8" t="n">
        <f aca="false">H106-I106</f>
        <v>1284923.18541351</v>
      </c>
      <c r="M106" s="8" t="n">
        <f aca="false">J106-K106</f>
        <v>158888.982571002</v>
      </c>
      <c r="N106" s="156" t="n">
        <f aca="false">SUM(central_v5_m!C94:J94)</f>
        <v>5005695.81777763</v>
      </c>
      <c r="O106" s="5"/>
      <c r="P106" s="5"/>
      <c r="Q106" s="8" t="n">
        <f aca="false">I106*5.5017049523</f>
        <v>156642892.965321</v>
      </c>
      <c r="R106" s="8"/>
      <c r="S106" s="8"/>
      <c r="T106" s="5"/>
      <c r="U106" s="5"/>
      <c r="V106" s="8" t="n">
        <f aca="false">K106*5.5017049523</f>
        <v>28264516.4402828</v>
      </c>
      <c r="W106" s="8" t="n">
        <f aca="false">M106*5.5017049523</f>
        <v>874160.302276791</v>
      </c>
      <c r="X106" s="8" t="n">
        <f aca="false">N106*5.1890047538+L106*5.5017049523</f>
        <v>33043847.6470395</v>
      </c>
      <c r="Y106" s="8" t="n">
        <f aca="false">N106*5.1890047538</f>
        <v>25974579.3945249</v>
      </c>
      <c r="Z106" s="8" t="n">
        <f aca="false">L106*5.5017049523</f>
        <v>7069268.25251458</v>
      </c>
      <c r="AA106" s="8"/>
      <c r="AB106" s="8"/>
      <c r="AC106" s="8"/>
      <c r="AD106" s="8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4"/>
      <c r="BE106" s="154"/>
      <c r="BF106" s="154"/>
      <c r="BG106" s="154"/>
      <c r="BH106" s="154"/>
      <c r="BI106" s="154"/>
      <c r="BJ106" s="154"/>
      <c r="BK106" s="154"/>
      <c r="BL106" s="154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8" t="n">
        <f aca="false">central_v2_m!D95+temporary_pension_bonus_central!B95</f>
        <v>35782746.3566406</v>
      </c>
      <c r="G107" s="158" t="n">
        <f aca="false">central_v2_m!E95+temporary_pension_bonus_central!B95</f>
        <v>34309618.8096085</v>
      </c>
      <c r="H107" s="67" t="n">
        <f aca="false">F107-J107</f>
        <v>30308605.6499382</v>
      </c>
      <c r="I107" s="67" t="n">
        <f aca="false">G107-K107</f>
        <v>28999702.3241073</v>
      </c>
      <c r="J107" s="158" t="n">
        <f aca="false">central_v2_m!J95</f>
        <v>5474140.70670236</v>
      </c>
      <c r="K107" s="158" t="n">
        <f aca="false">central_v2_m!K95</f>
        <v>5309916.48550129</v>
      </c>
      <c r="L107" s="67" t="n">
        <f aca="false">H107-I107</f>
        <v>1308903.32583094</v>
      </c>
      <c r="M107" s="67" t="n">
        <f aca="false">J107-K107</f>
        <v>164224.221201071</v>
      </c>
      <c r="N107" s="158" t="n">
        <f aca="false">SUM(central_v5_m!C95:J95)</f>
        <v>4226521.19766082</v>
      </c>
      <c r="O107" s="7"/>
      <c r="P107" s="7"/>
      <c r="Q107" s="67" t="n">
        <f aca="false">I107*5.5017049523</f>
        <v>159547805.891767</v>
      </c>
      <c r="R107" s="67"/>
      <c r="S107" s="67"/>
      <c r="T107" s="7"/>
      <c r="U107" s="7"/>
      <c r="V107" s="67" t="n">
        <f aca="false">K107*5.5017049523</f>
        <v>29213593.8245819</v>
      </c>
      <c r="W107" s="67" t="n">
        <f aca="false">M107*5.5017049523</f>
        <v>903513.211069541</v>
      </c>
      <c r="X107" s="67" t="n">
        <f aca="false">N107*5.1890047538+L107*5.5017049523</f>
        <v>29132638.4965045</v>
      </c>
      <c r="Y107" s="67" t="n">
        <f aca="false">N107*5.1890047538</f>
        <v>21931438.5866985</v>
      </c>
      <c r="Z107" s="67" t="n">
        <f aca="false">L107*5.5017049523</f>
        <v>7201199.90980604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8" t="n">
        <f aca="false">central_v2_m!D96+temporary_pension_bonus_central!B96</f>
        <v>35256220.2822535</v>
      </c>
      <c r="G108" s="158" t="n">
        <f aca="false">central_v2_m!E96+temporary_pension_bonus_central!B96</f>
        <v>33806245.2952066</v>
      </c>
      <c r="H108" s="67" t="n">
        <f aca="false">F108-J108</f>
        <v>29775341.8927774</v>
      </c>
      <c r="I108" s="67" t="n">
        <f aca="false">G108-K108</f>
        <v>28489793.2574147</v>
      </c>
      <c r="J108" s="158" t="n">
        <f aca="false">central_v2_m!J96</f>
        <v>5480878.38947609</v>
      </c>
      <c r="K108" s="158" t="n">
        <f aca="false">central_v2_m!K96</f>
        <v>5316452.03779181</v>
      </c>
      <c r="L108" s="67" t="n">
        <f aca="false">H108-I108</f>
        <v>1285548.63536265</v>
      </c>
      <c r="M108" s="67" t="n">
        <f aca="false">J108-K108</f>
        <v>164426.351684283</v>
      </c>
      <c r="N108" s="158" t="n">
        <f aca="false">SUM(central_v5_m!C96:J96)</f>
        <v>4147734.1352178</v>
      </c>
      <c r="O108" s="7"/>
      <c r="P108" s="7"/>
      <c r="Q108" s="67" t="n">
        <f aca="false">I108*5.5017049523</f>
        <v>156742436.654322</v>
      </c>
      <c r="R108" s="67"/>
      <c r="S108" s="67"/>
      <c r="T108" s="7"/>
      <c r="U108" s="7"/>
      <c r="V108" s="67" t="n">
        <f aca="false">K108*5.5017049523</f>
        <v>29249550.5049846</v>
      </c>
      <c r="W108" s="67" t="n">
        <f aca="false">M108*5.5017049523</f>
        <v>904625.273350039</v>
      </c>
      <c r="X108" s="67" t="n">
        <f aca="false">N108*5.1890047538+L108*5.5017049523</f>
        <v>28595321.4387409</v>
      </c>
      <c r="Y108" s="67" t="n">
        <f aca="false">N108*5.1890047538</f>
        <v>21522612.1451437</v>
      </c>
      <c r="Z108" s="67" t="n">
        <f aca="false">L108*5.5017049523</f>
        <v>7072709.29359721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8" t="n">
        <f aca="false">central_v2_m!D97+temporary_pension_bonus_central!B97</f>
        <v>36037982.4285209</v>
      </c>
      <c r="G109" s="158" t="n">
        <f aca="false">central_v2_m!E97+temporary_pension_bonus_central!B97</f>
        <v>34556628.3118595</v>
      </c>
      <c r="H109" s="67" t="n">
        <f aca="false">F109-J109</f>
        <v>30433184.5643092</v>
      </c>
      <c r="I109" s="67" t="n">
        <f aca="false">G109-K109</f>
        <v>29119974.3835741</v>
      </c>
      <c r="J109" s="158" t="n">
        <f aca="false">central_v2_m!J97</f>
        <v>5604797.86421171</v>
      </c>
      <c r="K109" s="158" t="n">
        <f aca="false">central_v2_m!K97</f>
        <v>5436653.92828536</v>
      </c>
      <c r="L109" s="67" t="n">
        <f aca="false">H109-I109</f>
        <v>1313210.18073505</v>
      </c>
      <c r="M109" s="67" t="n">
        <f aca="false">J109-K109</f>
        <v>168143.93592635</v>
      </c>
      <c r="N109" s="158" t="n">
        <f aca="false">SUM(central_v5_m!C97:J97)</f>
        <v>4257380.45991847</v>
      </c>
      <c r="O109" s="7"/>
      <c r="P109" s="7"/>
      <c r="Q109" s="67" t="n">
        <f aca="false">I109*5.5017049523</f>
        <v>160209507.276959</v>
      </c>
      <c r="R109" s="67"/>
      <c r="S109" s="67"/>
      <c r="T109" s="7"/>
      <c r="U109" s="7"/>
      <c r="V109" s="67" t="n">
        <f aca="false">K109*5.5017049523</f>
        <v>29910865.8411888</v>
      </c>
      <c r="W109" s="67" t="n">
        <f aca="false">M109*5.5017049523</f>
        <v>925078.324985213</v>
      </c>
      <c r="X109" s="67" t="n">
        <f aca="false">N109*5.1890047538+L109*5.5017049523</f>
        <v>29316462.400013</v>
      </c>
      <c r="Y109" s="67" t="n">
        <f aca="false">N109*5.1890047538</f>
        <v>22091567.4452522</v>
      </c>
      <c r="Z109" s="67" t="n">
        <f aca="false">L109*5.5017049523</f>
        <v>7224894.95476079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4"/>
      <c r="B110" s="5"/>
      <c r="C110" s="154" t="n">
        <f aca="false">C106+1</f>
        <v>2039</v>
      </c>
      <c r="D110" s="154" t="n">
        <f aca="false">D106</f>
        <v>1</v>
      </c>
      <c r="E110" s="154" t="n">
        <v>257</v>
      </c>
      <c r="F110" s="156" t="n">
        <f aca="false">central_v2_m!D98+temporary_pension_bonus_central!B98</f>
        <v>35522472.3156449</v>
      </c>
      <c r="G110" s="156" t="n">
        <f aca="false">central_v2_m!E98+temporary_pension_bonus_central!B98</f>
        <v>34062964.0868449</v>
      </c>
      <c r="H110" s="8" t="n">
        <f aca="false">F110-J110</f>
        <v>29917837.6969821</v>
      </c>
      <c r="I110" s="8" t="n">
        <f aca="false">G110-K110</f>
        <v>28626468.506742</v>
      </c>
      <c r="J110" s="156" t="n">
        <f aca="false">central_v2_m!J98</f>
        <v>5604634.61866276</v>
      </c>
      <c r="K110" s="156" t="n">
        <f aca="false">central_v2_m!K98</f>
        <v>5436495.58010288</v>
      </c>
      <c r="L110" s="8" t="n">
        <f aca="false">H110-I110</f>
        <v>1291369.19024011</v>
      </c>
      <c r="M110" s="8" t="n">
        <f aca="false">J110-K110</f>
        <v>168139.038559883</v>
      </c>
      <c r="N110" s="156" t="n">
        <f aca="false">SUM(central_v5_m!C98:J98)</f>
        <v>5127743.4070551</v>
      </c>
      <c r="O110" s="5"/>
      <c r="P110" s="5"/>
      <c r="Q110" s="8" t="n">
        <f aca="false">I110*5.5017049523</f>
        <v>157494383.550402</v>
      </c>
      <c r="R110" s="8"/>
      <c r="S110" s="8"/>
      <c r="T110" s="5"/>
      <c r="U110" s="5"/>
      <c r="V110" s="8" t="n">
        <f aca="false">K110*5.5017049523</f>
        <v>29909994.6562091</v>
      </c>
      <c r="W110" s="8" t="n">
        <f aca="false">M110*5.5017049523</f>
        <v>925051.381119868</v>
      </c>
      <c r="X110" s="8" t="n">
        <f aca="false">N110*5.1890047538+L110*5.5017049523</f>
        <v>33712617.1846672</v>
      </c>
      <c r="Y110" s="8" t="n">
        <f aca="false">N110*5.1890047538</f>
        <v>26607884.9154755</v>
      </c>
      <c r="Z110" s="8" t="n">
        <f aca="false">L110*5.5017049523</f>
        <v>7104732.26919166</v>
      </c>
      <c r="AA110" s="8"/>
      <c r="AB110" s="8"/>
      <c r="AC110" s="8"/>
      <c r="AD110" s="8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4"/>
      <c r="BE110" s="154"/>
      <c r="BF110" s="154"/>
      <c r="BG110" s="154"/>
      <c r="BH110" s="154"/>
      <c r="BI110" s="154"/>
      <c r="BJ110" s="154"/>
      <c r="BK110" s="154"/>
      <c r="BL110" s="154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8" t="n">
        <f aca="false">central_v2_m!D99+temporary_pension_bonus_central!B99</f>
        <v>36464370.3014713</v>
      </c>
      <c r="G111" s="158" t="n">
        <f aca="false">central_v2_m!E99+temporary_pension_bonus_central!B99</f>
        <v>34967360.7384312</v>
      </c>
      <c r="H111" s="67" t="n">
        <f aca="false">F111-J111</f>
        <v>30582352.9083005</v>
      </c>
      <c r="I111" s="67" t="n">
        <f aca="false">G111-K111</f>
        <v>29261803.8670555</v>
      </c>
      <c r="J111" s="158" t="n">
        <f aca="false">central_v2_m!J99</f>
        <v>5882017.39317084</v>
      </c>
      <c r="K111" s="158" t="n">
        <f aca="false">central_v2_m!K99</f>
        <v>5705556.87137572</v>
      </c>
      <c r="L111" s="67" t="n">
        <f aca="false">H111-I111</f>
        <v>1320549.04124494</v>
      </c>
      <c r="M111" s="67" t="n">
        <f aca="false">J111-K111</f>
        <v>176460.521795125</v>
      </c>
      <c r="N111" s="158" t="n">
        <f aca="false">SUM(central_v5_m!C99:J99)</f>
        <v>4258510.96270237</v>
      </c>
      <c r="O111" s="7"/>
      <c r="P111" s="7"/>
      <c r="Q111" s="67" t="n">
        <f aca="false">I111*5.5017049523</f>
        <v>160989811.248611</v>
      </c>
      <c r="R111" s="67"/>
      <c r="S111" s="67"/>
      <c r="T111" s="7"/>
      <c r="U111" s="7"/>
      <c r="V111" s="67" t="n">
        <f aca="false">K111*5.5017049523</f>
        <v>31390290.4948771</v>
      </c>
      <c r="W111" s="67" t="n">
        <f aca="false">M111*5.5017049523</f>
        <v>970833.72664568</v>
      </c>
      <c r="X111" s="67" t="n">
        <f aca="false">N111*5.1890047538+L111*5.5017049523</f>
        <v>29362704.8295443</v>
      </c>
      <c r="Y111" s="67" t="n">
        <f aca="false">N111*5.1890047538</f>
        <v>22097433.629572</v>
      </c>
      <c r="Z111" s="67" t="n">
        <f aca="false">L111*5.5017049523</f>
        <v>7265271.19997228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8" t="n">
        <f aca="false">central_v2_m!D100+temporary_pension_bonus_central!B100</f>
        <v>35900533.8581084</v>
      </c>
      <c r="G112" s="158" t="n">
        <f aca="false">central_v2_m!E100+temporary_pension_bonus_central!B100</f>
        <v>34427248.7984479</v>
      </c>
      <c r="H112" s="67" t="n">
        <f aca="false">F112-J112</f>
        <v>30002491.3390859</v>
      </c>
      <c r="I112" s="67" t="n">
        <f aca="false">G112-K112</f>
        <v>28706147.554996</v>
      </c>
      <c r="J112" s="158" t="n">
        <f aca="false">central_v2_m!J100</f>
        <v>5898042.51902256</v>
      </c>
      <c r="K112" s="158" t="n">
        <f aca="false">central_v2_m!K100</f>
        <v>5721101.24345188</v>
      </c>
      <c r="L112" s="67" t="n">
        <f aca="false">H112-I112</f>
        <v>1296343.78408986</v>
      </c>
      <c r="M112" s="67" t="n">
        <f aca="false">J112-K112</f>
        <v>176941.275570677</v>
      </c>
      <c r="N112" s="158" t="n">
        <f aca="false">SUM(central_v5_m!C100:J100)</f>
        <v>4142426.42117039</v>
      </c>
      <c r="Q112" s="67" t="n">
        <f aca="false">I112*5.5017049523</f>
        <v>157932754.164776</v>
      </c>
      <c r="R112" s="67"/>
      <c r="S112" s="67"/>
      <c r="V112" s="67" t="n">
        <f aca="false">K112*5.5017049523</f>
        <v>31475811.0437089</v>
      </c>
      <c r="W112" s="67" t="n">
        <f aca="false">M112*5.5017049523</f>
        <v>973478.692073471</v>
      </c>
      <c r="X112" s="67" t="n">
        <f aca="false">N112*5.1890047538+L112*5.5017049523</f>
        <v>28627171.4085303</v>
      </c>
      <c r="Y112" s="67" t="n">
        <f aca="false">N112*5.1890047538</f>
        <v>21495070.3917199</v>
      </c>
      <c r="Z112" s="67" t="n">
        <f aca="false">L112*5.5017049523</f>
        <v>7132101.01681048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8" t="n">
        <f aca="false">central_v2_m!D101+temporary_pension_bonus_central!B101</f>
        <v>36833141.6576264</v>
      </c>
      <c r="G113" s="158" t="n">
        <f aca="false">central_v2_m!E101+temporary_pension_bonus_central!B101</f>
        <v>35322325.6321434</v>
      </c>
      <c r="H113" s="67" t="n">
        <f aca="false">F113-J113</f>
        <v>30706296.9500925</v>
      </c>
      <c r="I113" s="67" t="n">
        <f aca="false">G113-K113</f>
        <v>29379286.2658355</v>
      </c>
      <c r="J113" s="158" t="n">
        <f aca="false">central_v2_m!J101</f>
        <v>6126844.70753392</v>
      </c>
      <c r="K113" s="158" t="n">
        <f aca="false">central_v2_m!K101</f>
        <v>5943039.3663079</v>
      </c>
      <c r="L113" s="67" t="n">
        <f aca="false">H113-I113</f>
        <v>1327010.68425696</v>
      </c>
      <c r="M113" s="67" t="n">
        <f aca="false">J113-K113</f>
        <v>183805.341226018</v>
      </c>
      <c r="N113" s="158" t="n">
        <f aca="false">SUM(central_v5_m!C101:J101)</f>
        <v>4259254.91771265</v>
      </c>
      <c r="Q113" s="67" t="n">
        <f aca="false">I113*5.5017049523</f>
        <v>161636164.743787</v>
      </c>
      <c r="R113" s="67"/>
      <c r="S113" s="67"/>
      <c r="V113" s="67" t="n">
        <f aca="false">K113*5.5017049523</f>
        <v>32696849.11333</v>
      </c>
      <c r="W113" s="67" t="n">
        <f aca="false">M113*5.5017049523</f>
        <v>1011242.75608237</v>
      </c>
      <c r="X113" s="67" t="n">
        <f aca="false">N113*5.1890047538+L113*5.5017049523</f>
        <v>29402115.2689885</v>
      </c>
      <c r="Y113" s="67" t="n">
        <f aca="false">N113*5.1890047538</f>
        <v>22101294.015657</v>
      </c>
      <c r="Z113" s="67" t="n">
        <f aca="false">L113*5.5017049523</f>
        <v>7300821.25333153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4"/>
      <c r="B114" s="5"/>
      <c r="C114" s="154" t="n">
        <f aca="false">C110+1</f>
        <v>2040</v>
      </c>
      <c r="D114" s="154" t="n">
        <f aca="false">D110</f>
        <v>1</v>
      </c>
      <c r="E114" s="154" t="n">
        <v>261</v>
      </c>
      <c r="F114" s="156" t="n">
        <f aca="false">central_v2_m!D102+temporary_pension_bonus_central!B102</f>
        <v>36322711.1095785</v>
      </c>
      <c r="G114" s="156" t="n">
        <f aca="false">central_v2_m!E102+temporary_pension_bonus_central!B102</f>
        <v>34831541.1198793</v>
      </c>
      <c r="H114" s="8" t="n">
        <f aca="false">F114-J114</f>
        <v>30234984.7879481</v>
      </c>
      <c r="I114" s="8" t="n">
        <f aca="false">G114-K114</f>
        <v>28926446.5878978</v>
      </c>
      <c r="J114" s="156" t="n">
        <f aca="false">central_v2_m!J102</f>
        <v>6087726.32163039</v>
      </c>
      <c r="K114" s="156" t="n">
        <f aca="false">central_v2_m!K102</f>
        <v>5905094.53198147</v>
      </c>
      <c r="L114" s="8" t="n">
        <f aca="false">H114-I114</f>
        <v>1308538.20005025</v>
      </c>
      <c r="M114" s="8" t="n">
        <f aca="false">J114-K114</f>
        <v>182631.789648912</v>
      </c>
      <c r="N114" s="156" t="n">
        <f aca="false">SUM(central_v5_m!C102:J102)</f>
        <v>5016522.31055648</v>
      </c>
      <c r="O114" s="5"/>
      <c r="P114" s="5"/>
      <c r="Q114" s="8" t="n">
        <f aca="false">I114*5.5017049523</f>
        <v>159144774.445079</v>
      </c>
      <c r="R114" s="8"/>
      <c r="S114" s="8"/>
      <c r="T114" s="5"/>
      <c r="U114" s="5"/>
      <c r="V114" s="8" t="n">
        <f aca="false">K114*5.5017049523</f>
        <v>32488087.8304021</v>
      </c>
      <c r="W114" s="8" t="n">
        <f aca="false">M114*5.5017049523</f>
        <v>1004786.22155883</v>
      </c>
      <c r="X114" s="8" t="n">
        <f aca="false">N114*5.1890047538+L114*5.5017049523</f>
        <v>33229949.2125115</v>
      </c>
      <c r="Y114" s="8" t="n">
        <f aca="false">N114*5.1890047538</f>
        <v>26030758.1170213</v>
      </c>
      <c r="Z114" s="8" t="n">
        <f aca="false">L114*5.5017049523</f>
        <v>7199191.09549021</v>
      </c>
      <c r="AA114" s="8"/>
      <c r="AB114" s="8"/>
      <c r="AC114" s="8"/>
      <c r="AD114" s="8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4"/>
      <c r="BE114" s="154"/>
      <c r="BF114" s="154"/>
      <c r="BG114" s="154"/>
      <c r="BH114" s="154"/>
      <c r="BI114" s="154"/>
      <c r="BJ114" s="154"/>
      <c r="BK114" s="154"/>
      <c r="BL114" s="154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8" t="n">
        <f aca="false">central_v2_m!D103+temporary_pension_bonus_central!B103</f>
        <v>36981209.5973438</v>
      </c>
      <c r="G115" s="158" t="n">
        <f aca="false">central_v2_m!E103+temporary_pension_bonus_central!B103</f>
        <v>35464433.0205573</v>
      </c>
      <c r="H115" s="67" t="n">
        <f aca="false">F115-J115</f>
        <v>30730393.4418165</v>
      </c>
      <c r="I115" s="67" t="n">
        <f aca="false">G115-K115</f>
        <v>29401141.3496958</v>
      </c>
      <c r="J115" s="158" t="n">
        <f aca="false">central_v2_m!J103</f>
        <v>6250816.15552726</v>
      </c>
      <c r="K115" s="158" t="n">
        <f aca="false">central_v2_m!K103</f>
        <v>6063291.67086144</v>
      </c>
      <c r="L115" s="67" t="n">
        <f aca="false">H115-I115</f>
        <v>1329252.09212068</v>
      </c>
      <c r="M115" s="67" t="n">
        <f aca="false">J115-K115</f>
        <v>187524.484665819</v>
      </c>
      <c r="N115" s="158" t="n">
        <f aca="false">SUM(central_v5_m!C103:J103)</f>
        <v>4287211.64539336</v>
      </c>
      <c r="O115" s="7"/>
      <c r="P115" s="7"/>
      <c r="Q115" s="67" t="n">
        <f aca="false">I115*5.5017049523</f>
        <v>161756404.966894</v>
      </c>
      <c r="R115" s="67"/>
      <c r="S115" s="67"/>
      <c r="T115" s="7"/>
      <c r="U115" s="7"/>
      <c r="V115" s="67" t="n">
        <f aca="false">K115*5.5017049523</f>
        <v>33358441.8128177</v>
      </c>
      <c r="W115" s="67" t="n">
        <f aca="false">M115*5.5017049523</f>
        <v>1031704.38596344</v>
      </c>
      <c r="X115" s="67" t="n">
        <f aca="false">N115*5.1890047538+L115*5.5017049523</f>
        <v>29559514.4265683</v>
      </c>
      <c r="Y115" s="67" t="n">
        <f aca="false">N115*5.1890047538</f>
        <v>22246361.6084929</v>
      </c>
      <c r="Z115" s="67" t="n">
        <f aca="false">L115*5.5017049523</f>
        <v>7313152.81807547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8" t="n">
        <f aca="false">central_v2_m!D104+temporary_pension_bonus_central!B104</f>
        <v>36556954.9311529</v>
      </c>
      <c r="G116" s="158" t="n">
        <f aca="false">central_v2_m!E104+temporary_pension_bonus_central!B104</f>
        <v>35057653.6450297</v>
      </c>
      <c r="H116" s="67" t="n">
        <f aca="false">F116-J116</f>
        <v>30293129.1401154</v>
      </c>
      <c r="I116" s="67" t="n">
        <f aca="false">G116-K116</f>
        <v>28981742.6277233</v>
      </c>
      <c r="J116" s="158" t="n">
        <f aca="false">central_v2_m!J104</f>
        <v>6263825.79103755</v>
      </c>
      <c r="K116" s="158" t="n">
        <f aca="false">central_v2_m!K104</f>
        <v>6075911.01730643</v>
      </c>
      <c r="L116" s="67" t="n">
        <f aca="false">H116-I116</f>
        <v>1311386.51239207</v>
      </c>
      <c r="M116" s="67" t="n">
        <f aca="false">J116-K116</f>
        <v>187914.773731127</v>
      </c>
      <c r="N116" s="158" t="n">
        <f aca="false">SUM(central_v5_m!C104:J104)</f>
        <v>4069838.60915948</v>
      </c>
      <c r="O116" s="7"/>
      <c r="P116" s="7"/>
      <c r="Q116" s="67" t="n">
        <f aca="false">I116*5.5017049523</f>
        <v>159448996.941229</v>
      </c>
      <c r="R116" s="67"/>
      <c r="S116" s="67"/>
      <c r="T116" s="7"/>
      <c r="U116" s="7"/>
      <c r="V116" s="67" t="n">
        <f aca="false">K116*5.5017049523</f>
        <v>33427869.7336489</v>
      </c>
      <c r="W116" s="67" t="n">
        <f aca="false">M116*5.5017049523</f>
        <v>1033851.64124688</v>
      </c>
      <c r="X116" s="67" t="n">
        <f aca="false">N116*5.1890047538+L116*5.5017049523</f>
        <v>28333273.5597342</v>
      </c>
      <c r="Y116" s="67" t="n">
        <f aca="false">N116*5.1890047538</f>
        <v>21118411.8901273</v>
      </c>
      <c r="Z116" s="67" t="n">
        <f aca="false">L116*5.5017049523</f>
        <v>7214861.66960686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8" t="n">
        <f aca="false">central_v2_m!D105+temporary_pension_bonus_central!B105</f>
        <v>37527127.6629857</v>
      </c>
      <c r="G117" s="158" t="n">
        <f aca="false">central_v2_m!E105+temporary_pension_bonus_central!B105</f>
        <v>35988548.864088</v>
      </c>
      <c r="H117" s="67" t="n">
        <f aca="false">F117-J117</f>
        <v>30987755.1499718</v>
      </c>
      <c r="I117" s="67" t="n">
        <f aca="false">G117-K117</f>
        <v>29645357.5264645</v>
      </c>
      <c r="J117" s="158" t="n">
        <f aca="false">central_v2_m!J105</f>
        <v>6539372.51301385</v>
      </c>
      <c r="K117" s="158" t="n">
        <f aca="false">central_v2_m!K105</f>
        <v>6343191.33762343</v>
      </c>
      <c r="L117" s="67" t="n">
        <f aca="false">H117-I117</f>
        <v>1342397.62350727</v>
      </c>
      <c r="M117" s="67" t="n">
        <f aca="false">J117-K117</f>
        <v>196181.175390416</v>
      </c>
      <c r="N117" s="158" t="n">
        <f aca="false">SUM(central_v5_m!C105:J105)</f>
        <v>4184737.34996509</v>
      </c>
      <c r="O117" s="7"/>
      <c r="P117" s="7"/>
      <c r="Q117" s="67" t="n">
        <f aca="false">I117*5.5017049523</f>
        <v>163100010.316054</v>
      </c>
      <c r="R117" s="67"/>
      <c r="S117" s="67"/>
      <c r="T117" s="7"/>
      <c r="U117" s="7"/>
      <c r="V117" s="67" t="n">
        <f aca="false">K117*5.5017049523</f>
        <v>34898367.1955893</v>
      </c>
      <c r="W117" s="67" t="n">
        <f aca="false">M117*5.5017049523</f>
        <v>1079330.94419349</v>
      </c>
      <c r="X117" s="67" t="n">
        <f aca="false">N117*5.1890047538+L117*5.5017049523</f>
        <v>29100097.655579</v>
      </c>
      <c r="Y117" s="67" t="n">
        <f aca="false">N117*5.1890047538</f>
        <v>21714622.0023733</v>
      </c>
      <c r="Z117" s="67" t="n">
        <f aca="false">L117*5.5017049523</f>
        <v>7385475.65320571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10937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212</v>
      </c>
      <c r="F1" s="163" t="s">
        <v>213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214</v>
      </c>
      <c r="B2" s="143" t="s">
        <v>184</v>
      </c>
      <c r="C2" s="143" t="s">
        <v>185</v>
      </c>
      <c r="D2" s="143" t="s">
        <v>215</v>
      </c>
      <c r="E2" s="145" t="s">
        <v>216</v>
      </c>
      <c r="F2" s="145" t="s">
        <v>217</v>
      </c>
      <c r="G2" s="143" t="s">
        <v>218</v>
      </c>
      <c r="H2" s="143" t="s">
        <v>219</v>
      </c>
      <c r="I2" s="143" t="s">
        <v>220</v>
      </c>
      <c r="J2" s="143" t="s">
        <v>221</v>
      </c>
      <c r="K2" s="143" t="s">
        <v>222</v>
      </c>
      <c r="L2" s="143" t="s">
        <v>223</v>
      </c>
      <c r="M2" s="146" t="s">
        <v>224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225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7"/>
      <c r="B9" s="168" t="n">
        <v>2015</v>
      </c>
      <c r="C9" s="7" t="n">
        <v>1</v>
      </c>
      <c r="D9" s="168" t="n">
        <v>161</v>
      </c>
      <c r="E9" s="158" t="n">
        <f aca="false">central_SIPA_income!B2</f>
        <v>18000510.6188669</v>
      </c>
      <c r="F9" s="158" t="n">
        <f aca="false">central_SIPA_income!I2</f>
        <v>135449.214417351</v>
      </c>
      <c r="G9" s="67" t="n">
        <f aca="false">E9-F9*0.7</f>
        <v>17905696.1687748</v>
      </c>
      <c r="H9" s="9"/>
      <c r="I9" s="169"/>
      <c r="J9" s="67" t="n">
        <f aca="false">G9*3.8235866717</f>
        <v>68463981.218437</v>
      </c>
      <c r="K9" s="9"/>
      <c r="L9" s="169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8" t="n">
        <v>2015</v>
      </c>
      <c r="C10" s="7" t="n">
        <v>2</v>
      </c>
      <c r="D10" s="168" t="n">
        <v>162</v>
      </c>
      <c r="E10" s="158" t="n">
        <f aca="false">central_SIPA_income!B3</f>
        <v>22157499.2341788</v>
      </c>
      <c r="F10" s="158" t="n">
        <f aca="false">central_SIPA_income!I3</f>
        <v>151084.142402353</v>
      </c>
      <c r="G10" s="67" t="n">
        <f aca="false">E10-F10*0.7</f>
        <v>22051740.3344971</v>
      </c>
      <c r="H10" s="9" t="s">
        <v>226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226</v>
      </c>
      <c r="L10" s="169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8" t="n">
        <v>2015</v>
      </c>
      <c r="C11" s="7" t="n">
        <v>3</v>
      </c>
      <c r="D11" s="168" t="n">
        <v>163</v>
      </c>
      <c r="E11" s="158" t="n">
        <f aca="false">central_SIPA_income!B4</f>
        <v>20233959.3615849</v>
      </c>
      <c r="F11" s="158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8" t="n">
        <v>2015</v>
      </c>
      <c r="C12" s="7" t="n">
        <v>4</v>
      </c>
      <c r="D12" s="168" t="n">
        <v>164</v>
      </c>
      <c r="E12" s="158" t="n">
        <f aca="false">central_SIPA_income!B5</f>
        <v>23711099.340712</v>
      </c>
      <c r="F12" s="158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4" t="s">
        <v>227</v>
      </c>
      <c r="B13" s="154" t="n">
        <v>2016</v>
      </c>
      <c r="C13" s="5" t="n">
        <v>1</v>
      </c>
      <c r="D13" s="154" t="n">
        <v>165</v>
      </c>
      <c r="E13" s="156" t="n">
        <f aca="false">central_SIPA_income!B6</f>
        <v>19318558.8094962</v>
      </c>
      <c r="F13" s="156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central_SIPA_income!B7</f>
        <v>22035975.6793422</v>
      </c>
      <c r="F14" s="158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central_SIPA_income!B8</f>
        <v>19225382.5714869</v>
      </c>
      <c r="F15" s="158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central_SIPA_income!B9</f>
        <v>22564836.9054479</v>
      </c>
      <c r="F16" s="158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central_SIPA_income!B10</f>
        <v>19510720.9348717</v>
      </c>
      <c r="F17" s="156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central_SIPA_income!B11</f>
        <v>23339052.656364</v>
      </c>
      <c r="F18" s="158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central_SIPA_income!B12</f>
        <v>20676340.3358436</v>
      </c>
      <c r="F19" s="158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central_SIPA_income!B13</f>
        <v>24442783.390504</v>
      </c>
      <c r="F20" s="158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central_SIPA_income!B14</f>
        <v>19425279.3963776</v>
      </c>
      <c r="F21" s="156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central_SIPA_income!B15</f>
        <v>22128007.929654</v>
      </c>
      <c r="F22" s="158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central_SIPA_income!B16</f>
        <v>18144968.4047922</v>
      </c>
      <c r="F23" s="158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central_SIPA_income!B17</f>
        <v>19836641.3035061</v>
      </c>
      <c r="F24" s="158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central_SIPA_income!B18</f>
        <v>15838280.4823216</v>
      </c>
      <c r="F25" s="156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central_SIPA_income!B19</f>
        <v>18778360.1188109</v>
      </c>
      <c r="F26" s="158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central_SIPA_income!B20</f>
        <v>15860188.8718915</v>
      </c>
      <c r="F27" s="158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central_SIPA_income!B21</f>
        <v>18033810.2682384</v>
      </c>
      <c r="F28" s="158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central_SIPA_income!B22</f>
        <v>16519043.637939</v>
      </c>
      <c r="F29" s="156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central_SIPA_income!B23</f>
        <v>18695477.4701039</v>
      </c>
      <c r="F30" s="158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central_SIPA_income!B24</f>
        <v>16080435.9298556</v>
      </c>
      <c r="F31" s="158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central_SIPA_income!B25</f>
        <v>18794097.4640602</v>
      </c>
      <c r="F32" s="158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central_SIPA_income!B26</f>
        <v>16465853.0201539</v>
      </c>
      <c r="F33" s="156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central_SIPA_income!B27</f>
        <v>19333992.3170684</v>
      </c>
      <c r="F34" s="158" t="n">
        <f aca="false">central_SIPA_income!I27</f>
        <v>96529.215300612</v>
      </c>
      <c r="G34" s="67" t="n">
        <f aca="false">E34-F34*0.7</f>
        <v>19266421.8663579</v>
      </c>
      <c r="H34" s="67"/>
      <c r="I34" s="67"/>
      <c r="J34" s="67" t="n">
        <f aca="false">G34*3.8235866717</f>
        <v>73666833.8595557</v>
      </c>
      <c r="K34" s="9"/>
      <c r="L34" s="67"/>
      <c r="M34" s="67" t="n">
        <f aca="false">F34*2.511711692</f>
        <v>242453.558690132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central_SIPA_income!B28</f>
        <v>16970963.2845069</v>
      </c>
      <c r="F35" s="158" t="n">
        <f aca="false">central_SIPA_income!I28</f>
        <v>101437.222296393</v>
      </c>
      <c r="G35" s="67" t="n">
        <f aca="false">E35-F35*0.7</f>
        <v>16899957.2288995</v>
      </c>
      <c r="H35" s="67"/>
      <c r="I35" s="67"/>
      <c r="J35" s="67" t="n">
        <f aca="false">G35*3.8235866717</f>
        <v>64618451.21272</v>
      </c>
      <c r="K35" s="9"/>
      <c r="L35" s="67"/>
      <c r="M35" s="67" t="n">
        <f aca="false">F35*2.511711692</f>
        <v>254781.057245852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central_SIPA_income!B29</f>
        <v>20088931.0612645</v>
      </c>
      <c r="F36" s="158" t="n">
        <f aca="false">central_SIPA_income!I29</f>
        <v>96028.978169873</v>
      </c>
      <c r="G36" s="67" t="n">
        <f aca="false">E36-F36*0.7</f>
        <v>20021710.7765455</v>
      </c>
      <c r="H36" s="67"/>
      <c r="I36" s="67"/>
      <c r="J36" s="67" t="n">
        <f aca="false">G36*3.8235866717</f>
        <v>76554746.4698318</v>
      </c>
      <c r="K36" s="9"/>
      <c r="L36" s="67"/>
      <c r="M36" s="67" t="n">
        <f aca="false">F36*2.511711692</f>
        <v>241197.107240083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central_SIPA_income!B30</f>
        <v>17583450.224224</v>
      </c>
      <c r="F37" s="156" t="n">
        <f aca="false">central_SIPA_income!I30</f>
        <v>98928.2152112361</v>
      </c>
      <c r="G37" s="8" t="n">
        <f aca="false">E37-F37*0.7</f>
        <v>17514200.4735762</v>
      </c>
      <c r="H37" s="8"/>
      <c r="I37" s="8"/>
      <c r="J37" s="8" t="n">
        <f aca="false">G37*3.8235866717</f>
        <v>66967063.4962476</v>
      </c>
      <c r="K37" s="6"/>
      <c r="L37" s="8"/>
      <c r="M37" s="8" t="n">
        <f aca="false">F37*2.511711692</f>
        <v>248479.154814754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central_SIPA_income!B31</f>
        <v>20455949.0516167</v>
      </c>
      <c r="F38" s="158" t="n">
        <f aca="false">central_SIPA_income!I31</f>
        <v>97535.366456823</v>
      </c>
      <c r="G38" s="67" t="n">
        <f aca="false">E38-F38*0.7</f>
        <v>20387674.295097</v>
      </c>
      <c r="H38" s="67"/>
      <c r="I38" s="67"/>
      <c r="J38" s="67" t="n">
        <f aca="false">G38*3.8235866717</f>
        <v>77954039.7016934</v>
      </c>
      <c r="K38" s="9"/>
      <c r="L38" s="67"/>
      <c r="M38" s="67" t="n">
        <f aca="false">F38*2.511711692</f>
        <v>244980.720313107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central_SIPA_income!B32</f>
        <v>17943080.5507065</v>
      </c>
      <c r="F39" s="158" t="n">
        <f aca="false">central_SIPA_income!I32</f>
        <v>101908.228050659</v>
      </c>
      <c r="G39" s="67" t="n">
        <f aca="false">E39-F39*0.7</f>
        <v>17871744.7910711</v>
      </c>
      <c r="H39" s="67"/>
      <c r="I39" s="67"/>
      <c r="J39" s="67" t="n">
        <f aca="false">G39*3.8235866717</f>
        <v>68334165.1831632</v>
      </c>
      <c r="K39" s="9"/>
      <c r="L39" s="67"/>
      <c r="M39" s="67" t="n">
        <f aca="false">F39*2.511711692</f>
        <v>255964.087905843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central_SIPA_income!B33</f>
        <v>20986930.519804</v>
      </c>
      <c r="F40" s="158" t="n">
        <f aca="false">central_SIPA_income!I33</f>
        <v>101443.101672326</v>
      </c>
      <c r="G40" s="67" t="n">
        <f aca="false">E40-F40*0.7</f>
        <v>20915920.3486334</v>
      </c>
      <c r="H40" s="67"/>
      <c r="I40" s="67"/>
      <c r="J40" s="67" t="n">
        <f aca="false">G40*3.8235866717</f>
        <v>79973834.2713736</v>
      </c>
      <c r="K40" s="9"/>
      <c r="L40" s="67"/>
      <c r="M40" s="67" t="n">
        <f aca="false">F40*2.511711692</f>
        <v>254795.824543126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central_SIPA_income!B34</f>
        <v>18393728.6968346</v>
      </c>
      <c r="F41" s="156" t="n">
        <f aca="false">central_SIPA_income!I34</f>
        <v>102402.756738103</v>
      </c>
      <c r="G41" s="8" t="n">
        <f aca="false">E41-F41*0.7</f>
        <v>18322046.7671179</v>
      </c>
      <c r="H41" s="8"/>
      <c r="I41" s="8"/>
      <c r="J41" s="8" t="n">
        <f aca="false">G41*3.8235866717</f>
        <v>70055933.8170162</v>
      </c>
      <c r="K41" s="6"/>
      <c r="L41" s="8"/>
      <c r="M41" s="8" t="n">
        <f aca="false">F41*2.511711692</f>
        <v>257206.201392125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central_SIPA_income!B35</f>
        <v>21493228.0772559</v>
      </c>
      <c r="F42" s="158" t="n">
        <f aca="false">central_SIPA_income!I35</f>
        <v>103232.197221927</v>
      </c>
      <c r="G42" s="67" t="n">
        <f aca="false">E42-F42*0.7</f>
        <v>21420965.5392005</v>
      </c>
      <c r="H42" s="67"/>
      <c r="I42" s="67"/>
      <c r="J42" s="67" t="n">
        <f aca="false">G42*3.8235866717</f>
        <v>81904918.3306322</v>
      </c>
      <c r="K42" s="9"/>
      <c r="L42" s="67"/>
      <c r="M42" s="67" t="n">
        <f aca="false">F42*2.511711692</f>
        <v>259289.516753164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central_SIPA_income!B36</f>
        <v>18883279.4168777</v>
      </c>
      <c r="F43" s="158" t="n">
        <f aca="false">central_SIPA_income!I36</f>
        <v>105457.813455313</v>
      </c>
      <c r="G43" s="67" t="n">
        <f aca="false">E43-F43*0.7</f>
        <v>18809458.9474589</v>
      </c>
      <c r="H43" s="67"/>
      <c r="I43" s="67"/>
      <c r="J43" s="67" t="n">
        <f aca="false">G43*3.8235866717</f>
        <v>71919596.5333923</v>
      </c>
      <c r="K43" s="9"/>
      <c r="L43" s="67"/>
      <c r="M43" s="67" t="n">
        <f aca="false">F43*2.511711692</f>
        <v>264879.623068464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central_SIPA_income!B37</f>
        <v>22129217.5912429</v>
      </c>
      <c r="F44" s="158" t="n">
        <f aca="false">central_SIPA_income!I37</f>
        <v>103419.399113298</v>
      </c>
      <c r="G44" s="67" t="n">
        <f aca="false">E44-F44*0.7</f>
        <v>22056824.0118636</v>
      </c>
      <c r="H44" s="67"/>
      <c r="I44" s="67"/>
      <c r="J44" s="67" t="n">
        <f aca="false">G44*3.8235866717</f>
        <v>84336178.3117942</v>
      </c>
      <c r="K44" s="9"/>
      <c r="L44" s="67"/>
      <c r="M44" s="67" t="n">
        <f aca="false">F44*2.511711692</f>
        <v>259759.713932484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central_SIPA_income!B38</f>
        <v>19440054.4374785</v>
      </c>
      <c r="F45" s="156" t="n">
        <f aca="false">central_SIPA_income!I38</f>
        <v>105524.73482849</v>
      </c>
      <c r="G45" s="8" t="n">
        <f aca="false">E45-F45*0.7</f>
        <v>19366187.1230985</v>
      </c>
      <c r="H45" s="8"/>
      <c r="I45" s="8"/>
      <c r="J45" s="8" t="n">
        <f aca="false">G45*3.8235866717</f>
        <v>74048294.9655276</v>
      </c>
      <c r="K45" s="6"/>
      <c r="L45" s="8"/>
      <c r="M45" s="8" t="n">
        <f aca="false">F45*2.511711692</f>
        <v>265047.710263918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central_SIPA_income!B39</f>
        <v>22787251.262675</v>
      </c>
      <c r="F46" s="158" t="n">
        <f aca="false">central_SIPA_income!I39</f>
        <v>100903.769105806</v>
      </c>
      <c r="G46" s="67" t="n">
        <f aca="false">E46-F46*0.7</f>
        <v>22716618.624301</v>
      </c>
      <c r="H46" s="67"/>
      <c r="I46" s="67"/>
      <c r="J46" s="67" t="n">
        <f aca="false">G46*3.8235866717</f>
        <v>86858960.1979692</v>
      </c>
      <c r="K46" s="9"/>
      <c r="L46" s="67"/>
      <c r="M46" s="67" t="n">
        <f aca="false">F46*2.511711692</f>
        <v>253441.176629922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central_SIPA_income!B40</f>
        <v>19875509.1247748</v>
      </c>
      <c r="F47" s="158" t="n">
        <f aca="false">central_SIPA_income!I40</f>
        <v>105551.126586231</v>
      </c>
      <c r="G47" s="67" t="n">
        <f aca="false">E47-F47*0.7</f>
        <v>19801623.3361644</v>
      </c>
      <c r="H47" s="67"/>
      <c r="I47" s="67"/>
      <c r="J47" s="67" t="n">
        <f aca="false">G47*3.8235866717</f>
        <v>75713223.0661819</v>
      </c>
      <c r="K47" s="9"/>
      <c r="L47" s="67"/>
      <c r="M47" s="67" t="n">
        <f aca="false">F47*2.511711692</f>
        <v>265113.998750409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central_SIPA_income!B41</f>
        <v>23231953.4665852</v>
      </c>
      <c r="F48" s="158" t="n">
        <f aca="false">central_SIPA_income!I41</f>
        <v>106371.27887571</v>
      </c>
      <c r="G48" s="67" t="n">
        <f aca="false">E48-F48*0.7</f>
        <v>23157493.5713722</v>
      </c>
      <c r="H48" s="67"/>
      <c r="I48" s="67"/>
      <c r="J48" s="67" t="n">
        <f aca="false">G48*3.8235866717</f>
        <v>88544683.7694772</v>
      </c>
      <c r="K48" s="9"/>
      <c r="L48" s="67"/>
      <c r="M48" s="67" t="n">
        <f aca="false">F48*2.511711692</f>
        <v>267173.984845114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central_SIPA_income!B42</f>
        <v>20316052.2279727</v>
      </c>
      <c r="F49" s="156" t="n">
        <f aca="false">central_SIPA_income!I42</f>
        <v>105773.004519454</v>
      </c>
      <c r="G49" s="8" t="n">
        <f aca="false">E49-F49*0.7</f>
        <v>20242011.1248091</v>
      </c>
      <c r="H49" s="8"/>
      <c r="I49" s="8"/>
      <c r="J49" s="8" t="n">
        <f aca="false">G49*3.8235866717</f>
        <v>77397083.9452231</v>
      </c>
      <c r="K49" s="6"/>
      <c r="L49" s="8"/>
      <c r="M49" s="8" t="n">
        <f aca="false">F49*2.511711692</f>
        <v>265671.292149481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central_SIPA_income!B43</f>
        <v>23692971.7205609</v>
      </c>
      <c r="F50" s="158" t="n">
        <f aca="false">central_SIPA_income!I43</f>
        <v>104017.20745916</v>
      </c>
      <c r="G50" s="67" t="n">
        <f aca="false">E50-F50*0.7</f>
        <v>23620159.6753395</v>
      </c>
      <c r="H50" s="67"/>
      <c r="I50" s="67"/>
      <c r="J50" s="67" t="n">
        <f aca="false">G50*3.8235866717</f>
        <v>90313727.7180539</v>
      </c>
      <c r="K50" s="9"/>
      <c r="L50" s="67"/>
      <c r="M50" s="67" t="n">
        <f aca="false">F50*2.511711692</f>
        <v>261261.236144361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central_SIPA_income!B44</f>
        <v>20826694.7782483</v>
      </c>
      <c r="F51" s="158" t="n">
        <f aca="false">central_SIPA_income!I44</f>
        <v>107926.053373578</v>
      </c>
      <c r="G51" s="67" t="n">
        <f aca="false">E51-F51*0.7</f>
        <v>20751146.5408868</v>
      </c>
      <c r="H51" s="67"/>
      <c r="I51" s="67"/>
      <c r="J51" s="67" t="n">
        <f aca="false">G51*3.8235866717</f>
        <v>79343807.3362282</v>
      </c>
      <c r="K51" s="9"/>
      <c r="L51" s="67"/>
      <c r="M51" s="67" t="n">
        <f aca="false">F51*2.511711692</f>
        <v>271079.130129831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central_SIPA_income!B45</f>
        <v>24339855.7215959</v>
      </c>
      <c r="F52" s="158" t="n">
        <f aca="false">central_SIPA_income!I45</f>
        <v>106015.906487981</v>
      </c>
      <c r="G52" s="67" t="n">
        <f aca="false">E52-F52*0.7</f>
        <v>24265644.5870543</v>
      </c>
      <c r="H52" s="67"/>
      <c r="I52" s="67"/>
      <c r="J52" s="67" t="n">
        <f aca="false">G52*3.8235866717</f>
        <v>92781795.2232701</v>
      </c>
      <c r="K52" s="9"/>
      <c r="L52" s="67"/>
      <c r="M52" s="67" t="n">
        <f aca="false">F52*2.511711692</f>
        <v>266281.391863841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central_SIPA_income!B46</f>
        <v>21381523.6051361</v>
      </c>
      <c r="F53" s="156" t="n">
        <f aca="false">central_SIPA_income!I46</f>
        <v>106332.374185978</v>
      </c>
      <c r="G53" s="8" t="n">
        <f aca="false">E53-F53*0.7</f>
        <v>21307090.9432059</v>
      </c>
      <c r="H53" s="8"/>
      <c r="I53" s="8"/>
      <c r="J53" s="8" t="n">
        <f aca="false">G53*3.8235866717</f>
        <v>81469508.943142</v>
      </c>
      <c r="K53" s="6"/>
      <c r="L53" s="8"/>
      <c r="M53" s="8" t="n">
        <f aca="false">F53*2.511711692</f>
        <v>267076.267481041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central_SIPA_income!B47</f>
        <v>24826357.0786402</v>
      </c>
      <c r="F54" s="158" t="n">
        <f aca="false">central_SIPA_income!I47</f>
        <v>103931.572414922</v>
      </c>
      <c r="G54" s="67" t="n">
        <f aca="false">E54-F54*0.7</f>
        <v>24753604.9779498</v>
      </c>
      <c r="H54" s="67"/>
      <c r="I54" s="67"/>
      <c r="J54" s="67" t="n">
        <f aca="false">G54*3.8235866717</f>
        <v>94647554.0702155</v>
      </c>
      <c r="K54" s="9"/>
      <c r="L54" s="67"/>
      <c r="M54" s="67" t="n">
        <f aca="false">F54*2.511711692</f>
        <v>261046.145602505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central_SIPA_income!B48</f>
        <v>21687776.2943039</v>
      </c>
      <c r="F55" s="158" t="n">
        <f aca="false">central_SIPA_income!I48</f>
        <v>108991.400040125</v>
      </c>
      <c r="G55" s="67" t="n">
        <f aca="false">E55-F55*0.7</f>
        <v>21611482.3142758</v>
      </c>
      <c r="H55" s="67"/>
      <c r="I55" s="67"/>
      <c r="J55" s="67" t="n">
        <f aca="false">G55*3.8235866717</f>
        <v>82633375.7325452</v>
      </c>
      <c r="K55" s="9"/>
      <c r="L55" s="67"/>
      <c r="M55" s="67" t="n">
        <f aca="false">F55*2.511711692</f>
        <v>273754.973808231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central_SIPA_income!B49</f>
        <v>25522836.2112647</v>
      </c>
      <c r="F56" s="158" t="n">
        <f aca="false">central_SIPA_income!I49</f>
        <v>108935.56222072</v>
      </c>
      <c r="G56" s="67" t="n">
        <f aca="false">E56-F56*0.7</f>
        <v>25446581.3177102</v>
      </c>
      <c r="H56" s="67"/>
      <c r="I56" s="67"/>
      <c r="J56" s="67" t="n">
        <f aca="false">G56*3.8235866717</f>
        <v>97297209.1667268</v>
      </c>
      <c r="K56" s="9"/>
      <c r="L56" s="67"/>
      <c r="M56" s="67" t="n">
        <f aca="false">F56*2.511711692</f>
        <v>273614.725304376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central_SIPA_income!B50</f>
        <v>22301196.272426</v>
      </c>
      <c r="F57" s="156" t="n">
        <f aca="false">central_SIPA_income!I50</f>
        <v>107679.384402862</v>
      </c>
      <c r="G57" s="8" t="n">
        <f aca="false">E57-F57*0.7</f>
        <v>22225820.703344</v>
      </c>
      <c r="H57" s="8"/>
      <c r="I57" s="8"/>
      <c r="J57" s="8" t="n">
        <f aca="false">G57*3.8235866717</f>
        <v>84982351.8089</v>
      </c>
      <c r="K57" s="6"/>
      <c r="L57" s="8"/>
      <c r="M57" s="8" t="n">
        <f aca="false">F57*2.511711692</f>
        <v>270459.56879203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central_SIPA_income!B51</f>
        <v>25761701.975595</v>
      </c>
      <c r="F58" s="158" t="n">
        <f aca="false">central_SIPA_income!I51</f>
        <v>110870.331443318</v>
      </c>
      <c r="G58" s="67" t="n">
        <f aca="false">E58-F58*0.7</f>
        <v>25684092.7435847</v>
      </c>
      <c r="H58" s="67"/>
      <c r="I58" s="67"/>
      <c r="J58" s="67" t="n">
        <f aca="false">G58*3.8235866717</f>
        <v>98205354.689077</v>
      </c>
      <c r="K58" s="9"/>
      <c r="L58" s="67"/>
      <c r="M58" s="67" t="n">
        <f aca="false">F58*2.511711692</f>
        <v>278474.307782097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central_SIPA_income!B52</f>
        <v>22786386.6095033</v>
      </c>
      <c r="F59" s="158" t="n">
        <f aca="false">central_SIPA_income!I52</f>
        <v>112085.927260538</v>
      </c>
      <c r="G59" s="67" t="n">
        <f aca="false">E59-F59*0.7</f>
        <v>22707926.4604209</v>
      </c>
      <c r="H59" s="67"/>
      <c r="I59" s="67"/>
      <c r="J59" s="67" t="n">
        <f aca="false">G59*3.8235866717</f>
        <v>86825724.9560091</v>
      </c>
      <c r="K59" s="9"/>
      <c r="L59" s="67"/>
      <c r="M59" s="67" t="n">
        <f aca="false">F59*2.511711692</f>
        <v>281527.534008955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central_SIPA_income!B53</f>
        <v>26297257.4196155</v>
      </c>
      <c r="F60" s="158" t="n">
        <f aca="false">central_SIPA_income!I53</f>
        <v>109560.815955303</v>
      </c>
      <c r="G60" s="67" t="n">
        <f aca="false">E60-F60*0.7</f>
        <v>26220564.8484468</v>
      </c>
      <c r="H60" s="67"/>
      <c r="I60" s="67"/>
      <c r="J60" s="67" t="n">
        <f aca="false">G60*3.8235866717</f>
        <v>100256602.278967</v>
      </c>
      <c r="K60" s="9"/>
      <c r="L60" s="67"/>
      <c r="M60" s="67" t="n">
        <f aca="false">F60*2.511711692</f>
        <v>275185.182419995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central_SIPA_income!B54</f>
        <v>23248520.9799462</v>
      </c>
      <c r="F61" s="156" t="n">
        <f aca="false">central_SIPA_income!I54</f>
        <v>110397.558817541</v>
      </c>
      <c r="G61" s="8" t="n">
        <f aca="false">E61-F61*0.7</f>
        <v>23171242.6887739</v>
      </c>
      <c r="H61" s="8"/>
      <c r="I61" s="8"/>
      <c r="J61" s="8" t="n">
        <f aca="false">G61*3.8235866717</f>
        <v>88597254.7115221</v>
      </c>
      <c r="K61" s="6"/>
      <c r="L61" s="8"/>
      <c r="M61" s="8" t="n">
        <f aca="false">F61*2.511711692</f>
        <v>277286.839250276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central_SIPA_income!B55</f>
        <v>26886169.9551624</v>
      </c>
      <c r="F62" s="158" t="n">
        <f aca="false">central_SIPA_income!I55</f>
        <v>108694.785066391</v>
      </c>
      <c r="G62" s="67" t="n">
        <f aca="false">E62-F62*0.7</f>
        <v>26810083.6056159</v>
      </c>
      <c r="H62" s="67"/>
      <c r="I62" s="67"/>
      <c r="J62" s="67" t="n">
        <f aca="false">G62*3.8235866717</f>
        <v>102510678.341596</v>
      </c>
      <c r="K62" s="9"/>
      <c r="L62" s="67"/>
      <c r="M62" s="67" t="n">
        <f aca="false">F62*2.511711692</f>
        <v>273009.962510681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central_SIPA_income!B56</f>
        <v>23704598.2324069</v>
      </c>
      <c r="F63" s="158" t="n">
        <f aca="false">central_SIPA_income!I56</f>
        <v>108159.958131875</v>
      </c>
      <c r="G63" s="67" t="n">
        <f aca="false">E63-F63*0.7</f>
        <v>23628886.2617146</v>
      </c>
      <c r="H63" s="67"/>
      <c r="I63" s="67"/>
      <c r="J63" s="67" t="n">
        <f aca="false">G63*3.8235866717</f>
        <v>90347094.5774073</v>
      </c>
      <c r="K63" s="9"/>
      <c r="L63" s="67"/>
      <c r="M63" s="67" t="n">
        <f aca="false">F63*2.511711692</f>
        <v>271666.631446061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central_SIPA_income!B57</f>
        <v>27504723.3387045</v>
      </c>
      <c r="F64" s="158" t="n">
        <f aca="false">central_SIPA_income!I57</f>
        <v>108718.705711757</v>
      </c>
      <c r="G64" s="67" t="n">
        <f aca="false">E64-F64*0.7</f>
        <v>27428620.2447062</v>
      </c>
      <c r="H64" s="67"/>
      <c r="I64" s="67"/>
      <c r="J64" s="67" t="n">
        <f aca="false">G64*3.8235866717</f>
        <v>104875706.79078</v>
      </c>
      <c r="K64" s="9"/>
      <c r="L64" s="67"/>
      <c r="M64" s="67" t="n">
        <f aca="false">F64*2.511711692</f>
        <v>273070.044275328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central_SIPA_income!B58</f>
        <v>24046767.0121275</v>
      </c>
      <c r="F65" s="156" t="n">
        <f aca="false">central_SIPA_income!I58</f>
        <v>112970.565298588</v>
      </c>
      <c r="G65" s="8" t="n">
        <f aca="false">E65-F65*0.7</f>
        <v>23967687.6164185</v>
      </c>
      <c r="H65" s="8"/>
      <c r="I65" s="8"/>
      <c r="J65" s="8" t="n">
        <f aca="false">G65*3.8235866717</f>
        <v>91642530.921607</v>
      </c>
      <c r="K65" s="6"/>
      <c r="L65" s="8"/>
      <c r="M65" s="8" t="n">
        <f aca="false">F65*2.511711692</f>
        <v>283749.489712312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central_SIPA_income!B59</f>
        <v>28013934.0545232</v>
      </c>
      <c r="F66" s="158" t="n">
        <f aca="false">central_SIPA_income!I59</f>
        <v>109295.328679018</v>
      </c>
      <c r="G66" s="67" t="n">
        <f aca="false">E66-F66*0.7</f>
        <v>27937427.3244479</v>
      </c>
      <c r="H66" s="67"/>
      <c r="I66" s="67"/>
      <c r="J66" s="67" t="n">
        <f aca="false">G66*3.8235866717</f>
        <v>106821174.759346</v>
      </c>
      <c r="K66" s="9"/>
      <c r="L66" s="67"/>
      <c r="M66" s="67" t="n">
        <f aca="false">F66*2.511711692</f>
        <v>274518.354924071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central_SIPA_income!B60</f>
        <v>24353119.2854538</v>
      </c>
      <c r="F67" s="158" t="n">
        <f aca="false">central_SIPA_income!I60</f>
        <v>111241.969434776</v>
      </c>
      <c r="G67" s="67" t="n">
        <f aca="false">E67-F67*0.7</f>
        <v>24275249.9068495</v>
      </c>
      <c r="H67" s="67"/>
      <c r="I67" s="67"/>
      <c r="J67" s="67" t="n">
        <f aca="false">G67*3.8235866717</f>
        <v>92818521.9960163</v>
      </c>
      <c r="K67" s="9"/>
      <c r="L67" s="67"/>
      <c r="M67" s="67" t="n">
        <f aca="false">F67*2.511711692</f>
        <v>279407.755270433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central_SIPA_income!B61</f>
        <v>28176223.2602714</v>
      </c>
      <c r="F68" s="158" t="n">
        <f aca="false">central_SIPA_income!I61</f>
        <v>109258.209197267</v>
      </c>
      <c r="G68" s="67" t="n">
        <f aca="false">E68-F68*0.7</f>
        <v>28099742.5138333</v>
      </c>
      <c r="H68" s="67"/>
      <c r="I68" s="67"/>
      <c r="J68" s="67" t="n">
        <f aca="false">G68*3.8235866717</f>
        <v>107441800.954095</v>
      </c>
      <c r="K68" s="9"/>
      <c r="L68" s="67"/>
      <c r="M68" s="67" t="n">
        <f aca="false">F68*2.511711692</f>
        <v>274425.121487757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central_SIPA_income!B62</f>
        <v>24638157.4355745</v>
      </c>
      <c r="F69" s="156" t="n">
        <f aca="false">central_SIPA_income!I62</f>
        <v>115271.583407961</v>
      </c>
      <c r="G69" s="8" t="n">
        <f aca="false">E69-F69*0.7</f>
        <v>24557467.3271889</v>
      </c>
      <c r="H69" s="8"/>
      <c r="I69" s="8"/>
      <c r="J69" s="8" t="n">
        <f aca="false">G69*3.8235866717</f>
        <v>93897604.7629478</v>
      </c>
      <c r="K69" s="6"/>
      <c r="L69" s="8"/>
      <c r="M69" s="8" t="n">
        <f aca="false">F69*2.511711692</f>
        <v>289528.983801129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central_SIPA_income!B63</f>
        <v>28602325.5199222</v>
      </c>
      <c r="F70" s="158" t="n">
        <f aca="false">central_SIPA_income!I63</f>
        <v>113443.948044162</v>
      </c>
      <c r="G70" s="67" t="n">
        <f aca="false">E70-F70*0.7</f>
        <v>28522914.7562913</v>
      </c>
      <c r="H70" s="67"/>
      <c r="I70" s="67"/>
      <c r="J70" s="67" t="n">
        <f aca="false">G70*3.8235866717</f>
        <v>109059836.700191</v>
      </c>
      <c r="K70" s="9"/>
      <c r="L70" s="67"/>
      <c r="M70" s="67" t="n">
        <f aca="false">F70*2.511711692</f>
        <v>284938.490689163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central_SIPA_income!B64</f>
        <v>25120076.5601593</v>
      </c>
      <c r="F71" s="158" t="n">
        <f aca="false">central_SIPA_income!I64</f>
        <v>111707.894838503</v>
      </c>
      <c r="G71" s="67" t="n">
        <f aca="false">E71-F71*0.7</f>
        <v>25041881.0337724</v>
      </c>
      <c r="H71" s="67"/>
      <c r="I71" s="67"/>
      <c r="J71" s="67" t="n">
        <f aca="false">G71*3.8235866717</f>
        <v>95749802.5550291</v>
      </c>
      <c r="K71" s="9"/>
      <c r="L71" s="67"/>
      <c r="M71" s="67" t="n">
        <f aca="false">F71*2.511711692</f>
        <v>280578.025554574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central_SIPA_income!B65</f>
        <v>29185128.0336799</v>
      </c>
      <c r="F72" s="158" t="n">
        <f aca="false">central_SIPA_income!I65</f>
        <v>110608.344411114</v>
      </c>
      <c r="G72" s="67" t="n">
        <f aca="false">E72-F72*0.7</f>
        <v>29107702.1925922</v>
      </c>
      <c r="H72" s="67"/>
      <c r="I72" s="67"/>
      <c r="J72" s="67" t="n">
        <f aca="false">G72*3.8235866717</f>
        <v>111295822.147408</v>
      </c>
      <c r="K72" s="9"/>
      <c r="L72" s="67"/>
      <c r="M72" s="67" t="n">
        <f aca="false">F72*2.511711692</f>
        <v>277816.271890159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central_SIPA_income!B66</f>
        <v>25397885.9235208</v>
      </c>
      <c r="F73" s="156" t="n">
        <f aca="false">central_SIPA_income!I66</f>
        <v>113402.175636328</v>
      </c>
      <c r="G73" s="8" t="n">
        <f aca="false">E73-F73*0.7</f>
        <v>25318504.4005754</v>
      </c>
      <c r="H73" s="8"/>
      <c r="I73" s="8"/>
      <c r="J73" s="8" t="n">
        <f aca="false">G73*3.8235866717</f>
        <v>96807495.9734179</v>
      </c>
      <c r="K73" s="6"/>
      <c r="L73" s="8"/>
      <c r="M73" s="8" t="n">
        <f aca="false">F73*2.511711692</f>
        <v>284833.570444003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central_SIPA_income!B67</f>
        <v>29341924.7518859</v>
      </c>
      <c r="F74" s="158" t="n">
        <f aca="false">central_SIPA_income!I67</f>
        <v>111298.231870512</v>
      </c>
      <c r="G74" s="67" t="n">
        <f aca="false">E74-F74*0.7</f>
        <v>29264015.9895765</v>
      </c>
      <c r="H74" s="67"/>
      <c r="I74" s="67"/>
      <c r="J74" s="67" t="n">
        <f aca="false">G74*3.8235866717</f>
        <v>111893501.49816</v>
      </c>
      <c r="K74" s="9"/>
      <c r="L74" s="67"/>
      <c r="M74" s="67" t="n">
        <f aca="false">F74*2.511711692</f>
        <v>279549.070288092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central_SIPA_income!B68</f>
        <v>25243687.8760127</v>
      </c>
      <c r="F75" s="158" t="n">
        <f aca="false">central_SIPA_income!I68</f>
        <v>115646.978519172</v>
      </c>
      <c r="G75" s="67" t="n">
        <f aca="false">E75-F75*0.7</f>
        <v>25162734.9910493</v>
      </c>
      <c r="H75" s="67"/>
      <c r="I75" s="67"/>
      <c r="J75" s="67" t="n">
        <f aca="false">G75*3.8235866717</f>
        <v>96211898.1352953</v>
      </c>
      <c r="K75" s="9"/>
      <c r="L75" s="67"/>
      <c r="M75" s="67" t="n">
        <f aca="false">F75*2.511711692</f>
        <v>290471.868091076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central_SIPA_income!B69</f>
        <v>29312144.881858</v>
      </c>
      <c r="F76" s="158" t="n">
        <f aca="false">central_SIPA_income!I69</f>
        <v>115751.785984691</v>
      </c>
      <c r="G76" s="67" t="n">
        <f aca="false">E76-F76*0.7</f>
        <v>29231118.6316688</v>
      </c>
      <c r="H76" s="67"/>
      <c r="I76" s="67"/>
      <c r="J76" s="67" t="n">
        <f aca="false">G76*3.8235866717</f>
        <v>111767715.59893</v>
      </c>
      <c r="K76" s="9"/>
      <c r="L76" s="67"/>
      <c r="M76" s="67" t="n">
        <f aca="false">F76*2.511711692</f>
        <v>290735.114227629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central_SIPA_income!B70</f>
        <v>25720899.7270313</v>
      </c>
      <c r="F77" s="156" t="n">
        <f aca="false">central_SIPA_income!I70</f>
        <v>116476.624585453</v>
      </c>
      <c r="G77" s="8" t="n">
        <f aca="false">E77-F77*0.7</f>
        <v>25639366.0898215</v>
      </c>
      <c r="H77" s="8"/>
      <c r="I77" s="8"/>
      <c r="J77" s="8" t="n">
        <f aca="false">G77*3.8235866717</f>
        <v>98034338.4518785</v>
      </c>
      <c r="K77" s="6"/>
      <c r="L77" s="8"/>
      <c r="M77" s="8" t="n">
        <f aca="false">F77*2.511711692</f>
        <v>292555.699815977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central_SIPA_income!B71</f>
        <v>29717184.5718145</v>
      </c>
      <c r="F78" s="158" t="n">
        <f aca="false">central_SIPA_income!I71</f>
        <v>120720.066987377</v>
      </c>
      <c r="G78" s="67" t="n">
        <f aca="false">E78-F78*0.7</f>
        <v>29632680.5249233</v>
      </c>
      <c r="H78" s="67"/>
      <c r="I78" s="67"/>
      <c r="J78" s="67" t="n">
        <f aca="false">G78*3.8235866717</f>
        <v>113303122.301841</v>
      </c>
      <c r="K78" s="9"/>
      <c r="L78" s="67"/>
      <c r="M78" s="67" t="n">
        <f aca="false">F78*2.511711692</f>
        <v>303214.003711218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central_SIPA_income!B72</f>
        <v>25892637.1455714</v>
      </c>
      <c r="F79" s="158" t="n">
        <f aca="false">central_SIPA_income!I72</f>
        <v>117535.438942868</v>
      </c>
      <c r="G79" s="67" t="n">
        <f aca="false">E79-F79*0.7</f>
        <v>25810362.3383114</v>
      </c>
      <c r="H79" s="67"/>
      <c r="I79" s="67"/>
      <c r="J79" s="67" t="n">
        <f aca="false">G79*3.8235866717</f>
        <v>98688157.428515</v>
      </c>
      <c r="K79" s="9"/>
      <c r="L79" s="67"/>
      <c r="M79" s="67" t="n">
        <f aca="false">F79*2.511711692</f>
        <v>295215.136217154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central_SIPA_income!B73</f>
        <v>30037017.5423292</v>
      </c>
      <c r="F80" s="158" t="n">
        <f aca="false">central_SIPA_income!I73</f>
        <v>119245.248040026</v>
      </c>
      <c r="G80" s="67" t="n">
        <f aca="false">E80-F80*0.7</f>
        <v>29953545.8687012</v>
      </c>
      <c r="H80" s="67"/>
      <c r="I80" s="67"/>
      <c r="J80" s="67" t="n">
        <f aca="false">G80*3.8235866717</f>
        <v>114529978.753721</v>
      </c>
      <c r="K80" s="9"/>
      <c r="L80" s="67"/>
      <c r="M80" s="67" t="n">
        <f aca="false">F80*2.511711692</f>
        <v>299509.683717572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central_SIPA_income!B74</f>
        <v>26338124.1047761</v>
      </c>
      <c r="F81" s="156" t="n">
        <f aca="false">central_SIPA_income!I74</f>
        <v>116612.559825083</v>
      </c>
      <c r="G81" s="8" t="n">
        <f aca="false">E81-F81*0.7</f>
        <v>26256495.3128986</v>
      </c>
      <c r="H81" s="8"/>
      <c r="I81" s="8"/>
      <c r="J81" s="8" t="n">
        <f aca="false">G81*3.8235866717</f>
        <v>100393985.523953</v>
      </c>
      <c r="K81" s="6"/>
      <c r="L81" s="8"/>
      <c r="M81" s="8" t="n">
        <f aca="false">F81*2.511711692</f>
        <v>292897.12994671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central_SIPA_income!B75</f>
        <v>30276844.6934556</v>
      </c>
      <c r="F82" s="158" t="n">
        <f aca="false">central_SIPA_income!I75</f>
        <v>114696.933354124</v>
      </c>
      <c r="G82" s="67" t="n">
        <f aca="false">E82-F82*0.7</f>
        <v>30196556.8401078</v>
      </c>
      <c r="H82" s="67"/>
      <c r="I82" s="67"/>
      <c r="J82" s="67" t="n">
        <f aca="false">G82*3.8235866717</f>
        <v>115459152.265067</v>
      </c>
      <c r="K82" s="9"/>
      <c r="L82" s="67"/>
      <c r="M82" s="67" t="n">
        <f aca="false">F82*2.511711692</f>
        <v>288085.628542097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central_SIPA_income!B76</f>
        <v>26434935.8914543</v>
      </c>
      <c r="F83" s="158" t="n">
        <f aca="false">central_SIPA_income!I76</f>
        <v>120759.609603358</v>
      </c>
      <c r="G83" s="67" t="n">
        <f aca="false">E83-F83*0.7</f>
        <v>26350404.1647319</v>
      </c>
      <c r="H83" s="67"/>
      <c r="I83" s="67"/>
      <c r="J83" s="67" t="n">
        <f aca="false">G83*3.8235866717</f>
        <v>100753054.158177</v>
      </c>
      <c r="K83" s="9"/>
      <c r="L83" s="67"/>
      <c r="M83" s="67" t="n">
        <f aca="false">F83*2.511711692</f>
        <v>303313.32336211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central_SIPA_income!B77</f>
        <v>30583198.5092816</v>
      </c>
      <c r="F84" s="158" t="n">
        <f aca="false">central_SIPA_income!I77</f>
        <v>116821.662358758</v>
      </c>
      <c r="G84" s="67" t="n">
        <f aca="false">E84-F84*0.7</f>
        <v>30501423.3456305</v>
      </c>
      <c r="H84" s="67"/>
      <c r="I84" s="67"/>
      <c r="J84" s="67" t="n">
        <f aca="false">G84*3.8235866717</f>
        <v>116624835.772232</v>
      </c>
      <c r="K84" s="9"/>
      <c r="L84" s="67"/>
      <c r="M84" s="67" t="n">
        <f aca="false">F84*2.511711692</f>
        <v>293422.33522537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central_SIPA_income!B78</f>
        <v>26933290.8790797</v>
      </c>
      <c r="F85" s="156" t="n">
        <f aca="false">central_SIPA_income!I78</f>
        <v>117197.755303695</v>
      </c>
      <c r="G85" s="8" t="n">
        <f aca="false">E85-F85*0.7</f>
        <v>26851252.4503671</v>
      </c>
      <c r="H85" s="8"/>
      <c r="I85" s="8"/>
      <c r="J85" s="8" t="n">
        <f aca="false">G85*3.8235866717</f>
        <v>102668090.987676</v>
      </c>
      <c r="K85" s="6"/>
      <c r="L85" s="8"/>
      <c r="M85" s="8" t="n">
        <f aca="false">F85*2.511711692</f>
        <v>294366.972272446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central_SIPA_income!B79</f>
        <v>31266659.6653368</v>
      </c>
      <c r="F86" s="158" t="n">
        <f aca="false">central_SIPA_income!I79</f>
        <v>119526.156531322</v>
      </c>
      <c r="G86" s="67" t="n">
        <f aca="false">E86-F86*0.7</f>
        <v>31182991.3557648</v>
      </c>
      <c r="H86" s="67"/>
      <c r="I86" s="67"/>
      <c r="J86" s="67" t="n">
        <f aca="false">G86*3.8235866717</f>
        <v>119230870.131639</v>
      </c>
      <c r="K86" s="9"/>
      <c r="L86" s="67"/>
      <c r="M86" s="67" t="n">
        <f aca="false">F86*2.511711692</f>
        <v>300215.244859543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central_SIPA_income!B80</f>
        <v>27392934.0017156</v>
      </c>
      <c r="F87" s="158" t="n">
        <f aca="false">central_SIPA_income!I80</f>
        <v>119565.150391009</v>
      </c>
      <c r="G87" s="67" t="n">
        <f aca="false">E87-F87*0.7</f>
        <v>27309238.3964419</v>
      </c>
      <c r="H87" s="67"/>
      <c r="I87" s="67"/>
      <c r="J87" s="67" t="n">
        <f aca="false">G87*3.8235866717</f>
        <v>104419239.946913</v>
      </c>
      <c r="K87" s="9"/>
      <c r="L87" s="67"/>
      <c r="M87" s="67" t="n">
        <f aca="false">F87*2.511711692</f>
        <v>300313.186192836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central_SIPA_income!B81</f>
        <v>31600260.441286</v>
      </c>
      <c r="F88" s="158" t="n">
        <f aca="false">central_SIPA_income!I81</f>
        <v>117829.191449062</v>
      </c>
      <c r="G88" s="67" t="n">
        <f aca="false">E88-F88*0.7</f>
        <v>31517780.0072717</v>
      </c>
      <c r="H88" s="67"/>
      <c r="I88" s="67"/>
      <c r="J88" s="67" t="n">
        <f aca="false">G88*3.8235866717</f>
        <v>120510963.557377</v>
      </c>
      <c r="K88" s="9"/>
      <c r="L88" s="67"/>
      <c r="M88" s="67" t="n">
        <f aca="false">F88*2.511711692</f>
        <v>295952.957821516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central_SIPA_income!B82</f>
        <v>27595469.9021986</v>
      </c>
      <c r="F89" s="156" t="n">
        <f aca="false">central_SIPA_income!I82</f>
        <v>119000.314599053</v>
      </c>
      <c r="G89" s="8" t="n">
        <f aca="false">E89-F89*0.7</f>
        <v>27512169.6819792</v>
      </c>
      <c r="H89" s="8"/>
      <c r="I89" s="8"/>
      <c r="J89" s="8" t="n">
        <f aca="false">G89*3.8235866717</f>
        <v>105195165.305565</v>
      </c>
      <c r="K89" s="6"/>
      <c r="L89" s="8"/>
      <c r="M89" s="8" t="n">
        <f aca="false">F89*2.511711692</f>
        <v>298894.481530118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central_SIPA_income!B83</f>
        <v>31976399.8686668</v>
      </c>
      <c r="F90" s="158" t="n">
        <f aca="false">central_SIPA_income!I83</f>
        <v>121289.948838237</v>
      </c>
      <c r="G90" s="67" t="n">
        <f aca="false">E90-F90*0.7</f>
        <v>31891496.9044801</v>
      </c>
      <c r="H90" s="67"/>
      <c r="I90" s="67"/>
      <c r="J90" s="67" t="n">
        <f aca="false">G90*3.8235866717</f>
        <v>121939902.504532</v>
      </c>
      <c r="K90" s="9"/>
      <c r="L90" s="67"/>
      <c r="M90" s="67" t="n">
        <f aca="false">F90*2.511711692</f>
        <v>304645.382619082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central_SIPA_income!B84</f>
        <v>27850853.0466788</v>
      </c>
      <c r="F91" s="158" t="n">
        <f aca="false">central_SIPA_income!I84</f>
        <v>124537.460710722</v>
      </c>
      <c r="G91" s="67" t="n">
        <f aca="false">E91-F91*0.7</f>
        <v>27763676.8241813</v>
      </c>
      <c r="H91" s="67"/>
      <c r="I91" s="67"/>
      <c r="J91" s="67" t="n">
        <f aca="false">G91*3.8235866717</f>
        <v>106156824.662326</v>
      </c>
      <c r="K91" s="9"/>
      <c r="L91" s="67"/>
      <c r="M91" s="67" t="n">
        <f aca="false">F91*2.511711692</f>
        <v>312802.196159112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central_SIPA_income!B85</f>
        <v>32355780.0510361</v>
      </c>
      <c r="F92" s="158" t="n">
        <f aca="false">central_SIPA_income!I85</f>
        <v>118327.414534985</v>
      </c>
      <c r="G92" s="67" t="n">
        <f aca="false">E92-F92*0.7</f>
        <v>32272950.8608616</v>
      </c>
      <c r="H92" s="67"/>
      <c r="I92" s="67"/>
      <c r="J92" s="67" t="n">
        <f aca="false">G92*3.8235866717</f>
        <v>123398424.768019</v>
      </c>
      <c r="K92" s="9"/>
      <c r="L92" s="67"/>
      <c r="M92" s="67" t="n">
        <f aca="false">F92*2.511711692</f>
        <v>297204.350571652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central_SIPA_income!B86</f>
        <v>28242062.7681607</v>
      </c>
      <c r="F93" s="156" t="n">
        <f aca="false">central_SIPA_income!I86</f>
        <v>121353.850366831</v>
      </c>
      <c r="G93" s="8" t="n">
        <f aca="false">E93-F93*0.7</f>
        <v>28157115.0729039</v>
      </c>
      <c r="H93" s="8"/>
      <c r="I93" s="8"/>
      <c r="J93" s="8" t="n">
        <f aca="false">G93*3.8235866717</f>
        <v>107661169.906279</v>
      </c>
      <c r="K93" s="6"/>
      <c r="L93" s="8"/>
      <c r="M93" s="8" t="n">
        <f aca="false">F93*2.511711692</f>
        <v>304805.884835587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central_SIPA_income!B87</f>
        <v>32640330.5712779</v>
      </c>
      <c r="F94" s="158" t="n">
        <f aca="false">central_SIPA_income!I87</f>
        <v>120253.284590131</v>
      </c>
      <c r="G94" s="67" t="n">
        <f aca="false">E94-F94*0.7</f>
        <v>32556153.2720648</v>
      </c>
      <c r="H94" s="67"/>
      <c r="I94" s="67"/>
      <c r="J94" s="67" t="n">
        <f aca="false">G94*3.8235866717</f>
        <v>124481273.732889</v>
      </c>
      <c r="K94" s="9"/>
      <c r="L94" s="67"/>
      <c r="M94" s="67" t="n">
        <f aca="false">F94*2.511711692</f>
        <v>302041.580906435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central_SIPA_income!B88</f>
        <v>28523495.517793</v>
      </c>
      <c r="F95" s="158" t="n">
        <f aca="false">central_SIPA_income!I88</f>
        <v>119341.797677843</v>
      </c>
      <c r="G95" s="67" t="n">
        <f aca="false">E95-F95*0.7</f>
        <v>28439956.2594185</v>
      </c>
      <c r="H95" s="67"/>
      <c r="I95" s="67"/>
      <c r="J95" s="67" t="n">
        <f aca="false">G95*3.8235866717</f>
        <v>108742637.697244</v>
      </c>
      <c r="K95" s="9"/>
      <c r="L95" s="67"/>
      <c r="M95" s="67" t="n">
        <f aca="false">F95*2.511711692</f>
        <v>299752.188571736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central_SIPA_income!B89</f>
        <v>33164705.8930008</v>
      </c>
      <c r="F96" s="158" t="n">
        <f aca="false">central_SIPA_income!I89</f>
        <v>118077.108061284</v>
      </c>
      <c r="G96" s="67" t="n">
        <f aca="false">E96-F96*0.7</f>
        <v>33082051.9173579</v>
      </c>
      <c r="H96" s="67"/>
      <c r="I96" s="67"/>
      <c r="J96" s="67" t="n">
        <f aca="false">G96*3.8235866717</f>
        <v>126492092.783697</v>
      </c>
      <c r="K96" s="9"/>
      <c r="L96" s="67"/>
      <c r="M96" s="67" t="n">
        <f aca="false">F96*2.511711692</f>
        <v>296575.652875075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central_SIPA_income!B90</f>
        <v>28866790.1872104</v>
      </c>
      <c r="F97" s="156" t="n">
        <f aca="false">central_SIPA_income!I90</f>
        <v>121076.356468338</v>
      </c>
      <c r="G97" s="8" t="n">
        <f aca="false">E97-F97*0.7</f>
        <v>28782036.7376826</v>
      </c>
      <c r="H97" s="8"/>
      <c r="I97" s="8"/>
      <c r="J97" s="8" t="n">
        <f aca="false">G97*3.8235866717</f>
        <v>110050612.054583</v>
      </c>
      <c r="K97" s="6"/>
      <c r="L97" s="8"/>
      <c r="M97" s="8" t="n">
        <f aca="false">F97*2.511711692</f>
        <v>304108.900166283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central_SIPA_income!B91</f>
        <v>33378159.6841149</v>
      </c>
      <c r="F98" s="158" t="n">
        <f aca="false">central_SIPA_income!I91</f>
        <v>118378.749094646</v>
      </c>
      <c r="G98" s="67" t="n">
        <f aca="false">E98-F98*0.7</f>
        <v>33295294.5597487</v>
      </c>
      <c r="H98" s="67"/>
      <c r="I98" s="67"/>
      <c r="J98" s="67" t="n">
        <f aca="false">G98*3.8235866717</f>
        <v>127307444.508981</v>
      </c>
      <c r="K98" s="9"/>
      <c r="L98" s="67"/>
      <c r="M98" s="67" t="n">
        <f aca="false">F98*2.511711692</f>
        <v>297333.288185357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central_SIPA_income!B92</f>
        <v>29337148.358275</v>
      </c>
      <c r="F99" s="158" t="n">
        <f aca="false">central_SIPA_income!I92</f>
        <v>117905.143585468</v>
      </c>
      <c r="G99" s="67" t="n">
        <f aca="false">E99-F99*0.7</f>
        <v>29254614.7577651</v>
      </c>
      <c r="H99" s="67"/>
      <c r="I99" s="67"/>
      <c r="J99" s="67" t="n">
        <f aca="false">G99*3.8235866717</f>
        <v>111857555.073509</v>
      </c>
      <c r="K99" s="9"/>
      <c r="L99" s="67"/>
      <c r="M99" s="67" t="n">
        <f aca="false">F99*2.511711692</f>
        <v>296143.727690558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central_SIPA_income!B93</f>
        <v>33838768.9803354</v>
      </c>
      <c r="F100" s="158" t="n">
        <f aca="false">central_SIPA_income!I93</f>
        <v>120434.104060038</v>
      </c>
      <c r="G100" s="67" t="n">
        <f aca="false">E100-F100*0.7</f>
        <v>33754465.1074934</v>
      </c>
      <c r="H100" s="67"/>
      <c r="I100" s="67"/>
      <c r="J100" s="67" t="n">
        <f aca="false">G100*3.8235866717</f>
        <v>129063122.895374</v>
      </c>
      <c r="K100" s="9"/>
      <c r="L100" s="67"/>
      <c r="M100" s="67" t="n">
        <f aca="false">F100*2.511711692</f>
        <v>302495.747283141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central_SIPA_income!B94</f>
        <v>29688737.4729878</v>
      </c>
      <c r="F101" s="156" t="n">
        <f aca="false">central_SIPA_income!I94</f>
        <v>119574.016233585</v>
      </c>
      <c r="G101" s="8" t="n">
        <f aca="false">E101-F101*0.7</f>
        <v>29605035.6616243</v>
      </c>
      <c r="H101" s="8"/>
      <c r="I101" s="8"/>
      <c r="J101" s="8" t="n">
        <f aca="false">G101*3.8235866717</f>
        <v>113197419.77099</v>
      </c>
      <c r="K101" s="6"/>
      <c r="L101" s="8"/>
      <c r="M101" s="8" t="n">
        <f aca="false">F101*2.511711692</f>
        <v>300335.454633292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central_SIPA_income!B95</f>
        <v>34319637.3767196</v>
      </c>
      <c r="F102" s="158" t="n">
        <f aca="false">central_SIPA_income!I95</f>
        <v>121761.877668836</v>
      </c>
      <c r="G102" s="67" t="n">
        <f aca="false">E102-F102*0.7</f>
        <v>34234404.0623514</v>
      </c>
      <c r="H102" s="67"/>
      <c r="I102" s="67"/>
      <c r="J102" s="67" t="n">
        <f aca="false">G102*3.8235866717</f>
        <v>130898211.086399</v>
      </c>
      <c r="K102" s="9"/>
      <c r="L102" s="67"/>
      <c r="M102" s="67" t="n">
        <f aca="false">F102*2.511711692</f>
        <v>305830.731780688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central_SIPA_income!B96</f>
        <v>30076255.3105613</v>
      </c>
      <c r="F103" s="158" t="n">
        <f aca="false">central_SIPA_income!I96</f>
        <v>121320.945745625</v>
      </c>
      <c r="G103" s="67" t="n">
        <f aca="false">E103-F103*0.7</f>
        <v>29991330.6485393</v>
      </c>
      <c r="H103" s="67"/>
      <c r="I103" s="67"/>
      <c r="J103" s="67" t="n">
        <f aca="false">G103*3.8235866717</f>
        <v>114674452.134303</v>
      </c>
      <c r="K103" s="9"/>
      <c r="L103" s="67"/>
      <c r="M103" s="67" t="n">
        <f aca="false">F103*2.511711692</f>
        <v>304723.237913785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central_SIPA_income!B97</f>
        <v>34841026.4982068</v>
      </c>
      <c r="F104" s="158" t="n">
        <f aca="false">central_SIPA_income!I97</f>
        <v>117741.865680491</v>
      </c>
      <c r="G104" s="67" t="n">
        <f aca="false">E104-F104*0.7</f>
        <v>34758607.1922304</v>
      </c>
      <c r="H104" s="67"/>
      <c r="I104" s="67"/>
      <c r="J104" s="67" t="n">
        <f aca="false">G104*3.8235866717</f>
        <v>132902547.187068</v>
      </c>
      <c r="K104" s="9"/>
      <c r="L104" s="67"/>
      <c r="M104" s="67" t="n">
        <f aca="false">F104*2.511711692</f>
        <v>295733.620667584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central_SIPA_income!B98</f>
        <v>30395345.9729143</v>
      </c>
      <c r="F105" s="156" t="n">
        <f aca="false">central_SIPA_income!I98</f>
        <v>119135.169831567</v>
      </c>
      <c r="G105" s="8" t="n">
        <f aca="false">E105-F105*0.7</f>
        <v>30311951.3540322</v>
      </c>
      <c r="H105" s="8"/>
      <c r="I105" s="8"/>
      <c r="J105" s="8" t="n">
        <f aca="false">G105*3.8235866717</f>
        <v>115900373.190496</v>
      </c>
      <c r="K105" s="6"/>
      <c r="L105" s="8"/>
      <c r="M105" s="8" t="n">
        <f aca="false">F105*2.511711692</f>
        <v>299233.198994352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central_SIPA_income!B99</f>
        <v>35214898.6313151</v>
      </c>
      <c r="F106" s="158" t="n">
        <f aca="false">central_SIPA_income!I99</f>
        <v>118846.759243957</v>
      </c>
      <c r="G106" s="67" t="n">
        <f aca="false">E106-F106*0.7</f>
        <v>35131705.8998444</v>
      </c>
      <c r="H106" s="67"/>
      <c r="I106" s="67"/>
      <c r="J106" s="67" t="n">
        <f aca="false">G106*3.8235866717</f>
        <v>134329122.432729</v>
      </c>
      <c r="K106" s="9"/>
      <c r="L106" s="67"/>
      <c r="M106" s="67" t="n">
        <f aca="false">F106*2.511711692</f>
        <v>298508.794749356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central_SIPA_income!B100</f>
        <v>30584373.1197387</v>
      </c>
      <c r="F107" s="158" t="n">
        <f aca="false">central_SIPA_income!I100</f>
        <v>123988.731479923</v>
      </c>
      <c r="G107" s="67" t="n">
        <f aca="false">E107-F107*0.7</f>
        <v>30497581.0077027</v>
      </c>
      <c r="H107" s="67"/>
      <c r="I107" s="67"/>
      <c r="J107" s="67" t="n">
        <f aca="false">G107*3.8235866717</f>
        <v>116610144.260143</v>
      </c>
      <c r="K107" s="9"/>
      <c r="L107" s="67"/>
      <c r="M107" s="67" t="n">
        <f aca="false">F107*2.511711692</f>
        <v>311423.94653437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central_SIPA_income!B101</f>
        <v>35428443.3975919</v>
      </c>
      <c r="F108" s="158" t="n">
        <f aca="false">central_SIPA_income!I101</f>
        <v>121136.790207261</v>
      </c>
      <c r="G108" s="67" t="n">
        <f aca="false">E108-F108*0.7</f>
        <v>35343647.6444468</v>
      </c>
      <c r="H108" s="67"/>
      <c r="I108" s="67"/>
      <c r="J108" s="67" t="n">
        <f aca="false">G108*3.8235866717</f>
        <v>135139500.062568</v>
      </c>
      <c r="K108" s="9"/>
      <c r="L108" s="67"/>
      <c r="M108" s="67" t="n">
        <f aca="false">F108*2.511711692</f>
        <v>304260.692294929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central_SIPA_income!B102</f>
        <v>30830955.261579</v>
      </c>
      <c r="F109" s="156" t="n">
        <f aca="false">central_SIPA_income!I102</f>
        <v>121751.767558719</v>
      </c>
      <c r="G109" s="8" t="n">
        <f aca="false">E109-F109*0.7</f>
        <v>30745729.0242879</v>
      </c>
      <c r="H109" s="8"/>
      <c r="I109" s="8"/>
      <c r="J109" s="8" t="n">
        <f aca="false">G109*3.8235866717</f>
        <v>117558959.708967</v>
      </c>
      <c r="K109" s="6"/>
      <c r="L109" s="8"/>
      <c r="M109" s="8" t="n">
        <f aca="false">F109*2.511711692</f>
        <v>305805.3380989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central_SIPA_income!B103</f>
        <v>35659039.0008937</v>
      </c>
      <c r="F110" s="158" t="n">
        <f aca="false">central_SIPA_income!I103</f>
        <v>122378.913488687</v>
      </c>
      <c r="G110" s="67" t="n">
        <f aca="false">E110-F110*0.7</f>
        <v>35573373.7614516</v>
      </c>
      <c r="H110" s="67"/>
      <c r="I110" s="67"/>
      <c r="J110" s="67" t="n">
        <f aca="false">G110*3.8235866717</f>
        <v>136017877.781689</v>
      </c>
      <c r="K110" s="9"/>
      <c r="L110" s="67"/>
      <c r="M110" s="67" t="n">
        <f aca="false">F110*2.511711692</f>
        <v>307380.547863793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central_SIPA_income!B104</f>
        <v>31313599.3558108</v>
      </c>
      <c r="F111" s="158" t="n">
        <f aca="false">central_SIPA_income!I104</f>
        <v>124580.878292833</v>
      </c>
      <c r="G111" s="67" t="n">
        <f aca="false">E111-F111*0.7</f>
        <v>31226392.7410058</v>
      </c>
      <c r="H111" s="67"/>
      <c r="I111" s="67"/>
      <c r="J111" s="67" t="n">
        <f aca="false">G111*3.8235866717</f>
        <v>119396819.089779</v>
      </c>
      <c r="K111" s="9"/>
      <c r="L111" s="67"/>
      <c r="M111" s="67" t="n">
        <f aca="false">F111*2.511711692</f>
        <v>312911.248607737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central_SIPA_income!B105</f>
        <v>36175010.2184151</v>
      </c>
      <c r="F112" s="158" t="n">
        <f aca="false">central_SIPA_income!I105</f>
        <v>123430.803091665</v>
      </c>
      <c r="G112" s="67" t="n">
        <f aca="false">E112-F112*0.7</f>
        <v>36088608.6562509</v>
      </c>
      <c r="H112" s="67"/>
      <c r="I112" s="67"/>
      <c r="J112" s="67" t="n">
        <f aca="false">G112*3.8235866717</f>
        <v>137987923.058238</v>
      </c>
      <c r="K112" s="9"/>
      <c r="L112" s="67"/>
      <c r="M112" s="67" t="n">
        <f aca="false">F112*2.511711692</f>
        <v>310022.591278285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10937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212</v>
      </c>
      <c r="F1" s="163" t="s">
        <v>213</v>
      </c>
      <c r="G1" s="162"/>
      <c r="H1" s="162"/>
      <c r="I1" s="162"/>
      <c r="J1" s="162"/>
      <c r="K1" s="162"/>
      <c r="L1" s="162"/>
      <c r="M1" s="164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</row>
    <row r="2" customFormat="false" ht="50.25" hidden="false" customHeight="true" outlineLevel="0" collapsed="false">
      <c r="A2" s="143" t="s">
        <v>214</v>
      </c>
      <c r="B2" s="143" t="s">
        <v>184</v>
      </c>
      <c r="C2" s="143" t="s">
        <v>185</v>
      </c>
      <c r="D2" s="143" t="s">
        <v>215</v>
      </c>
      <c r="E2" s="145" t="s">
        <v>216</v>
      </c>
      <c r="F2" s="145" t="s">
        <v>217</v>
      </c>
      <c r="G2" s="143" t="s">
        <v>218</v>
      </c>
      <c r="H2" s="143" t="s">
        <v>219</v>
      </c>
      <c r="I2" s="143" t="s">
        <v>220</v>
      </c>
      <c r="J2" s="143" t="s">
        <v>221</v>
      </c>
      <c r="K2" s="143" t="s">
        <v>222</v>
      </c>
      <c r="L2" s="143" t="s">
        <v>223</v>
      </c>
      <c r="M2" s="146" t="s">
        <v>224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225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low_SIPA_income!B2</f>
        <v>18000510.6188669</v>
      </c>
      <c r="F9" s="156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8" t="n">
        <f aca="false">low_SIPA_income!B3</f>
        <v>22157499.2341788</v>
      </c>
      <c r="F10" s="158" t="n">
        <f aca="false">low_SIPA_income!I3</f>
        <v>151084.142402353</v>
      </c>
      <c r="G10" s="67" t="n">
        <f aca="false">E10-F10*0.7</f>
        <v>22051740.3344971</v>
      </c>
      <c r="H10" s="67" t="s">
        <v>226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226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8" t="n">
        <f aca="false">low_SIPA_income!B4</f>
        <v>20233959.3615849</v>
      </c>
      <c r="F11" s="158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8" t="n">
        <f aca="false">low_SIPA_income!B5</f>
        <v>23711099.340712</v>
      </c>
      <c r="F12" s="158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227</v>
      </c>
      <c r="B13" s="154" t="n">
        <v>2016</v>
      </c>
      <c r="C13" s="5" t="n">
        <v>1</v>
      </c>
      <c r="D13" s="154" t="n">
        <v>165</v>
      </c>
      <c r="E13" s="156" t="n">
        <f aca="false">low_SIPA_income!B6</f>
        <v>19318558.8094962</v>
      </c>
      <c r="F13" s="156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low_SIPA_income!B7</f>
        <v>22035975.6793422</v>
      </c>
      <c r="F14" s="158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low_SIPA_income!B8</f>
        <v>19225382.5714869</v>
      </c>
      <c r="F15" s="158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low_SIPA_income!B9</f>
        <v>22564836.9054479</v>
      </c>
      <c r="F16" s="158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low_SIPA_income!B10</f>
        <v>19510720.9348717</v>
      </c>
      <c r="F17" s="156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low_SIPA_income!B11</f>
        <v>23339052.656364</v>
      </c>
      <c r="F18" s="158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low_SIPA_income!B12</f>
        <v>20676340.3358436</v>
      </c>
      <c r="F19" s="158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low_SIPA_income!B13</f>
        <v>24442783.390504</v>
      </c>
      <c r="F20" s="158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low_SIPA_income!B14</f>
        <v>19425279.3963776</v>
      </c>
      <c r="F21" s="156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low_SIPA_income!B15</f>
        <v>22128007.929654</v>
      </c>
      <c r="F22" s="158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low_SIPA_income!B16</f>
        <v>18144968.4047922</v>
      </c>
      <c r="F23" s="158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low_SIPA_income!B17</f>
        <v>19836641.3035061</v>
      </c>
      <c r="F24" s="158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low_SIPA_income!B18</f>
        <v>15838280.4823216</v>
      </c>
      <c r="F25" s="156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low_SIPA_income!B19</f>
        <v>18778360.1188109</v>
      </c>
      <c r="F26" s="158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low_SIPA_income!B20</f>
        <v>15860188.8718915</v>
      </c>
      <c r="F27" s="158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low_SIPA_income!B21</f>
        <v>18033791.0681253</v>
      </c>
      <c r="F28" s="158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low_SIPA_income!B22</f>
        <v>16523403.45029</v>
      </c>
      <c r="F29" s="156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low_SIPA_income!B23</f>
        <v>19058142.3816432</v>
      </c>
      <c r="F30" s="158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low_SIPA_income!B24</f>
        <v>16151550.3657522</v>
      </c>
      <c r="F31" s="158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low_SIPA_income!B25</f>
        <v>18426766.9202223</v>
      </c>
      <c r="F32" s="158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low_SIPA_income!B26</f>
        <v>16149782.5733162</v>
      </c>
      <c r="F33" s="156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low_SIPA_income!B27</f>
        <v>18920663.1342383</v>
      </c>
      <c r="F34" s="158" t="n">
        <f aca="false">low_SIPA_income!I27</f>
        <v>95760.8443751371</v>
      </c>
      <c r="G34" s="67" t="n">
        <f aca="false">E34-F34*0.7</f>
        <v>18853630.5431757</v>
      </c>
      <c r="H34" s="67"/>
      <c r="I34" s="67"/>
      <c r="J34" s="67" t="n">
        <f aca="false">G34*3.8235866717</f>
        <v>72088490.4580427</v>
      </c>
      <c r="K34" s="9"/>
      <c r="L34" s="67"/>
      <c r="M34" s="67" t="n">
        <f aca="false">F34*2.511711692</f>
        <v>240523.632452824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low_SIPA_income!B28</f>
        <v>16590621.4764685</v>
      </c>
      <c r="F35" s="158" t="n">
        <f aca="false">low_SIPA_income!I28</f>
        <v>99940.616377294</v>
      </c>
      <c r="G35" s="67" t="n">
        <f aca="false">E35-F35*0.7</f>
        <v>16520663.0450044</v>
      </c>
      <c r="H35" s="67"/>
      <c r="I35" s="67"/>
      <c r="J35" s="67" t="n">
        <f aca="false">G35*3.8235866717</f>
        <v>63168187.0265257</v>
      </c>
      <c r="K35" s="9"/>
      <c r="L35" s="67"/>
      <c r="M35" s="67" t="n">
        <f aca="false">F35*2.511711692</f>
        <v>251022.014660536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low_SIPA_income!B29</f>
        <v>19580344.470608</v>
      </c>
      <c r="F36" s="158" t="n">
        <f aca="false">low_SIPA_income!I29</f>
        <v>98287.0010656916</v>
      </c>
      <c r="G36" s="67" t="n">
        <f aca="false">E36-F36*0.7</f>
        <v>19511543.569862</v>
      </c>
      <c r="H36" s="67"/>
      <c r="I36" s="67"/>
      <c r="J36" s="67" t="n">
        <f aca="false">G36*3.8235866717</f>
        <v>74604077.9380183</v>
      </c>
      <c r="K36" s="9"/>
      <c r="L36" s="67"/>
      <c r="M36" s="67" t="n">
        <f aca="false">F36*2.511711692</f>
        <v>246868.609748314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low_SIPA_income!B30</f>
        <v>16973470.7298289</v>
      </c>
      <c r="F37" s="156" t="n">
        <f aca="false">low_SIPA_income!I30</f>
        <v>103878.248567448</v>
      </c>
      <c r="G37" s="8" t="n">
        <f aca="false">E37-F37*0.7</f>
        <v>16900755.9558317</v>
      </c>
      <c r="H37" s="8"/>
      <c r="I37" s="8"/>
      <c r="J37" s="8" t="n">
        <f aca="false">G37*3.8235866717</f>
        <v>64621505.2143725</v>
      </c>
      <c r="K37" s="6"/>
      <c r="L37" s="8"/>
      <c r="M37" s="8" t="n">
        <f aca="false">F37*2.511711692</f>
        <v>260912.211471342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low_SIPA_income!B31</f>
        <v>19872162.6170862</v>
      </c>
      <c r="F38" s="158" t="n">
        <f aca="false">low_SIPA_income!I31</f>
        <v>95296.7203643362</v>
      </c>
      <c r="G38" s="67" t="n">
        <f aca="false">E38-F38*0.7</f>
        <v>19805454.9128312</v>
      </c>
      <c r="H38" s="67"/>
      <c r="I38" s="67"/>
      <c r="J38" s="67" t="n">
        <f aca="false">G38*3.8235866717</f>
        <v>75727873.4316566</v>
      </c>
      <c r="K38" s="9"/>
      <c r="L38" s="67"/>
      <c r="M38" s="67" t="n">
        <f aca="false">F38*2.511711692</f>
        <v>239357.886748358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low_SIPA_income!B32</f>
        <v>17330361.9271756</v>
      </c>
      <c r="F39" s="158" t="n">
        <f aca="false">low_SIPA_income!I32</f>
        <v>101076.888128775</v>
      </c>
      <c r="G39" s="67" t="n">
        <f aca="false">E39-F39*0.7</f>
        <v>17259608.1054855</v>
      </c>
      <c r="H39" s="67"/>
      <c r="I39" s="67"/>
      <c r="J39" s="67" t="n">
        <f aca="false">G39*3.8235866717</f>
        <v>65993607.5108996</v>
      </c>
      <c r="K39" s="9"/>
      <c r="L39" s="67"/>
      <c r="M39" s="67" t="n">
        <f aca="false">F39*2.511711692</f>
        <v>253876.001704021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low_SIPA_income!B33</f>
        <v>20436638.6217362</v>
      </c>
      <c r="F40" s="158" t="n">
        <f aca="false">low_SIPA_income!I33</f>
        <v>95599.5674980517</v>
      </c>
      <c r="G40" s="67" t="n">
        <f aca="false">E40-F40*0.7</f>
        <v>20369718.9244876</v>
      </c>
      <c r="H40" s="67"/>
      <c r="I40" s="67"/>
      <c r="J40" s="67" t="n">
        <f aca="false">G40*3.8235866717</f>
        <v>77885385.785946</v>
      </c>
      <c r="K40" s="9"/>
      <c r="L40" s="67"/>
      <c r="M40" s="67" t="n">
        <f aca="false">F40*2.511711692</f>
        <v>240118.551435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low_SIPA_income!B34</f>
        <v>17734504.1926363</v>
      </c>
      <c r="F41" s="156" t="n">
        <f aca="false">low_SIPA_income!I34</f>
        <v>101891.986432477</v>
      </c>
      <c r="G41" s="8" t="n">
        <f aca="false">E41-F41*0.7</f>
        <v>17663179.8021336</v>
      </c>
      <c r="H41" s="8"/>
      <c r="I41" s="8"/>
      <c r="J41" s="8" t="n">
        <f aca="false">G41*3.8235866717</f>
        <v>67536698.8712785</v>
      </c>
      <c r="K41" s="6"/>
      <c r="L41" s="8"/>
      <c r="M41" s="8" t="n">
        <f aca="false">F41*2.511711692</f>
        <v>255923.293643558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low_SIPA_income!B35</f>
        <v>20675841.700682</v>
      </c>
      <c r="F42" s="158" t="n">
        <f aca="false">low_SIPA_income!I35</f>
        <v>95153.2011763875</v>
      </c>
      <c r="G42" s="67" t="n">
        <f aca="false">E42-F42*0.7</f>
        <v>20609234.4598585</v>
      </c>
      <c r="H42" s="67"/>
      <c r="I42" s="67"/>
      <c r="J42" s="67" t="n">
        <f aca="false">G42*3.8235866717</f>
        <v>78801194.1946553</v>
      </c>
      <c r="K42" s="9"/>
      <c r="L42" s="67"/>
      <c r="M42" s="67" t="n">
        <f aca="false">F42*2.511711692</f>
        <v>238997.407925961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low_SIPA_income!B36</f>
        <v>18086358.85359</v>
      </c>
      <c r="F43" s="158" t="n">
        <f aca="false">low_SIPA_income!I36</f>
        <v>95700.3519175635</v>
      </c>
      <c r="G43" s="67" t="n">
        <f aca="false">E43-F43*0.7</f>
        <v>18019368.6072477</v>
      </c>
      <c r="H43" s="67"/>
      <c r="I43" s="67"/>
      <c r="J43" s="67" t="n">
        <f aca="false">G43*3.8235866717</f>
        <v>68898617.6391219</v>
      </c>
      <c r="K43" s="9"/>
      <c r="L43" s="67"/>
      <c r="M43" s="67" t="n">
        <f aca="false">F43*2.511711692</f>
        <v>240371.692839859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low_SIPA_income!B37</f>
        <v>21100915.9402368</v>
      </c>
      <c r="F44" s="158" t="n">
        <f aca="false">low_SIPA_income!I37</f>
        <v>99823.1689368155</v>
      </c>
      <c r="G44" s="67" t="n">
        <f aca="false">E44-F44*0.7</f>
        <v>21031039.721981</v>
      </c>
      <c r="H44" s="67"/>
      <c r="I44" s="67"/>
      <c r="J44" s="67" t="n">
        <f aca="false">G44*3.8235866717</f>
        <v>80414003.1729599</v>
      </c>
      <c r="K44" s="9"/>
      <c r="L44" s="67"/>
      <c r="M44" s="67" t="n">
        <f aca="false">F44*2.511711692</f>
        <v>250727.020551091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low_SIPA_income!B38</f>
        <v>18519304.4652707</v>
      </c>
      <c r="F45" s="156" t="n">
        <f aca="false">low_SIPA_income!I38</f>
        <v>97943.2547826881</v>
      </c>
      <c r="G45" s="8" t="n">
        <f aca="false">E45-F45*0.7</f>
        <v>18450744.1869229</v>
      </c>
      <c r="H45" s="8"/>
      <c r="I45" s="8"/>
      <c r="J45" s="8" t="n">
        <f aca="false">G45*3.8235866717</f>
        <v>70548019.5560645</v>
      </c>
      <c r="K45" s="6"/>
      <c r="L45" s="8"/>
      <c r="M45" s="8" t="n">
        <f aca="false">F45*2.511711692</f>
        <v>246005.218190213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low_SIPA_income!B39</f>
        <v>21670871.3179231</v>
      </c>
      <c r="F46" s="158" t="n">
        <f aca="false">low_SIPA_income!I39</f>
        <v>94965.8863883719</v>
      </c>
      <c r="G46" s="67" t="n">
        <f aca="false">E46-F46*0.7</f>
        <v>21604395.1974513</v>
      </c>
      <c r="H46" s="67"/>
      <c r="I46" s="67"/>
      <c r="J46" s="67" t="n">
        <f aca="false">G46*3.8235866717</f>
        <v>82606277.5271141</v>
      </c>
      <c r="K46" s="9"/>
      <c r="L46" s="67"/>
      <c r="M46" s="67" t="n">
        <f aca="false">F46*2.511711692</f>
        <v>238526.927182817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low_SIPA_income!B40</f>
        <v>19005912.9524834</v>
      </c>
      <c r="F47" s="158" t="n">
        <f aca="false">low_SIPA_income!I40</f>
        <v>96945.3396082348</v>
      </c>
      <c r="G47" s="67" t="n">
        <f aca="false">E47-F47*0.7</f>
        <v>18938051.2147576</v>
      </c>
      <c r="H47" s="67"/>
      <c r="I47" s="67"/>
      <c r="J47" s="67" t="n">
        <f aca="false">G47*3.8235866717</f>
        <v>72411280.2127191</v>
      </c>
      <c r="K47" s="9"/>
      <c r="L47" s="67"/>
      <c r="M47" s="67" t="n">
        <f aca="false">F47*2.511711692</f>
        <v>243498.742978914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low_SIPA_income!B41</f>
        <v>22120406.6557832</v>
      </c>
      <c r="F48" s="158" t="n">
        <f aca="false">low_SIPA_income!I41</f>
        <v>97452.6545917888</v>
      </c>
      <c r="G48" s="67" t="n">
        <f aca="false">E48-F48*0.7</f>
        <v>22052189.7975689</v>
      </c>
      <c r="H48" s="67"/>
      <c r="I48" s="67"/>
      <c r="J48" s="67" t="n">
        <f aca="false">G48*3.8235866717</f>
        <v>84318458.9917832</v>
      </c>
      <c r="K48" s="9"/>
      <c r="L48" s="67"/>
      <c r="M48" s="67" t="n">
        <f aca="false">F48*2.511711692</f>
        <v>244772.971954633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low_SIPA_income!B42</f>
        <v>19200455.5111699</v>
      </c>
      <c r="F49" s="156" t="n">
        <f aca="false">low_SIPA_income!I42</f>
        <v>96404.1137374992</v>
      </c>
      <c r="G49" s="8" t="n">
        <f aca="false">E49-F49*0.7</f>
        <v>19132972.6315537</v>
      </c>
      <c r="H49" s="8"/>
      <c r="I49" s="8"/>
      <c r="J49" s="8" t="n">
        <f aca="false">G49*3.8235866717</f>
        <v>73156579.1440095</v>
      </c>
      <c r="K49" s="6"/>
      <c r="L49" s="8"/>
      <c r="M49" s="8" t="n">
        <f aca="false">F49*2.511711692</f>
        <v>242139.339631375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low_SIPA_income!B43</f>
        <v>22181146.7489513</v>
      </c>
      <c r="F50" s="158" t="n">
        <f aca="false">low_SIPA_income!I43</f>
        <v>99587.2173097052</v>
      </c>
      <c r="G50" s="67" t="n">
        <f aca="false">E50-F50*0.7</f>
        <v>22111435.6968345</v>
      </c>
      <c r="H50" s="67"/>
      <c r="I50" s="67"/>
      <c r="J50" s="67" t="n">
        <f aca="false">G50*3.8235866717</f>
        <v>84544990.822568</v>
      </c>
      <c r="K50" s="9"/>
      <c r="L50" s="67"/>
      <c r="M50" s="67" t="n">
        <f aca="false">F50*2.511711692</f>
        <v>250134.378090531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low_SIPA_income!B44</f>
        <v>19199482.6451233</v>
      </c>
      <c r="F51" s="158" t="n">
        <f aca="false">low_SIPA_income!I44</f>
        <v>99019.0404903829</v>
      </c>
      <c r="G51" s="67" t="n">
        <f aca="false">E51-F51*0.7</f>
        <v>19130169.31678</v>
      </c>
      <c r="H51" s="67"/>
      <c r="I51" s="67"/>
      <c r="J51" s="67" t="n">
        <f aca="false">G51*3.8235866717</f>
        <v>73145860.4270045</v>
      </c>
      <c r="K51" s="9"/>
      <c r="L51" s="67"/>
      <c r="M51" s="67" t="n">
        <f aca="false">F51*2.511711692</f>
        <v>248707.281730316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low_SIPA_income!B45</f>
        <v>22474392.3031641</v>
      </c>
      <c r="F52" s="158" t="n">
        <f aca="false">low_SIPA_income!I45</f>
        <v>98946.5682030031</v>
      </c>
      <c r="G52" s="67" t="n">
        <f aca="false">E52-F52*0.7</f>
        <v>22405129.705422</v>
      </c>
      <c r="H52" s="67"/>
      <c r="I52" s="67"/>
      <c r="J52" s="67" t="n">
        <f aca="false">G52*3.8235866717</f>
        <v>85667955.3193613</v>
      </c>
      <c r="K52" s="9"/>
      <c r="L52" s="67"/>
      <c r="M52" s="67" t="n">
        <f aca="false">F52*2.511711692</f>
        <v>248525.252238758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low_SIPA_income!B46</f>
        <v>19591725.7791586</v>
      </c>
      <c r="F53" s="156" t="n">
        <f aca="false">low_SIPA_income!I46</f>
        <v>99958.1764953846</v>
      </c>
      <c r="G53" s="8" t="n">
        <f aca="false">E53-F53*0.7</f>
        <v>19521755.0556118</v>
      </c>
      <c r="H53" s="8"/>
      <c r="I53" s="8"/>
      <c r="J53" s="8" t="n">
        <f aca="false">G53*3.8235866717</f>
        <v>74643122.4388294</v>
      </c>
      <c r="K53" s="6"/>
      <c r="L53" s="8"/>
      <c r="M53" s="8" t="n">
        <f aca="false">F53*2.511711692</f>
        <v>251066.120614457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low_SIPA_income!B47</f>
        <v>22819325.7658724</v>
      </c>
      <c r="F54" s="158" t="n">
        <f aca="false">low_SIPA_income!I47</f>
        <v>95391.640573278</v>
      </c>
      <c r="G54" s="67" t="n">
        <f aca="false">E54-F54*0.7</f>
        <v>22752551.6174711</v>
      </c>
      <c r="H54" s="67"/>
      <c r="I54" s="67"/>
      <c r="J54" s="67" t="n">
        <f aca="false">G54*3.8235866717</f>
        <v>86996353.1117289</v>
      </c>
      <c r="K54" s="9"/>
      <c r="L54" s="67"/>
      <c r="M54" s="67" t="n">
        <f aca="false">F54*2.511711692</f>
        <v>239596.298946964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low_SIPA_income!B48</f>
        <v>19911155.3519764</v>
      </c>
      <c r="F55" s="158" t="n">
        <f aca="false">low_SIPA_income!I48</f>
        <v>101901.200006288</v>
      </c>
      <c r="G55" s="67" t="n">
        <f aca="false">E55-F55*0.7</f>
        <v>19839824.511972</v>
      </c>
      <c r="H55" s="67"/>
      <c r="I55" s="67"/>
      <c r="J55" s="67" t="n">
        <f aca="false">G55*3.8235866717</f>
        <v>75859288.5728432</v>
      </c>
      <c r="K55" s="9"/>
      <c r="L55" s="67"/>
      <c r="M55" s="67" t="n">
        <f aca="false">F55*2.511711692</f>
        <v>255946.435484625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low_SIPA_income!B49</f>
        <v>22979172.7650117</v>
      </c>
      <c r="F56" s="158" t="n">
        <f aca="false">low_SIPA_income!I49</f>
        <v>103055.237339053</v>
      </c>
      <c r="G56" s="67" t="n">
        <f aca="false">E56-F56*0.7</f>
        <v>22907034.0988744</v>
      </c>
      <c r="H56" s="67"/>
      <c r="I56" s="67"/>
      <c r="J56" s="67" t="n">
        <f aca="false">G56*3.8235866717</f>
        <v>87587030.2686334</v>
      </c>
      <c r="K56" s="9"/>
      <c r="L56" s="67"/>
      <c r="M56" s="67" t="n">
        <f aca="false">F56*2.511711692</f>
        <v>258845.044546334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low_SIPA_income!B50</f>
        <v>19977712.774449</v>
      </c>
      <c r="F57" s="156" t="n">
        <f aca="false">low_SIPA_income!I50</f>
        <v>100954.077919132</v>
      </c>
      <c r="G57" s="8" t="n">
        <f aca="false">E57-F57*0.7</f>
        <v>19907044.9199056</v>
      </c>
      <c r="H57" s="8"/>
      <c r="I57" s="8"/>
      <c r="J57" s="8" t="n">
        <f aca="false">G57*3.8235866717</f>
        <v>76116311.6286842</v>
      </c>
      <c r="K57" s="6"/>
      <c r="L57" s="8"/>
      <c r="M57" s="8" t="n">
        <f aca="false">F57*2.511711692</f>
        <v>253567.537864563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low_SIPA_income!B51</f>
        <v>23101664.9665108</v>
      </c>
      <c r="F58" s="158" t="n">
        <f aca="false">low_SIPA_income!I51</f>
        <v>104679.089339644</v>
      </c>
      <c r="G58" s="67" t="n">
        <f aca="false">E58-F58*0.7</f>
        <v>23028389.603973</v>
      </c>
      <c r="H58" s="67"/>
      <c r="I58" s="67"/>
      <c r="J58" s="67" t="n">
        <f aca="false">G58*3.8235866717</f>
        <v>88051043.5604661</v>
      </c>
      <c r="K58" s="9"/>
      <c r="L58" s="67"/>
      <c r="M58" s="67" t="n">
        <f aca="false">F58*2.511711692</f>
        <v>262923.692602296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low_SIPA_income!B52</f>
        <v>20089023.3598871</v>
      </c>
      <c r="F59" s="158" t="n">
        <f aca="false">low_SIPA_income!I52</f>
        <v>107919.172003879</v>
      </c>
      <c r="G59" s="67" t="n">
        <f aca="false">E59-F59*0.7</f>
        <v>20013479.9394844</v>
      </c>
      <c r="H59" s="67"/>
      <c r="I59" s="67"/>
      <c r="J59" s="67" t="n">
        <f aca="false">G59*3.8235866717</f>
        <v>76523275.150948</v>
      </c>
      <c r="K59" s="9"/>
      <c r="L59" s="67"/>
      <c r="M59" s="67" t="n">
        <f aca="false">F59*2.511711692</f>
        <v>271061.846113101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low_SIPA_income!B53</f>
        <v>23254819.2187293</v>
      </c>
      <c r="F60" s="158" t="n">
        <f aca="false">low_SIPA_income!I53</f>
        <v>110424.965438686</v>
      </c>
      <c r="G60" s="67" t="n">
        <f aca="false">E60-F60*0.7</f>
        <v>23177521.7429222</v>
      </c>
      <c r="H60" s="67"/>
      <c r="I60" s="67"/>
      <c r="J60" s="67" t="n">
        <f aca="false">G60*3.8235866717</f>
        <v>88621263.2192743</v>
      </c>
      <c r="K60" s="9"/>
      <c r="L60" s="67"/>
      <c r="M60" s="67" t="n">
        <f aca="false">F60*2.511711692</f>
        <v>277355.676781044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low_SIPA_income!B54</f>
        <v>20563369.2950872</v>
      </c>
      <c r="F61" s="156" t="n">
        <f aca="false">low_SIPA_income!I54</f>
        <v>104642.442149867</v>
      </c>
      <c r="G61" s="8" t="n">
        <f aca="false">E61-F61*0.7</f>
        <v>20490119.5855823</v>
      </c>
      <c r="H61" s="8"/>
      <c r="I61" s="8"/>
      <c r="J61" s="8" t="n">
        <f aca="false">G61*3.8235866717</f>
        <v>78345748.1489717</v>
      </c>
      <c r="K61" s="6"/>
      <c r="L61" s="8"/>
      <c r="M61" s="8" t="n">
        <f aca="false">F61*2.511711692</f>
        <v>262831.645427255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low_SIPA_income!B55</f>
        <v>23627252.0017815</v>
      </c>
      <c r="F62" s="158" t="n">
        <f aca="false">low_SIPA_income!I55</f>
        <v>105477.807503801</v>
      </c>
      <c r="G62" s="67" t="n">
        <f aca="false">E62-F62*0.7</f>
        <v>23553417.5365289</v>
      </c>
      <c r="H62" s="67"/>
      <c r="I62" s="67"/>
      <c r="J62" s="67" t="n">
        <f aca="false">G62*3.8235866717</f>
        <v>90058533.3656568</v>
      </c>
      <c r="K62" s="9"/>
      <c r="L62" s="67"/>
      <c r="M62" s="67" t="n">
        <f aca="false">F62*2.511711692</f>
        <v>264929.842353822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low_SIPA_income!B56</f>
        <v>20664098.7737976</v>
      </c>
      <c r="F63" s="158" t="n">
        <f aca="false">low_SIPA_income!I56</f>
        <v>103229.48606262</v>
      </c>
      <c r="G63" s="67" t="n">
        <f aca="false">E63-F63*0.7</f>
        <v>20591838.1335537</v>
      </c>
      <c r="H63" s="67"/>
      <c r="I63" s="67"/>
      <c r="J63" s="67" t="n">
        <f aca="false">G63*3.8235866717</f>
        <v>78734677.8332598</v>
      </c>
      <c r="K63" s="9"/>
      <c r="L63" s="67"/>
      <c r="M63" s="67" t="n">
        <f aca="false">F63*2.511711692</f>
        <v>259282.707102635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low_SIPA_income!B57</f>
        <v>23868642.6060927</v>
      </c>
      <c r="F64" s="158" t="n">
        <f aca="false">low_SIPA_income!I57</f>
        <v>104249.609325793</v>
      </c>
      <c r="G64" s="67" t="n">
        <f aca="false">E64-F64*0.7</f>
        <v>23795667.8795647</v>
      </c>
      <c r="H64" s="67"/>
      <c r="I64" s="67"/>
      <c r="J64" s="67" t="n">
        <f aca="false">G64*3.8235866717</f>
        <v>90984798.5485033</v>
      </c>
      <c r="K64" s="9"/>
      <c r="L64" s="67"/>
      <c r="M64" s="67" t="n">
        <f aca="false">F64*2.511711692</f>
        <v>261844.962630028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low_SIPA_income!B58</f>
        <v>20872176.4587058</v>
      </c>
      <c r="F65" s="156" t="n">
        <f aca="false">low_SIPA_income!I58</f>
        <v>107464.656328024</v>
      </c>
      <c r="G65" s="8" t="n">
        <f aca="false">E65-F65*0.7</f>
        <v>20796951.1992762</v>
      </c>
      <c r="H65" s="8"/>
      <c r="I65" s="8"/>
      <c r="J65" s="8" t="n">
        <f aca="false">G65*3.8235866717</f>
        <v>79518945.4175477</v>
      </c>
      <c r="K65" s="6"/>
      <c r="L65" s="8"/>
      <c r="M65" s="8" t="n">
        <f aca="false">F65*2.511711692</f>
        <v>269920.233775861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low_SIPA_income!B59</f>
        <v>24218578.1809242</v>
      </c>
      <c r="F66" s="158" t="n">
        <f aca="false">low_SIPA_income!I59</f>
        <v>104940.953895196</v>
      </c>
      <c r="G66" s="67" t="n">
        <f aca="false">E66-F66*0.7</f>
        <v>24145119.5131975</v>
      </c>
      <c r="H66" s="67"/>
      <c r="I66" s="67"/>
      <c r="J66" s="67" t="n">
        <f aca="false">G66*3.8235866717</f>
        <v>92320957.1572657</v>
      </c>
      <c r="K66" s="9"/>
      <c r="L66" s="67"/>
      <c r="M66" s="67" t="n">
        <f aca="false">F66*2.511711692</f>
        <v>263581.420868196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low_SIPA_income!B60</f>
        <v>21162659.2123291</v>
      </c>
      <c r="F67" s="158" t="n">
        <f aca="false">low_SIPA_income!I60</f>
        <v>104260.255319783</v>
      </c>
      <c r="G67" s="67" t="n">
        <f aca="false">E67-F67*0.7</f>
        <v>21089677.0336053</v>
      </c>
      <c r="H67" s="67"/>
      <c r="I67" s="67"/>
      <c r="J67" s="67" t="n">
        <f aca="false">G67*3.8235866717</f>
        <v>80638208.0161507</v>
      </c>
      <c r="K67" s="9"/>
      <c r="L67" s="67"/>
      <c r="M67" s="67" t="n">
        <f aca="false">F67*2.511711692</f>
        <v>261871.702297605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low_SIPA_income!B61</f>
        <v>24562865.7686557</v>
      </c>
      <c r="F68" s="158" t="n">
        <f aca="false">low_SIPA_income!I61</f>
        <v>101798.530372606</v>
      </c>
      <c r="G68" s="67" t="n">
        <f aca="false">E68-F68*0.7</f>
        <v>24491606.7973949</v>
      </c>
      <c r="H68" s="67"/>
      <c r="I68" s="67"/>
      <c r="J68" s="67" t="n">
        <f aca="false">G68*3.8235866717</f>
        <v>93645781.3190362</v>
      </c>
      <c r="K68" s="9"/>
      <c r="L68" s="67"/>
      <c r="M68" s="67" t="n">
        <f aca="false">F68*2.511711692</f>
        <v>255688.558965291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low_SIPA_income!B62</f>
        <v>21446629.6088635</v>
      </c>
      <c r="F69" s="156" t="n">
        <f aca="false">low_SIPA_income!I62</f>
        <v>107731.04591865</v>
      </c>
      <c r="G69" s="8" t="n">
        <f aca="false">E69-F69*0.7</f>
        <v>21371217.8767204</v>
      </c>
      <c r="H69" s="8"/>
      <c r="I69" s="8"/>
      <c r="J69" s="8" t="n">
        <f aca="false">G69*3.8235866717</f>
        <v>81714703.8314249</v>
      </c>
      <c r="K69" s="6"/>
      <c r="L69" s="8"/>
      <c r="M69" s="8" t="n">
        <f aca="false">F69*2.511711692</f>
        <v>270589.327625261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low_SIPA_income!B63</f>
        <v>24901349.3496216</v>
      </c>
      <c r="F70" s="158" t="n">
        <f aca="false">low_SIPA_income!I63</f>
        <v>104556.91937384</v>
      </c>
      <c r="G70" s="67" t="n">
        <f aca="false">E70-F70*0.7</f>
        <v>24828159.5060599</v>
      </c>
      <c r="H70" s="67"/>
      <c r="I70" s="67"/>
      <c r="J70" s="67" t="n">
        <f aca="false">G70*3.8235866717</f>
        <v>94932619.7702123</v>
      </c>
      <c r="K70" s="9"/>
      <c r="L70" s="67"/>
      <c r="M70" s="67" t="n">
        <f aca="false">F70*2.511711692</f>
        <v>262616.836870775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low_SIPA_income!B64</f>
        <v>21776646.1559393</v>
      </c>
      <c r="F71" s="158" t="n">
        <f aca="false">low_SIPA_income!I64</f>
        <v>103920.166689427</v>
      </c>
      <c r="G71" s="67" t="n">
        <f aca="false">E71-F71*0.7</f>
        <v>21703902.0392567</v>
      </c>
      <c r="H71" s="67"/>
      <c r="I71" s="67"/>
      <c r="J71" s="67" t="n">
        <f aca="false">G71*3.8235866717</f>
        <v>82986750.5611842</v>
      </c>
      <c r="K71" s="9"/>
      <c r="L71" s="67"/>
      <c r="M71" s="67" t="n">
        <f aca="false">F71*2.511711692</f>
        <v>261017.497708423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low_SIPA_income!B65</f>
        <v>25147639.4889559</v>
      </c>
      <c r="F72" s="158" t="n">
        <f aca="false">low_SIPA_income!I65</f>
        <v>101534.348448522</v>
      </c>
      <c r="G72" s="67" t="n">
        <f aca="false">E72-F72*0.7</f>
        <v>25076565.4450419</v>
      </c>
      <c r="H72" s="67"/>
      <c r="I72" s="67"/>
      <c r="J72" s="67" t="n">
        <f aca="false">G72*3.8235866717</f>
        <v>95882421.4076751</v>
      </c>
      <c r="K72" s="9"/>
      <c r="L72" s="67"/>
      <c r="M72" s="67" t="n">
        <f aca="false">F72*2.511711692</f>
        <v>255025.010137754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low_SIPA_income!B66</f>
        <v>22010820.1106596</v>
      </c>
      <c r="F73" s="156" t="n">
        <f aca="false">low_SIPA_income!I66</f>
        <v>101709.973485008</v>
      </c>
      <c r="G73" s="8" t="n">
        <f aca="false">E73-F73*0.7</f>
        <v>21939623.1292201</v>
      </c>
      <c r="H73" s="8"/>
      <c r="I73" s="8"/>
      <c r="J73" s="8" t="n">
        <f aca="false">G73*3.8235866717</f>
        <v>83888050.579007</v>
      </c>
      <c r="K73" s="6"/>
      <c r="L73" s="8"/>
      <c r="M73" s="8" t="n">
        <f aca="false">F73*2.511711692</f>
        <v>255466.129595305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low_SIPA_income!B67</f>
        <v>25360042.1146815</v>
      </c>
      <c r="F74" s="158" t="n">
        <f aca="false">low_SIPA_income!I67</f>
        <v>101978.529168209</v>
      </c>
      <c r="G74" s="67" t="n">
        <f aca="false">E74-F74*0.7</f>
        <v>25288657.1442638</v>
      </c>
      <c r="H74" s="67"/>
      <c r="I74" s="67"/>
      <c r="J74" s="67" t="n">
        <f aca="false">G74*3.8235866717</f>
        <v>96693372.4019979</v>
      </c>
      <c r="K74" s="9"/>
      <c r="L74" s="67"/>
      <c r="M74" s="67" t="n">
        <f aca="false">F74*2.511711692</f>
        <v>256140.664044753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low_SIPA_income!B68</f>
        <v>21984143.4676429</v>
      </c>
      <c r="F75" s="158" t="n">
        <f aca="false">low_SIPA_income!I68</f>
        <v>104352.264907954</v>
      </c>
      <c r="G75" s="67" t="n">
        <f aca="false">E75-F75*0.7</f>
        <v>21911096.8822074</v>
      </c>
      <c r="H75" s="67"/>
      <c r="I75" s="67"/>
      <c r="J75" s="67" t="n">
        <f aca="false">G75*3.8235866717</f>
        <v>83778978.0011355</v>
      </c>
      <c r="K75" s="9"/>
      <c r="L75" s="67"/>
      <c r="M75" s="67" t="n">
        <f aca="false">F75*2.511711692</f>
        <v>262102.80385599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low_SIPA_income!B69</f>
        <v>25428814.0477162</v>
      </c>
      <c r="F76" s="158" t="n">
        <f aca="false">low_SIPA_income!I69</f>
        <v>108402.047416199</v>
      </c>
      <c r="G76" s="67" t="n">
        <f aca="false">E76-F76*0.7</f>
        <v>25352932.6145249</v>
      </c>
      <c r="H76" s="67"/>
      <c r="I76" s="67"/>
      <c r="J76" s="67" t="n">
        <f aca="false">G76*3.8235866717</f>
        <v>96939135.2334055</v>
      </c>
      <c r="K76" s="9"/>
      <c r="L76" s="67"/>
      <c r="M76" s="67" t="n">
        <f aca="false">F76*2.511711692</f>
        <v>272274.689932004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low_SIPA_income!B70</f>
        <v>21976847.0372063</v>
      </c>
      <c r="F77" s="156" t="n">
        <f aca="false">low_SIPA_income!I70</f>
        <v>110253.358025004</v>
      </c>
      <c r="G77" s="8" t="n">
        <f aca="false">E77-F77*0.7</f>
        <v>21899669.6865888</v>
      </c>
      <c r="H77" s="8"/>
      <c r="I77" s="8"/>
      <c r="J77" s="8" t="n">
        <f aca="false">G77*3.8235866717</f>
        <v>83735285.1282734</v>
      </c>
      <c r="K77" s="6"/>
      <c r="L77" s="8"/>
      <c r="M77" s="8" t="n">
        <f aca="false">F77*2.511711692</f>
        <v>276924.648433666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low_SIPA_income!B71</f>
        <v>25221454.3009046</v>
      </c>
      <c r="F78" s="158" t="n">
        <f aca="false">low_SIPA_income!I71</f>
        <v>112294.382286167</v>
      </c>
      <c r="G78" s="67" t="n">
        <f aca="false">E78-F78*0.7</f>
        <v>25142848.2333043</v>
      </c>
      <c r="H78" s="67"/>
      <c r="I78" s="67"/>
      <c r="J78" s="67" t="n">
        <f aca="false">G78*3.8235866717</f>
        <v>96135859.3934383</v>
      </c>
      <c r="K78" s="9"/>
      <c r="L78" s="67"/>
      <c r="M78" s="67" t="n">
        <f aca="false">F78*2.511711692</f>
        <v>282051.112934084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low_SIPA_income!B72</f>
        <v>22065329.7583855</v>
      </c>
      <c r="F79" s="158" t="n">
        <f aca="false">low_SIPA_income!I72</f>
        <v>109422.07249389</v>
      </c>
      <c r="G79" s="67" t="n">
        <f aca="false">E79-F79*0.7</f>
        <v>21988734.3076398</v>
      </c>
      <c r="H79" s="67"/>
      <c r="I79" s="67"/>
      <c r="J79" s="67" t="n">
        <f aca="false">G79*3.8235866717</f>
        <v>84075831.4262441</v>
      </c>
      <c r="K79" s="9"/>
      <c r="L79" s="67"/>
      <c r="M79" s="67" t="n">
        <f aca="false">F79*2.511711692</f>
        <v>274836.698845776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low_SIPA_income!B73</f>
        <v>25475711.8550711</v>
      </c>
      <c r="F80" s="158" t="n">
        <f aca="false">low_SIPA_income!I73</f>
        <v>105985.278561423</v>
      </c>
      <c r="G80" s="67" t="n">
        <f aca="false">E80-F80*0.7</f>
        <v>25401522.1600781</v>
      </c>
      <c r="H80" s="67"/>
      <c r="I80" s="67"/>
      <c r="J80" s="67" t="n">
        <f aca="false">G80*3.8235866717</f>
        <v>97124921.5721669</v>
      </c>
      <c r="K80" s="9"/>
      <c r="L80" s="67"/>
      <c r="M80" s="67" t="n">
        <f aca="false">F80*2.511711692</f>
        <v>266204.463342603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low_SIPA_income!B74</f>
        <v>22300018.2463317</v>
      </c>
      <c r="F81" s="156" t="n">
        <f aca="false">low_SIPA_income!I74</f>
        <v>111468.012821309</v>
      </c>
      <c r="G81" s="8" t="n">
        <f aca="false">E81-F81*0.7</f>
        <v>22221990.6373568</v>
      </c>
      <c r="H81" s="8"/>
      <c r="I81" s="8"/>
      <c r="J81" s="8" t="n">
        <f aca="false">G81*3.8235866717</f>
        <v>84967707.2196397</v>
      </c>
      <c r="K81" s="6"/>
      <c r="L81" s="8"/>
      <c r="M81" s="8" t="n">
        <f aca="false">F81*2.511711692</f>
        <v>279975.511087288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low_SIPA_income!B75</f>
        <v>25708707.9088315</v>
      </c>
      <c r="F82" s="158" t="n">
        <f aca="false">low_SIPA_income!I75</f>
        <v>111432.204162376</v>
      </c>
      <c r="G82" s="67" t="n">
        <f aca="false">E82-F82*0.7</f>
        <v>25630705.3659179</v>
      </c>
      <c r="H82" s="67"/>
      <c r="I82" s="67"/>
      <c r="J82" s="67" t="n">
        <f aca="false">G82*3.8235866717</f>
        <v>98001223.4233932</v>
      </c>
      <c r="K82" s="9"/>
      <c r="L82" s="67"/>
      <c r="M82" s="67" t="n">
        <f aca="false">F82*2.511711692</f>
        <v>279885.57005997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low_SIPA_income!B76</f>
        <v>22694027.447613</v>
      </c>
      <c r="F83" s="158" t="n">
        <f aca="false">low_SIPA_income!I76</f>
        <v>109188.103650659</v>
      </c>
      <c r="G83" s="67" t="n">
        <f aca="false">E83-F83*0.7</f>
        <v>22617595.7750575</v>
      </c>
      <c r="H83" s="67"/>
      <c r="I83" s="67"/>
      <c r="J83" s="67" t="n">
        <f aca="false">G83*3.8235866717</f>
        <v>86480337.7514081</v>
      </c>
      <c r="K83" s="9"/>
      <c r="L83" s="67"/>
      <c r="M83" s="67" t="n">
        <f aca="false">F83*2.511711692</f>
        <v>274249.036566668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low_SIPA_income!B77</f>
        <v>26124594.0652548</v>
      </c>
      <c r="F84" s="158" t="n">
        <f aca="false">low_SIPA_income!I77</f>
        <v>109581.717168281</v>
      </c>
      <c r="G84" s="67" t="n">
        <f aca="false">E84-F84*0.7</f>
        <v>26047886.863237</v>
      </c>
      <c r="H84" s="67"/>
      <c r="I84" s="67"/>
      <c r="J84" s="67" t="n">
        <f aca="false">G84*3.8235866717</f>
        <v>99596353.0362226</v>
      </c>
      <c r="K84" s="9"/>
      <c r="L84" s="67"/>
      <c r="M84" s="67" t="n">
        <f aca="false">F84*2.511711692</f>
        <v>275237.680241008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low_SIPA_income!B78</f>
        <v>22722258.1312549</v>
      </c>
      <c r="F85" s="156" t="n">
        <f aca="false">low_SIPA_income!I78</f>
        <v>110356.89312931</v>
      </c>
      <c r="G85" s="8" t="n">
        <f aca="false">E85-F85*0.7</f>
        <v>22645008.3060644</v>
      </c>
      <c r="H85" s="8"/>
      <c r="I85" s="8"/>
      <c r="J85" s="8" t="n">
        <f aca="false">G85*3.8235866717</f>
        <v>86585151.9396035</v>
      </c>
      <c r="K85" s="6"/>
      <c r="L85" s="8"/>
      <c r="M85" s="8" t="n">
        <f aca="false">F85*2.511711692</f>
        <v>277184.698765683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low_SIPA_income!B79</f>
        <v>26372635.2365039</v>
      </c>
      <c r="F86" s="158" t="n">
        <f aca="false">low_SIPA_income!I79</f>
        <v>112304.032829303</v>
      </c>
      <c r="G86" s="67" t="n">
        <f aca="false">E86-F86*0.7</f>
        <v>26294022.4135234</v>
      </c>
      <c r="H86" s="67"/>
      <c r="I86" s="67"/>
      <c r="J86" s="67" t="n">
        <f aca="false">G86*3.8235866717</f>
        <v>100537473.645729</v>
      </c>
      <c r="K86" s="9"/>
      <c r="L86" s="67"/>
      <c r="M86" s="67" t="n">
        <f aca="false">F86*2.511711692</f>
        <v>282075.352316113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low_SIPA_income!B80</f>
        <v>22950077.4871069</v>
      </c>
      <c r="F87" s="158" t="n">
        <f aca="false">low_SIPA_income!I80</f>
        <v>112988.305810673</v>
      </c>
      <c r="G87" s="67" t="n">
        <f aca="false">E87-F87*0.7</f>
        <v>22870985.6730395</v>
      </c>
      <c r="H87" s="67"/>
      <c r="I87" s="67"/>
      <c r="J87" s="67" t="n">
        <f aca="false">G87*3.8235866717</f>
        <v>87449195.9880754</v>
      </c>
      <c r="K87" s="9"/>
      <c r="L87" s="67"/>
      <c r="M87" s="67" t="n">
        <f aca="false">F87*2.511711692</f>
        <v>283794.048763938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low_SIPA_income!B81</f>
        <v>26391538.196505</v>
      </c>
      <c r="F88" s="158" t="n">
        <f aca="false">low_SIPA_income!I81</f>
        <v>115414.141774927</v>
      </c>
      <c r="G88" s="67" t="n">
        <f aca="false">E88-F88*0.7</f>
        <v>26310748.2972625</v>
      </c>
      <c r="H88" s="67"/>
      <c r="I88" s="67"/>
      <c r="J88" s="67" t="n">
        <f aca="false">G88*3.8235866717</f>
        <v>100601426.511866</v>
      </c>
      <c r="K88" s="9"/>
      <c r="L88" s="67"/>
      <c r="M88" s="67" t="n">
        <f aca="false">F88*2.511711692</f>
        <v>289887.049318229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low_SIPA_income!B82</f>
        <v>23263610.4558059</v>
      </c>
      <c r="F89" s="156" t="n">
        <f aca="false">low_SIPA_income!I82</f>
        <v>114899.54235297</v>
      </c>
      <c r="G89" s="8" t="n">
        <f aca="false">E89-F89*0.7</f>
        <v>23183180.7761588</v>
      </c>
      <c r="H89" s="8"/>
      <c r="I89" s="8"/>
      <c r="J89" s="8" t="n">
        <f aca="false">G89*3.8235866717</f>
        <v>88642901.0233326</v>
      </c>
      <c r="K89" s="6"/>
      <c r="L89" s="8"/>
      <c r="M89" s="8" t="n">
        <f aca="false">F89*2.511711692</f>
        <v>288594.523933404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low_SIPA_income!B83</f>
        <v>26877472.8047844</v>
      </c>
      <c r="F90" s="158" t="n">
        <f aca="false">low_SIPA_income!I83</f>
        <v>114963.351454083</v>
      </c>
      <c r="G90" s="67" t="n">
        <f aca="false">E90-F90*0.7</f>
        <v>26796998.4587666</v>
      </c>
      <c r="H90" s="67"/>
      <c r="I90" s="67"/>
      <c r="J90" s="67" t="n">
        <f aca="false">G90*3.8235866717</f>
        <v>102460646.148505</v>
      </c>
      <c r="K90" s="9"/>
      <c r="L90" s="67"/>
      <c r="M90" s="67" t="n">
        <f aca="false">F90*2.511711692</f>
        <v>288754.793998725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low_SIPA_income!B84</f>
        <v>23475870.6937536</v>
      </c>
      <c r="F91" s="158" t="n">
        <f aca="false">low_SIPA_income!I84</f>
        <v>112766.604771893</v>
      </c>
      <c r="G91" s="67" t="n">
        <f aca="false">E91-F91*0.7</f>
        <v>23396934.0704132</v>
      </c>
      <c r="H91" s="67"/>
      <c r="I91" s="67"/>
      <c r="J91" s="67" t="n">
        <f aca="false">G91*3.8235866717</f>
        <v>89460205.2702757</v>
      </c>
      <c r="K91" s="9"/>
      <c r="L91" s="67"/>
      <c r="M91" s="67" t="n">
        <f aca="false">F91*2.511711692</f>
        <v>283237.199672706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low_SIPA_income!B85</f>
        <v>26809585.1996554</v>
      </c>
      <c r="F92" s="158" t="n">
        <f aca="false">low_SIPA_income!I85</f>
        <v>116356.51081561</v>
      </c>
      <c r="G92" s="67" t="n">
        <f aca="false">E92-F92*0.7</f>
        <v>26728135.6420844</v>
      </c>
      <c r="H92" s="67"/>
      <c r="I92" s="67"/>
      <c r="J92" s="67" t="n">
        <f aca="false">G92*3.8235866717</f>
        <v>102197343.200464</v>
      </c>
      <c r="K92" s="9"/>
      <c r="L92" s="67"/>
      <c r="M92" s="67" t="n">
        <f aca="false">F92*2.511711692</f>
        <v>292254.008655892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low_SIPA_income!B86</f>
        <v>23273216.0455251</v>
      </c>
      <c r="F93" s="156" t="n">
        <f aca="false">low_SIPA_income!I86</f>
        <v>115956.729362441</v>
      </c>
      <c r="G93" s="8" t="n">
        <f aca="false">E93-F93*0.7</f>
        <v>23192046.3349714</v>
      </c>
      <c r="H93" s="8"/>
      <c r="I93" s="8"/>
      <c r="J93" s="8" t="n">
        <f aca="false">G93*3.8235866717</f>
        <v>88676799.2558456</v>
      </c>
      <c r="K93" s="6"/>
      <c r="L93" s="8"/>
      <c r="M93" s="8" t="n">
        <f aca="false">F93*2.511711692</f>
        <v>291249.872905724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low_SIPA_income!B87</f>
        <v>26842049.2699785</v>
      </c>
      <c r="F94" s="158" t="n">
        <f aca="false">low_SIPA_income!I87</f>
        <v>117878.058324799</v>
      </c>
      <c r="G94" s="67" t="n">
        <f aca="false">E94-F94*0.7</f>
        <v>26759534.6291511</v>
      </c>
      <c r="H94" s="67"/>
      <c r="I94" s="67"/>
      <c r="J94" s="67" t="n">
        <f aca="false">G94*3.8235866717</f>
        <v>102317399.948917</v>
      </c>
      <c r="K94" s="9"/>
      <c r="L94" s="67"/>
      <c r="M94" s="67" t="n">
        <f aca="false">F94*2.511711692</f>
        <v>296075.697324656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low_SIPA_income!B88</f>
        <v>23519679.6150315</v>
      </c>
      <c r="F95" s="158" t="n">
        <f aca="false">low_SIPA_income!I88</f>
        <v>117960.711469814</v>
      </c>
      <c r="G95" s="67" t="n">
        <f aca="false">E95-F95*0.7</f>
        <v>23437107.1170026</v>
      </c>
      <c r="H95" s="67"/>
      <c r="I95" s="67"/>
      <c r="J95" s="67" t="n">
        <f aca="false">G95*3.8235866717</f>
        <v>89613810.3957765</v>
      </c>
      <c r="K95" s="9"/>
      <c r="L95" s="67"/>
      <c r="M95" s="67" t="n">
        <f aca="false">F95*2.511711692</f>
        <v>296283.298195369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low_SIPA_income!B89</f>
        <v>27198589.5061474</v>
      </c>
      <c r="F96" s="158" t="n">
        <f aca="false">low_SIPA_income!I89</f>
        <v>116088.110866171</v>
      </c>
      <c r="G96" s="67" t="n">
        <f aca="false">E96-F96*0.7</f>
        <v>27117327.8285411</v>
      </c>
      <c r="H96" s="67"/>
      <c r="I96" s="67"/>
      <c r="J96" s="67" t="n">
        <f aca="false">G96*3.8235866717</f>
        <v>103685453.257329</v>
      </c>
      <c r="K96" s="9"/>
      <c r="L96" s="67"/>
      <c r="M96" s="67" t="n">
        <f aca="false">F96*2.511711692</f>
        <v>291579.865364755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low_SIPA_income!B90</f>
        <v>23723400.3399482</v>
      </c>
      <c r="F97" s="156" t="n">
        <f aca="false">low_SIPA_income!I90</f>
        <v>117749.981591317</v>
      </c>
      <c r="G97" s="8" t="n">
        <f aca="false">E97-F97*0.7</f>
        <v>23640975.3528343</v>
      </c>
      <c r="H97" s="8"/>
      <c r="I97" s="8"/>
      <c r="J97" s="8" t="n">
        <f aca="false">G97*3.8235866717</f>
        <v>90393318.2650853</v>
      </c>
      <c r="K97" s="6"/>
      <c r="L97" s="8"/>
      <c r="M97" s="8" t="n">
        <f aca="false">F97*2.511711692</f>
        <v>295754.005495694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low_SIPA_income!B91</f>
        <v>27563205.4248652</v>
      </c>
      <c r="F98" s="158" t="n">
        <f aca="false">low_SIPA_income!I91</f>
        <v>115603.217700655</v>
      </c>
      <c r="G98" s="67" t="n">
        <f aca="false">E98-F98*0.7</f>
        <v>27482283.1724747</v>
      </c>
      <c r="H98" s="67"/>
      <c r="I98" s="67"/>
      <c r="J98" s="67" t="n">
        <f aca="false">G98*3.8235866717</f>
        <v>105080891.64616</v>
      </c>
      <c r="K98" s="9"/>
      <c r="L98" s="67"/>
      <c r="M98" s="67" t="n">
        <f aca="false">F98*2.511711692</f>
        <v>290361.953531555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low_SIPA_income!B92</f>
        <v>24057166.049811</v>
      </c>
      <c r="F99" s="158" t="n">
        <f aca="false">low_SIPA_income!I92</f>
        <v>117162.064209834</v>
      </c>
      <c r="G99" s="67" t="n">
        <f aca="false">E99-F99*0.7</f>
        <v>23975152.6048641</v>
      </c>
      <c r="H99" s="67"/>
      <c r="I99" s="67"/>
      <c r="J99" s="67" t="n">
        <f aca="false">G99*3.8235866717</f>
        <v>91671073.951932</v>
      </c>
      <c r="K99" s="9"/>
      <c r="L99" s="67"/>
      <c r="M99" s="67" t="n">
        <f aca="false">F99*2.511711692</f>
        <v>294277.326534696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low_SIPA_income!B93</f>
        <v>27595031.5248184</v>
      </c>
      <c r="F100" s="158" t="n">
        <f aca="false">low_SIPA_income!I93</f>
        <v>116667.395257388</v>
      </c>
      <c r="G100" s="67" t="n">
        <f aca="false">E100-F100*0.7</f>
        <v>27513364.3481382</v>
      </c>
      <c r="H100" s="67"/>
      <c r="I100" s="67"/>
      <c r="J100" s="67" t="n">
        <f aca="false">G100*3.8235866717</f>
        <v>105199733.215167</v>
      </c>
      <c r="K100" s="9"/>
      <c r="L100" s="67"/>
      <c r="M100" s="67" t="n">
        <f aca="false">F100*2.511711692</f>
        <v>293034.860743167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low_SIPA_income!B94</f>
        <v>24039722.0364557</v>
      </c>
      <c r="F101" s="156" t="n">
        <f aca="false">low_SIPA_income!I94</f>
        <v>117641.683806704</v>
      </c>
      <c r="G101" s="8" t="n">
        <f aca="false">E101-F101*0.7</f>
        <v>23957372.857791</v>
      </c>
      <c r="H101" s="8"/>
      <c r="I101" s="8"/>
      <c r="J101" s="8" t="n">
        <f aca="false">G101*3.8235866717</f>
        <v>91603091.5479969</v>
      </c>
      <c r="K101" s="6"/>
      <c r="L101" s="8"/>
      <c r="M101" s="8" t="n">
        <f aca="false">F101*2.511711692</f>
        <v>295481.992683866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low_SIPA_income!B95</f>
        <v>27659046.6576718</v>
      </c>
      <c r="F102" s="158" t="n">
        <f aca="false">low_SIPA_income!I95</f>
        <v>120296.836197718</v>
      </c>
      <c r="G102" s="67" t="n">
        <f aca="false">E102-F102*0.7</f>
        <v>27574838.8723334</v>
      </c>
      <c r="H102" s="67"/>
      <c r="I102" s="67"/>
      <c r="J102" s="67" t="n">
        <f aca="false">G102*3.8235866717</f>
        <v>105434786.386529</v>
      </c>
      <c r="K102" s="9"/>
      <c r="L102" s="67"/>
      <c r="M102" s="67" t="n">
        <f aca="false">F102*2.511711692</f>
        <v>302150.969988416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low_SIPA_income!B96</f>
        <v>24218265.7485172</v>
      </c>
      <c r="F103" s="158" t="n">
        <f aca="false">low_SIPA_income!I96</f>
        <v>121153.514394007</v>
      </c>
      <c r="G103" s="67" t="n">
        <f aca="false">E103-F103*0.7</f>
        <v>24133458.2884414</v>
      </c>
      <c r="H103" s="67"/>
      <c r="I103" s="67"/>
      <c r="J103" s="67" t="n">
        <f aca="false">G103*3.8235866717</f>
        <v>92276369.4537124</v>
      </c>
      <c r="K103" s="9"/>
      <c r="L103" s="67"/>
      <c r="M103" s="67" t="n">
        <f aca="false">F103*2.511711692</f>
        <v>304302.698630319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low_SIPA_income!B97</f>
        <v>27828982.7233014</v>
      </c>
      <c r="F104" s="158" t="n">
        <f aca="false">low_SIPA_income!I97</f>
        <v>120036.044616744</v>
      </c>
      <c r="G104" s="67" t="n">
        <f aca="false">E104-F104*0.7</f>
        <v>27744957.4920697</v>
      </c>
      <c r="H104" s="67"/>
      <c r="I104" s="67"/>
      <c r="J104" s="67" t="n">
        <f aca="false">G104*3.8235866717</f>
        <v>106085249.673561</v>
      </c>
      <c r="K104" s="9"/>
      <c r="L104" s="67"/>
      <c r="M104" s="67" t="n">
        <f aca="false">F104*2.511711692</f>
        <v>301495.936725308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low_SIPA_income!B98</f>
        <v>24305854.3219338</v>
      </c>
      <c r="F105" s="156" t="n">
        <f aca="false">low_SIPA_income!I98</f>
        <v>116768.129906602</v>
      </c>
      <c r="G105" s="8" t="n">
        <f aca="false">E105-F105*0.7</f>
        <v>24224116.6309991</v>
      </c>
      <c r="H105" s="8"/>
      <c r="I105" s="8"/>
      <c r="J105" s="8" t="n">
        <f aca="false">G105*3.8235866717</f>
        <v>92623009.4839946</v>
      </c>
      <c r="K105" s="6"/>
      <c r="L105" s="8"/>
      <c r="M105" s="8" t="n">
        <f aca="false">F105*2.511711692</f>
        <v>293287.877139388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low_SIPA_income!B99</f>
        <v>27859987.1079644</v>
      </c>
      <c r="F106" s="158" t="n">
        <f aca="false">low_SIPA_income!I99</f>
        <v>119111.736540096</v>
      </c>
      <c r="G106" s="67" t="n">
        <f aca="false">E106-F106*0.7</f>
        <v>27776608.8923863</v>
      </c>
      <c r="H106" s="67"/>
      <c r="I106" s="67"/>
      <c r="J106" s="67" t="n">
        <f aca="false">G106*3.8235866717</f>
        <v>106206271.545952</v>
      </c>
      <c r="K106" s="9"/>
      <c r="L106" s="67"/>
      <c r="M106" s="67" t="n">
        <f aca="false">F106*2.511711692</f>
        <v>299174.341322184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low_SIPA_income!B100</f>
        <v>24174931.0315135</v>
      </c>
      <c r="F107" s="158" t="n">
        <f aca="false">low_SIPA_income!I100</f>
        <v>120421.259209697</v>
      </c>
      <c r="G107" s="67" t="n">
        <f aca="false">E107-F107*0.7</f>
        <v>24090636.1500667</v>
      </c>
      <c r="H107" s="67"/>
      <c r="I107" s="67"/>
      <c r="J107" s="67" t="n">
        <f aca="false">G107*3.8235866717</f>
        <v>92112635.2961691</v>
      </c>
      <c r="K107" s="9"/>
      <c r="L107" s="67"/>
      <c r="M107" s="67" t="n">
        <f aca="false">F107*2.511711692</f>
        <v>302463.484722358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low_SIPA_income!B101</f>
        <v>28131743.4565427</v>
      </c>
      <c r="F108" s="158" t="n">
        <f aca="false">low_SIPA_income!I101</f>
        <v>118244.950382756</v>
      </c>
      <c r="G108" s="67" t="n">
        <f aca="false">E108-F108*0.7</f>
        <v>28048971.9912748</v>
      </c>
      <c r="H108" s="67"/>
      <c r="I108" s="67"/>
      <c r="J108" s="67" t="n">
        <f aca="false">G108*3.8235866717</f>
        <v>107247675.460725</v>
      </c>
      <c r="K108" s="9"/>
      <c r="L108" s="67"/>
      <c r="M108" s="67" t="n">
        <f aca="false">F108*2.511711692</f>
        <v>296997.224396328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low_SIPA_income!B102</f>
        <v>24529017.8037501</v>
      </c>
      <c r="F109" s="156" t="n">
        <f aca="false">low_SIPA_income!I102</f>
        <v>118621.826150144</v>
      </c>
      <c r="G109" s="8" t="n">
        <f aca="false">E109-F109*0.7</f>
        <v>24445982.525445</v>
      </c>
      <c r="H109" s="8"/>
      <c r="I109" s="8"/>
      <c r="J109" s="8" t="n">
        <f aca="false">G109*3.8235866717</f>
        <v>93471332.9609024</v>
      </c>
      <c r="K109" s="6"/>
      <c r="L109" s="8"/>
      <c r="M109" s="8" t="n">
        <f aca="false">F109*2.511711692</f>
        <v>297943.827667707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low_SIPA_income!B103</f>
        <v>28074770.876817</v>
      </c>
      <c r="F110" s="158" t="n">
        <f aca="false">low_SIPA_income!I103</f>
        <v>123885.989946438</v>
      </c>
      <c r="G110" s="67" t="n">
        <f aca="false">E110-F110*0.7</f>
        <v>27988050.6838545</v>
      </c>
      <c r="H110" s="67"/>
      <c r="I110" s="67"/>
      <c r="J110" s="67" t="n">
        <f aca="false">G110*3.8235866717</f>
        <v>107014737.56165</v>
      </c>
      <c r="K110" s="9"/>
      <c r="L110" s="67"/>
      <c r="M110" s="67" t="n">
        <f aca="false">F110*2.511711692</f>
        <v>311165.889423463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low_SIPA_income!B104</f>
        <v>24693377.6515765</v>
      </c>
      <c r="F111" s="158" t="n">
        <f aca="false">low_SIPA_income!I104</f>
        <v>121295.023896649</v>
      </c>
      <c r="G111" s="67" t="n">
        <f aca="false">E111-F111*0.7</f>
        <v>24608471.1348488</v>
      </c>
      <c r="H111" s="67"/>
      <c r="I111" s="67"/>
      <c r="J111" s="67" t="n">
        <f aca="false">G111*3.8235866717</f>
        <v>94092622.2421222</v>
      </c>
      <c r="K111" s="9"/>
      <c r="L111" s="67"/>
      <c r="M111" s="67" t="n">
        <f aca="false">F111*2.511711692</f>
        <v>304658.129702633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low_SIPA_income!B105</f>
        <v>28339261.3892902</v>
      </c>
      <c r="F112" s="158" t="n">
        <f aca="false">low_SIPA_income!I105</f>
        <v>119168.578150843</v>
      </c>
      <c r="G112" s="67" t="n">
        <f aca="false">E112-F112*0.7</f>
        <v>28255843.3845846</v>
      </c>
      <c r="H112" s="67"/>
      <c r="I112" s="67"/>
      <c r="J112" s="67" t="n">
        <f aca="false">G112*3.8235866717</f>
        <v>108038666.16294</v>
      </c>
      <c r="K112" s="9"/>
      <c r="L112" s="67"/>
      <c r="M112" s="67" t="n">
        <f aca="false">F112*2.511711692</f>
        <v>299317.111060487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10937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2"/>
      <c r="B1" s="162"/>
      <c r="C1" s="162"/>
      <c r="D1" s="162"/>
      <c r="E1" s="163" t="s">
        <v>212</v>
      </c>
      <c r="F1" s="163" t="s">
        <v>213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  <c r="BK1" s="162"/>
      <c r="BL1" s="162"/>
    </row>
    <row r="2" customFormat="false" ht="50.25" hidden="false" customHeight="true" outlineLevel="0" collapsed="false">
      <c r="A2" s="143" t="s">
        <v>214</v>
      </c>
      <c r="B2" s="143" t="s">
        <v>184</v>
      </c>
      <c r="C2" s="143" t="s">
        <v>185</v>
      </c>
      <c r="D2" s="143" t="s">
        <v>215</v>
      </c>
      <c r="E2" s="145" t="s">
        <v>216</v>
      </c>
      <c r="F2" s="145" t="s">
        <v>217</v>
      </c>
      <c r="G2" s="143" t="s">
        <v>218</v>
      </c>
      <c r="H2" s="143" t="s">
        <v>219</v>
      </c>
      <c r="I2" s="143" t="s">
        <v>220</v>
      </c>
      <c r="J2" s="143" t="s">
        <v>221</v>
      </c>
      <c r="K2" s="143" t="s">
        <v>222</v>
      </c>
      <c r="L2" s="143" t="s">
        <v>223</v>
      </c>
      <c r="M2" s="146" t="s">
        <v>224</v>
      </c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</row>
    <row r="3" customFormat="false" ht="12.8" hidden="false" customHeight="false" outlineLevel="0" collapsed="false">
      <c r="A3" s="148" t="s">
        <v>225</v>
      </c>
      <c r="B3" s="148" t="n">
        <v>2014</v>
      </c>
      <c r="C3" s="149" t="n">
        <v>1</v>
      </c>
      <c r="D3" s="148" t="n">
        <v>45</v>
      </c>
      <c r="E3" s="150" t="n">
        <v>16336703</v>
      </c>
      <c r="F3" s="150" t="n">
        <v>147746</v>
      </c>
      <c r="G3" s="151" t="n">
        <v>16188957</v>
      </c>
      <c r="H3" s="166" t="n">
        <v>59323985</v>
      </c>
      <c r="I3" s="167" t="n">
        <f aca="false">H3/G3</f>
        <v>3.66447233135526</v>
      </c>
      <c r="J3" s="151" t="n">
        <f aca="false">G3*I10</f>
        <v>61899880.2143381</v>
      </c>
      <c r="K3" s="166" t="n">
        <v>354218</v>
      </c>
      <c r="L3" s="167" t="n">
        <f aca="false">K3/F3</f>
        <v>2.39747945798871</v>
      </c>
      <c r="M3" s="151" t="n">
        <f aca="false">F3*2.511711692</f>
        <v>371095.355646232</v>
      </c>
      <c r="N3" s="166"/>
      <c r="O3" s="148"/>
      <c r="P3" s="148"/>
      <c r="Q3" s="151"/>
      <c r="R3" s="151"/>
      <c r="S3" s="151"/>
      <c r="T3" s="148"/>
      <c r="U3" s="148"/>
      <c r="V3" s="149"/>
      <c r="W3" s="149"/>
      <c r="X3" s="151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B4" s="148" t="n">
        <v>2014</v>
      </c>
      <c r="C4" s="149" t="n">
        <v>2</v>
      </c>
      <c r="D4" s="148" t="n">
        <v>46</v>
      </c>
      <c r="E4" s="150" t="n">
        <v>19039169</v>
      </c>
      <c r="F4" s="150" t="n">
        <v>150094</v>
      </c>
      <c r="G4" s="151" t="n">
        <v>18889075</v>
      </c>
      <c r="H4" s="166" t="n">
        <v>70642775</v>
      </c>
      <c r="I4" s="167" t="n">
        <f aca="false">H4/G4</f>
        <v>3.73987476888095</v>
      </c>
      <c r="J4" s="151" t="n">
        <f aca="false">G4*3.8235866717</f>
        <v>72224015.4107417</v>
      </c>
      <c r="K4" s="166" t="n">
        <v>375893</v>
      </c>
      <c r="L4" s="167" t="n">
        <f aca="false">K4/F4</f>
        <v>2.5043839194105</v>
      </c>
      <c r="M4" s="151" t="n">
        <f aca="false">F4*2.511711692</f>
        <v>376992.854699048</v>
      </c>
      <c r="N4" s="166"/>
      <c r="Q4" s="151"/>
      <c r="R4" s="151"/>
      <c r="S4" s="151"/>
      <c r="V4" s="149"/>
      <c r="W4" s="149"/>
      <c r="X4" s="151"/>
    </row>
    <row r="5" customFormat="false" ht="12.8" hidden="false" customHeight="false" outlineLevel="0" collapsed="false">
      <c r="B5" s="148" t="n">
        <v>2014</v>
      </c>
      <c r="C5" s="149" t="n">
        <v>3</v>
      </c>
      <c r="D5" s="148" t="n">
        <v>47</v>
      </c>
      <c r="E5" s="150" t="n">
        <v>16811748</v>
      </c>
      <c r="F5" s="150" t="n">
        <v>145661</v>
      </c>
      <c r="G5" s="151" t="n">
        <v>16666087</v>
      </c>
      <c r="H5" s="166" t="n">
        <v>66453030</v>
      </c>
      <c r="I5" s="167" t="n">
        <f aca="false">H5/G5</f>
        <v>3.98732047900626</v>
      </c>
      <c r="J5" s="151" t="n">
        <f aca="false">G5*3.8235866717</f>
        <v>63724228.1225926</v>
      </c>
      <c r="K5" s="166" t="n">
        <v>387130</v>
      </c>
      <c r="L5" s="167" t="n">
        <f aca="false">K5/F5</f>
        <v>2.65774641118762</v>
      </c>
      <c r="M5" s="151" t="n">
        <f aca="false">F5*2.511711692</f>
        <v>365858.436768412</v>
      </c>
      <c r="N5" s="166"/>
      <c r="Q5" s="151"/>
      <c r="R5" s="151"/>
      <c r="S5" s="151"/>
      <c r="V5" s="149"/>
      <c r="W5" s="149"/>
      <c r="X5" s="151"/>
    </row>
    <row r="6" customFormat="false" ht="12.8" hidden="false" customHeight="false" outlineLevel="0" collapsed="false">
      <c r="B6" s="148" t="n">
        <v>2014</v>
      </c>
      <c r="C6" s="149" t="n">
        <v>4</v>
      </c>
      <c r="D6" s="148" t="n">
        <v>48</v>
      </c>
      <c r="E6" s="150" t="n">
        <v>20743937</v>
      </c>
      <c r="F6" s="150" t="n">
        <v>143630</v>
      </c>
      <c r="G6" s="151" t="n">
        <v>20600306</v>
      </c>
      <c r="H6" s="166" t="n">
        <v>75212989</v>
      </c>
      <c r="I6" s="167" t="n">
        <f aca="false">H6/G6</f>
        <v>3.65106173665576</v>
      </c>
      <c r="J6" s="151" t="n">
        <f aca="false">G6*3.8235866717</f>
        <v>78767055.4545416</v>
      </c>
      <c r="K6" s="166" t="n">
        <v>390504</v>
      </c>
      <c r="L6" s="167" t="n">
        <f aca="false">K6/F6</f>
        <v>2.71881918819188</v>
      </c>
      <c r="M6" s="151" t="n">
        <f aca="false">F6*2.511711692</f>
        <v>360757.15032196</v>
      </c>
      <c r="N6" s="166"/>
      <c r="Q6" s="151"/>
      <c r="R6" s="151"/>
      <c r="S6" s="151"/>
      <c r="V6" s="149"/>
      <c r="W6" s="149"/>
      <c r="X6" s="151"/>
    </row>
    <row r="7" customFormat="false" ht="12.8" hidden="false" customHeight="false" outlineLevel="0" collapsed="false">
      <c r="B7" s="148" t="n">
        <v>2015</v>
      </c>
      <c r="C7" s="149" t="n">
        <v>1</v>
      </c>
      <c r="D7" s="148" t="n">
        <v>49</v>
      </c>
      <c r="E7" s="150" t="n">
        <v>18307160</v>
      </c>
      <c r="F7" s="150" t="n">
        <v>167252</v>
      </c>
      <c r="G7" s="151" t="n">
        <v>18139908</v>
      </c>
      <c r="H7" s="166" t="n">
        <v>71061517</v>
      </c>
      <c r="I7" s="167" t="n">
        <f aca="false">H7/G7</f>
        <v>3.91741330771909</v>
      </c>
      <c r="J7" s="151" t="n">
        <f aca="false">G7*3.8235866717</f>
        <v>69359510.4546642</v>
      </c>
      <c r="K7" s="166" t="n">
        <v>409117</v>
      </c>
      <c r="L7" s="167" t="n">
        <f aca="false">K7/F7</f>
        <v>2.44611125726449</v>
      </c>
      <c r="M7" s="151" t="n">
        <f aca="false">F7*2.511711692</f>
        <v>420088.803910384</v>
      </c>
      <c r="N7" s="166"/>
      <c r="Q7" s="151"/>
      <c r="R7" s="151"/>
      <c r="S7" s="151"/>
      <c r="V7" s="149"/>
      <c r="W7" s="149"/>
      <c r="X7" s="151"/>
    </row>
    <row r="8" customFormat="false" ht="12.8" hidden="false" customHeight="false" outlineLevel="0" collapsed="false">
      <c r="B8" s="148" t="n">
        <v>2015</v>
      </c>
      <c r="C8" s="149" t="n">
        <v>2</v>
      </c>
      <c r="D8" s="148" t="n">
        <v>50</v>
      </c>
      <c r="E8" s="150" t="n">
        <v>21740969</v>
      </c>
      <c r="F8" s="150" t="n">
        <v>188439</v>
      </c>
      <c r="G8" s="151" t="n">
        <v>21552530</v>
      </c>
      <c r="H8" s="166" t="n">
        <v>85808756</v>
      </c>
      <c r="I8" s="167" t="n">
        <f aca="false">H8/G8</f>
        <v>3.98137740673601</v>
      </c>
      <c r="J8" s="151" t="n">
        <f aca="false">G8*3.8235866717</f>
        <v>82407966.4494144</v>
      </c>
      <c r="K8" s="166" t="n">
        <v>442027</v>
      </c>
      <c r="L8" s="167" t="n">
        <f aca="false">K8/F8</f>
        <v>2.34572991790447</v>
      </c>
      <c r="M8" s="151" t="n">
        <f aca="false">F8*2.511711692</f>
        <v>473304.439528788</v>
      </c>
      <c r="N8" s="166"/>
      <c r="Q8" s="151"/>
      <c r="R8" s="151"/>
      <c r="S8" s="151"/>
      <c r="V8" s="149"/>
      <c r="W8" s="149"/>
      <c r="X8" s="151"/>
    </row>
    <row r="9" customFormat="false" ht="12.8" hidden="false" customHeight="false" outlineLevel="0" collapsed="false">
      <c r="A9" s="154"/>
      <c r="B9" s="154" t="n">
        <v>2015</v>
      </c>
      <c r="C9" s="5" t="n">
        <v>1</v>
      </c>
      <c r="D9" s="154" t="n">
        <v>161</v>
      </c>
      <c r="E9" s="156" t="n">
        <f aca="false">high_SIPA_income!B2</f>
        <v>18000510.6188669</v>
      </c>
      <c r="F9" s="156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8" t="n">
        <f aca="false">high_SIPA_income!B3</f>
        <v>22157499.2341788</v>
      </c>
      <c r="F10" s="158" t="n">
        <f aca="false">high_SIPA_income!I3</f>
        <v>151084.142402353</v>
      </c>
      <c r="G10" s="67" t="n">
        <f aca="false">E10-F10*0.7</f>
        <v>22051740.3344971</v>
      </c>
      <c r="H10" s="67" t="s">
        <v>226</v>
      </c>
      <c r="I10" s="169" t="n">
        <f aca="false">AVERAGE(I3:I8)</f>
        <v>3.82358667172555</v>
      </c>
      <c r="J10" s="67" t="n">
        <f aca="false">G10*3.8235866717</f>
        <v>84316740.4307724</v>
      </c>
      <c r="K10" s="9" t="s">
        <v>226</v>
      </c>
      <c r="L10" s="169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8" t="n">
        <f aca="false">high_SIPA_income!B4</f>
        <v>20233959.3615849</v>
      </c>
      <c r="F11" s="158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8" t="n">
        <f aca="false">high_SIPA_income!B5</f>
        <v>23711099.340712</v>
      </c>
      <c r="F12" s="158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4" t="s">
        <v>227</v>
      </c>
      <c r="B13" s="154" t="n">
        <v>2016</v>
      </c>
      <c r="C13" s="5" t="n">
        <v>1</v>
      </c>
      <c r="D13" s="154" t="n">
        <v>165</v>
      </c>
      <c r="E13" s="156" t="n">
        <f aca="false">high_SIPA_income!B6</f>
        <v>19318558.8094962</v>
      </c>
      <c r="F13" s="156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8" t="n">
        <f aca="false">high_SIPA_income!B7</f>
        <v>22035975.6793422</v>
      </c>
      <c r="F14" s="158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8" t="n">
        <f aca="false">high_SIPA_income!B8</f>
        <v>19225382.5714869</v>
      </c>
      <c r="F15" s="158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8" t="n">
        <f aca="false">high_SIPA_income!B9</f>
        <v>22564836.9054479</v>
      </c>
      <c r="F16" s="158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4"/>
      <c r="B17" s="154" t="n">
        <v>2017</v>
      </c>
      <c r="C17" s="5" t="n">
        <v>1</v>
      </c>
      <c r="D17" s="154" t="n">
        <v>169</v>
      </c>
      <c r="E17" s="156" t="n">
        <f aca="false">high_SIPA_income!B10</f>
        <v>19510720.9348717</v>
      </c>
      <c r="F17" s="156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4"/>
      <c r="BE17" s="154"/>
      <c r="BF17" s="154"/>
      <c r="BG17" s="154"/>
      <c r="BH17" s="154"/>
      <c r="BI17" s="154"/>
      <c r="BJ17" s="154"/>
      <c r="BK17" s="154"/>
      <c r="BL17" s="154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8" t="n">
        <f aca="false">high_SIPA_income!B11</f>
        <v>23339052.656364</v>
      </c>
      <c r="F18" s="158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8" t="n">
        <f aca="false">high_SIPA_income!B12</f>
        <v>20676340.3358436</v>
      </c>
      <c r="F19" s="158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8" t="n">
        <f aca="false">high_SIPA_income!B13</f>
        <v>24442783.390504</v>
      </c>
      <c r="F20" s="158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4"/>
      <c r="B21" s="154" t="n">
        <v>2018</v>
      </c>
      <c r="C21" s="5" t="n">
        <v>1</v>
      </c>
      <c r="D21" s="154" t="n">
        <v>173</v>
      </c>
      <c r="E21" s="156" t="n">
        <f aca="false">high_SIPA_income!B14</f>
        <v>19425279.3963776</v>
      </c>
      <c r="F21" s="156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8" t="n">
        <f aca="false">high_SIPA_income!B15</f>
        <v>22128007.929654</v>
      </c>
      <c r="F22" s="158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8" t="n">
        <f aca="false">high_SIPA_income!B16</f>
        <v>18144968.4047922</v>
      </c>
      <c r="F23" s="158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8" t="n">
        <f aca="false">high_SIPA_income!B17</f>
        <v>19836641.3035061</v>
      </c>
      <c r="F24" s="158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4"/>
      <c r="B25" s="154" t="n">
        <v>2019</v>
      </c>
      <c r="C25" s="5" t="n">
        <v>1</v>
      </c>
      <c r="D25" s="154" t="n">
        <v>177</v>
      </c>
      <c r="E25" s="156" t="n">
        <f aca="false">high_SIPA_income!B18</f>
        <v>15838280.4823216</v>
      </c>
      <c r="F25" s="156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8" t="n">
        <f aca="false">high_SIPA_income!B19</f>
        <v>18778360.1188109</v>
      </c>
      <c r="F26" s="158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8" t="n">
        <f aca="false">high_SIPA_income!B20</f>
        <v>15860188.8718915</v>
      </c>
      <c r="F27" s="158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8" t="n">
        <f aca="false">high_SIPA_income!B21</f>
        <v>18034001.571782</v>
      </c>
      <c r="F28" s="158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4"/>
      <c r="B29" s="154" t="n">
        <v>2020</v>
      </c>
      <c r="C29" s="5" t="n">
        <v>1</v>
      </c>
      <c r="D29" s="154" t="n">
        <v>181</v>
      </c>
      <c r="E29" s="156" t="n">
        <f aca="false">high_SIPA_income!B22</f>
        <v>16519216.7395566</v>
      </c>
      <c r="F29" s="156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8" t="n">
        <f aca="false">high_SIPA_income!B23</f>
        <v>19050492.5642933</v>
      </c>
      <c r="F30" s="158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8" t="n">
        <f aca="false">high_SIPA_income!B24</f>
        <v>16159565.6520399</v>
      </c>
      <c r="F31" s="158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8" t="n">
        <f aca="false">high_SIPA_income!B25</f>
        <v>18994979.2769782</v>
      </c>
      <c r="F32" s="158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4"/>
      <c r="B33" s="154" t="n">
        <v>2021</v>
      </c>
      <c r="C33" s="5" t="n">
        <v>1</v>
      </c>
      <c r="D33" s="154" t="n">
        <v>185</v>
      </c>
      <c r="E33" s="156" t="n">
        <f aca="false">high_SIPA_income!B26</f>
        <v>16891949.5864212</v>
      </c>
      <c r="F33" s="156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8" t="n">
        <f aca="false">high_SIPA_income!B27</f>
        <v>20042509.0590344</v>
      </c>
      <c r="F34" s="158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8" t="n">
        <f aca="false">high_SIPA_income!B28</f>
        <v>17832143.6288336</v>
      </c>
      <c r="F35" s="158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8" t="n">
        <f aca="false">high_SIPA_income!B29</f>
        <v>21471874.9686817</v>
      </c>
      <c r="F36" s="158" t="n">
        <f aca="false">high_SIPA_income!I29</f>
        <v>107255.873563971</v>
      </c>
      <c r="G36" s="67" t="n">
        <f aca="false">E36-F36*0.7</f>
        <v>21396795.8571869</v>
      </c>
      <c r="H36" s="67"/>
      <c r="I36" s="67"/>
      <c r="J36" s="67" t="n">
        <f aca="false">G36*3.8235866717</f>
        <v>81812503.4566258</v>
      </c>
      <c r="K36" s="9"/>
      <c r="L36" s="67"/>
      <c r="M36" s="67" t="n">
        <f aca="false">F36*2.511711692</f>
        <v>269395.831666299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4"/>
      <c r="B37" s="154" t="n">
        <v>2022</v>
      </c>
      <c r="C37" s="5" t="n">
        <v>1</v>
      </c>
      <c r="D37" s="154" t="n">
        <v>189</v>
      </c>
      <c r="E37" s="156" t="n">
        <f aca="false">high_SIPA_income!B30</f>
        <v>18961206.7533894</v>
      </c>
      <c r="F37" s="156" t="n">
        <f aca="false">high_SIPA_income!I30</f>
        <v>113407.345430984</v>
      </c>
      <c r="G37" s="8" t="n">
        <f aca="false">E37-F37*0.7</f>
        <v>18881821.6115877</v>
      </c>
      <c r="H37" s="8"/>
      <c r="I37" s="8"/>
      <c r="J37" s="8" t="n">
        <f aca="false">G37*3.8235866717</f>
        <v>72196281.4514838</v>
      </c>
      <c r="K37" s="6"/>
      <c r="L37" s="8"/>
      <c r="M37" s="8" t="n">
        <f aca="false">F37*2.511711692</f>
        <v>284846.555477685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8" t="n">
        <f aca="false">high_SIPA_income!B31</f>
        <v>22597121.880659</v>
      </c>
      <c r="F38" s="158" t="n">
        <f aca="false">high_SIPA_income!I31</f>
        <v>107091.060436128</v>
      </c>
      <c r="G38" s="67" t="n">
        <f aca="false">E38-F38*0.7</f>
        <v>22522158.1383537</v>
      </c>
      <c r="H38" s="67"/>
      <c r="I38" s="67"/>
      <c r="J38" s="67" t="n">
        <f aca="false">G38*3.8235866717</f>
        <v>86115423.6757289</v>
      </c>
      <c r="K38" s="9"/>
      <c r="L38" s="67"/>
      <c r="M38" s="67" t="n">
        <f aca="false">F38*2.511711692</f>
        <v>268981.868606101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8" t="n">
        <f aca="false">high_SIPA_income!B32</f>
        <v>19956448.7456991</v>
      </c>
      <c r="F39" s="158" t="n">
        <f aca="false">high_SIPA_income!I32</f>
        <v>114806.830797309</v>
      </c>
      <c r="G39" s="67" t="n">
        <f aca="false">E39-F39*0.7</f>
        <v>19876083.964141</v>
      </c>
      <c r="H39" s="67"/>
      <c r="I39" s="67"/>
      <c r="J39" s="67" t="n">
        <f aca="false">G39*3.8235866717</f>
        <v>75997929.7308796</v>
      </c>
      <c r="K39" s="9"/>
      <c r="L39" s="67"/>
      <c r="M39" s="67" t="n">
        <f aca="false">F39*2.511711692</f>
        <v>288361.659235066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8" t="n">
        <f aca="false">high_SIPA_income!B33</f>
        <v>23777634.9461692</v>
      </c>
      <c r="F40" s="158" t="n">
        <f aca="false">high_SIPA_income!I33</f>
        <v>107875.44547245</v>
      </c>
      <c r="G40" s="67" t="n">
        <f aca="false">E40-F40*0.7</f>
        <v>23702122.1343385</v>
      </c>
      <c r="H40" s="67"/>
      <c r="I40" s="67"/>
      <c r="J40" s="67" t="n">
        <f aca="false">G40*3.8235866717</f>
        <v>90627118.2838621</v>
      </c>
      <c r="K40" s="9"/>
      <c r="L40" s="67"/>
      <c r="M40" s="67" t="n">
        <f aca="false">F40*2.511711692</f>
        <v>270952.017672862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4"/>
      <c r="B41" s="154" t="n">
        <v>2023</v>
      </c>
      <c r="C41" s="5" t="n">
        <v>1</v>
      </c>
      <c r="D41" s="154" t="n">
        <v>193</v>
      </c>
      <c r="E41" s="156" t="n">
        <f aca="false">high_SIPA_income!B34</f>
        <v>20799191.7330191</v>
      </c>
      <c r="F41" s="156" t="n">
        <f aca="false">high_SIPA_income!I34</f>
        <v>118068.25696818</v>
      </c>
      <c r="G41" s="8" t="n">
        <f aca="false">E41-F41*0.7</f>
        <v>20716543.9531414</v>
      </c>
      <c r="H41" s="8"/>
      <c r="I41" s="8"/>
      <c r="J41" s="8" t="n">
        <f aca="false">G41*3.8235866717</f>
        <v>79211501.3429186</v>
      </c>
      <c r="K41" s="6"/>
      <c r="L41" s="8"/>
      <c r="M41" s="8" t="n">
        <f aca="false">F41*2.511711692</f>
        <v>296553.421481038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8" t="n">
        <f aca="false">high_SIPA_income!B35</f>
        <v>24347712.9889249</v>
      </c>
      <c r="F42" s="158" t="n">
        <f aca="false">high_SIPA_income!I35</f>
        <v>109508.167694898</v>
      </c>
      <c r="G42" s="67" t="n">
        <f aca="false">E42-F42*0.7</f>
        <v>24271057.2715384</v>
      </c>
      <c r="H42" s="67"/>
      <c r="I42" s="67"/>
      <c r="J42" s="67" t="n">
        <f aca="false">G42*3.8235866717</f>
        <v>92802491.0915218</v>
      </c>
      <c r="K42" s="9"/>
      <c r="L42" s="67"/>
      <c r="M42" s="67" t="n">
        <f aca="false">F42*2.511711692</f>
        <v>275052.945168771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8" t="n">
        <f aca="false">high_SIPA_income!B36</f>
        <v>21326309.0927296</v>
      </c>
      <c r="F43" s="158" t="n">
        <f aca="false">high_SIPA_income!I36</f>
        <v>108901.780138542</v>
      </c>
      <c r="G43" s="67" t="n">
        <f aca="false">E43-F43*0.7</f>
        <v>21250077.8466326</v>
      </c>
      <c r="H43" s="67"/>
      <c r="I43" s="67"/>
      <c r="J43" s="67" t="n">
        <f aca="false">G43*3.8235866717</f>
        <v>81251514.4269718</v>
      </c>
      <c r="K43" s="9"/>
      <c r="L43" s="67"/>
      <c r="M43" s="67" t="n">
        <f aca="false">F43*2.511711692</f>
        <v>273529.874453588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8" t="n">
        <f aca="false">high_SIPA_income!B37</f>
        <v>24990245.4667684</v>
      </c>
      <c r="F44" s="158" t="n">
        <f aca="false">high_SIPA_income!I37</f>
        <v>104370.91413059</v>
      </c>
      <c r="G44" s="67" t="n">
        <f aca="false">E44-F44*0.7</f>
        <v>24917185.826877</v>
      </c>
      <c r="H44" s="67"/>
      <c r="I44" s="67"/>
      <c r="J44" s="67" t="n">
        <f aca="false">G44*3.8235866717</f>
        <v>95273019.6239189</v>
      </c>
      <c r="K44" s="9"/>
      <c r="L44" s="67"/>
      <c r="M44" s="67" t="n">
        <f aca="false">F44*2.511711692</f>
        <v>262149.64532653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4"/>
      <c r="B45" s="154" t="n">
        <v>2024</v>
      </c>
      <c r="C45" s="5" t="n">
        <v>1</v>
      </c>
      <c r="D45" s="154" t="n">
        <v>197</v>
      </c>
      <c r="E45" s="156" t="n">
        <f aca="false">high_SIPA_income!B38</f>
        <v>21963276.5820386</v>
      </c>
      <c r="F45" s="156" t="n">
        <f aca="false">high_SIPA_income!I38</f>
        <v>105420.933502083</v>
      </c>
      <c r="G45" s="8" t="n">
        <f aca="false">E45-F45*0.7</f>
        <v>21889481.9285871</v>
      </c>
      <c r="H45" s="8"/>
      <c r="I45" s="8"/>
      <c r="J45" s="8" t="n">
        <f aca="false">G45*3.8235866717</f>
        <v>83696331.3525637</v>
      </c>
      <c r="K45" s="6"/>
      <c r="L45" s="8"/>
      <c r="M45" s="8" t="n">
        <f aca="false">F45*2.511711692</f>
        <v>264786.991258736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  <c r="BD45" s="154"/>
      <c r="BE45" s="154"/>
      <c r="BF45" s="154"/>
      <c r="BG45" s="154"/>
      <c r="BH45" s="154"/>
      <c r="BI45" s="154"/>
      <c r="BJ45" s="154"/>
      <c r="BK45" s="154"/>
      <c r="BL45" s="154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8" t="n">
        <f aca="false">high_SIPA_income!B39</f>
        <v>25713816.7185696</v>
      </c>
      <c r="F46" s="158" t="n">
        <f aca="false">high_SIPA_income!I39</f>
        <v>112723.904492445</v>
      </c>
      <c r="G46" s="67" t="n">
        <f aca="false">E46-F46*0.7</f>
        <v>25634909.9854249</v>
      </c>
      <c r="H46" s="67"/>
      <c r="I46" s="67"/>
      <c r="J46" s="67" t="n">
        <f aca="false">G46*3.8235866717</f>
        <v>98017300.1504998</v>
      </c>
      <c r="K46" s="9"/>
      <c r="L46" s="67"/>
      <c r="M46" s="67" t="n">
        <f aca="false">F46*2.511711692</f>
        <v>283129.948881565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8" t="n">
        <f aca="false">high_SIPA_income!B40</f>
        <v>22540632.4900226</v>
      </c>
      <c r="F47" s="158" t="n">
        <f aca="false">high_SIPA_income!I40</f>
        <v>113621.742639309</v>
      </c>
      <c r="G47" s="67" t="n">
        <f aca="false">E47-F47*0.7</f>
        <v>22461097.2701751</v>
      </c>
      <c r="H47" s="67"/>
      <c r="I47" s="67"/>
      <c r="J47" s="67" t="n">
        <f aca="false">G47*3.8235866717</f>
        <v>85881952.1539989</v>
      </c>
      <c r="K47" s="9"/>
      <c r="L47" s="67"/>
      <c r="M47" s="67" t="n">
        <f aca="false">F47*2.511711692</f>
        <v>285385.059452567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8" t="n">
        <f aca="false">high_SIPA_income!B41</f>
        <v>26225662.6618501</v>
      </c>
      <c r="F48" s="158" t="n">
        <f aca="false">high_SIPA_income!I41</f>
        <v>112771.506193538</v>
      </c>
      <c r="G48" s="67" t="n">
        <f aca="false">E48-F48*0.7</f>
        <v>26146722.6075146</v>
      </c>
      <c r="H48" s="67"/>
      <c r="I48" s="67"/>
      <c r="J48" s="67" t="n">
        <f aca="false">G48*3.8235866717</f>
        <v>99974260.0707299</v>
      </c>
      <c r="K48" s="9"/>
      <c r="L48" s="67"/>
      <c r="M48" s="67" t="n">
        <f aca="false">F48*2.511711692</f>
        <v>283249.510630759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4"/>
      <c r="B49" s="154" t="n">
        <v>2025</v>
      </c>
      <c r="C49" s="5" t="n">
        <v>1</v>
      </c>
      <c r="D49" s="154" t="n">
        <v>201</v>
      </c>
      <c r="E49" s="156" t="n">
        <f aca="false">high_SIPA_income!B42</f>
        <v>22869453.9858764</v>
      </c>
      <c r="F49" s="156" t="n">
        <f aca="false">high_SIPA_income!I42</f>
        <v>116464.602958885</v>
      </c>
      <c r="G49" s="8" t="n">
        <f aca="false">E49-F49*0.7</f>
        <v>22787928.7638052</v>
      </c>
      <c r="H49" s="8"/>
      <c r="I49" s="8"/>
      <c r="J49" s="8" t="n">
        <f aca="false">G49*3.8235866717</f>
        <v>87131620.6969347</v>
      </c>
      <c r="K49" s="6"/>
      <c r="L49" s="8"/>
      <c r="M49" s="8" t="n">
        <f aca="false">F49*2.511711692</f>
        <v>292525.504955968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4"/>
      <c r="BG49" s="154"/>
      <c r="BH49" s="154"/>
      <c r="BI49" s="154"/>
      <c r="BJ49" s="154"/>
      <c r="BK49" s="154"/>
      <c r="BL49" s="154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8" t="n">
        <f aca="false">high_SIPA_income!B43</f>
        <v>26659042.9590325</v>
      </c>
      <c r="F50" s="158" t="n">
        <f aca="false">high_SIPA_income!I43</f>
        <v>113896.935700892</v>
      </c>
      <c r="G50" s="67" t="n">
        <f aca="false">E50-F50*0.7</f>
        <v>26579315.1040419</v>
      </c>
      <c r="H50" s="67"/>
      <c r="I50" s="67"/>
      <c r="J50" s="67" t="n">
        <f aca="false">G50*3.8235866717</f>
        <v>101628314.974729</v>
      </c>
      <c r="K50" s="9"/>
      <c r="L50" s="67"/>
      <c r="M50" s="67" t="n">
        <f aca="false">F50*2.511711692</f>
        <v>286076.265082902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8" t="n">
        <f aca="false">high_SIPA_income!B44</f>
        <v>23518200.9888002</v>
      </c>
      <c r="F51" s="158" t="n">
        <f aca="false">high_SIPA_income!I44</f>
        <v>119514.237851621</v>
      </c>
      <c r="G51" s="67" t="n">
        <f aca="false">E51-F51*0.7</f>
        <v>23434541.022304</v>
      </c>
      <c r="H51" s="67"/>
      <c r="I51" s="67"/>
      <c r="J51" s="67" t="n">
        <f aca="false">G51*3.8235866717</f>
        <v>89603998.7102886</v>
      </c>
      <c r="K51" s="9"/>
      <c r="L51" s="67"/>
      <c r="M51" s="67" t="n">
        <f aca="false">F51*2.511711692</f>
        <v>300185.308572387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8" t="n">
        <f aca="false">high_SIPA_income!B45</f>
        <v>27443887.2140907</v>
      </c>
      <c r="F52" s="158" t="n">
        <f aca="false">high_SIPA_income!I45</f>
        <v>117120.010396704</v>
      </c>
      <c r="G52" s="67" t="n">
        <f aca="false">E52-F52*0.7</f>
        <v>27361903.2068131</v>
      </c>
      <c r="H52" s="67"/>
      <c r="I52" s="67"/>
      <c r="J52" s="67" t="n">
        <f aca="false">G52*3.8235866717</f>
        <v>104620608.413916</v>
      </c>
      <c r="K52" s="9"/>
      <c r="L52" s="67"/>
      <c r="M52" s="67" t="n">
        <f aca="false">F52*2.511711692</f>
        <v>294171.699480563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4"/>
      <c r="B53" s="154" t="n">
        <v>2026</v>
      </c>
      <c r="C53" s="5" t="n">
        <v>1</v>
      </c>
      <c r="D53" s="154" t="n">
        <v>205</v>
      </c>
      <c r="E53" s="156" t="n">
        <f aca="false">high_SIPA_income!B46</f>
        <v>24088660.0057133</v>
      </c>
      <c r="F53" s="156" t="n">
        <f aca="false">high_SIPA_income!I46</f>
        <v>115452.814652337</v>
      </c>
      <c r="G53" s="8" t="n">
        <f aca="false">E53-F53*0.7</f>
        <v>24007843.0354566</v>
      </c>
      <c r="H53" s="8"/>
      <c r="I53" s="8"/>
      <c r="J53" s="8" t="n">
        <f aca="false">G53*3.8235866717</f>
        <v>91796068.6466376</v>
      </c>
      <c r="K53" s="6"/>
      <c r="L53" s="8"/>
      <c r="M53" s="8" t="n">
        <f aca="false">F53*2.511711692</f>
        <v>289984.184436584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8" t="n">
        <f aca="false">high_SIPA_income!B47</f>
        <v>28306558.2036867</v>
      </c>
      <c r="F54" s="158" t="n">
        <f aca="false">high_SIPA_income!I47</f>
        <v>112699.924735115</v>
      </c>
      <c r="G54" s="67" t="n">
        <f aca="false">E54-F54*0.7</f>
        <v>28227668.2563722</v>
      </c>
      <c r="H54" s="67"/>
      <c r="I54" s="67"/>
      <c r="J54" s="67" t="n">
        <f aca="false">G54*3.8235866717</f>
        <v>107930936.118234</v>
      </c>
      <c r="K54" s="9"/>
      <c r="L54" s="67"/>
      <c r="M54" s="67" t="n">
        <f aca="false">F54*2.511711692</f>
        <v>283069.718644708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8" t="n">
        <f aca="false">high_SIPA_income!B48</f>
        <v>24990919.3633952</v>
      </c>
      <c r="F55" s="158" t="n">
        <f aca="false">high_SIPA_income!I48</f>
        <v>114318.952088515</v>
      </c>
      <c r="G55" s="67" t="n">
        <f aca="false">E55-F55*0.7</f>
        <v>24910896.0969333</v>
      </c>
      <c r="H55" s="67"/>
      <c r="I55" s="67"/>
      <c r="J55" s="67" t="n">
        <f aca="false">G55*3.8235866717</f>
        <v>95248970.2963377</v>
      </c>
      <c r="K55" s="9"/>
      <c r="L55" s="67"/>
      <c r="M55" s="67" t="n">
        <f aca="false">F55*2.511711692</f>
        <v>287136.24857791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8" t="n">
        <f aca="false">high_SIPA_income!B49</f>
        <v>28806153.2811381</v>
      </c>
      <c r="F56" s="158" t="n">
        <f aca="false">high_SIPA_income!I49</f>
        <v>117539.591087807</v>
      </c>
      <c r="G56" s="67" t="n">
        <f aca="false">E56-F56*0.7</f>
        <v>28723875.5673767</v>
      </c>
      <c r="H56" s="67"/>
      <c r="I56" s="67"/>
      <c r="J56" s="67" t="n">
        <f aca="false">G56*3.8235866717</f>
        <v>109828227.778991</v>
      </c>
      <c r="K56" s="9"/>
      <c r="L56" s="67"/>
      <c r="M56" s="67" t="n">
        <f aca="false">F56*2.511711692</f>
        <v>295225.565208144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4"/>
      <c r="B57" s="154" t="n">
        <v>2027</v>
      </c>
      <c r="C57" s="5" t="n">
        <v>1</v>
      </c>
      <c r="D57" s="154" t="n">
        <v>209</v>
      </c>
      <c r="E57" s="156" t="n">
        <f aca="false">high_SIPA_income!B50</f>
        <v>25196593.1281072</v>
      </c>
      <c r="F57" s="156" t="n">
        <f aca="false">high_SIPA_income!I50</f>
        <v>117952.154425976</v>
      </c>
      <c r="G57" s="8" t="n">
        <f aca="false">E57-F57*0.7</f>
        <v>25114026.620009</v>
      </c>
      <c r="H57" s="8"/>
      <c r="I57" s="8"/>
      <c r="J57" s="8" t="n">
        <f aca="false">G57*3.8235866717</f>
        <v>96025657.4569853</v>
      </c>
      <c r="K57" s="6"/>
      <c r="L57" s="8"/>
      <c r="M57" s="8" t="n">
        <f aca="false">F57*2.511711692</f>
        <v>296261.805368312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4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54"/>
      <c r="BG57" s="154"/>
      <c r="BH57" s="154"/>
      <c r="BI57" s="154"/>
      <c r="BJ57" s="154"/>
      <c r="BK57" s="154"/>
      <c r="BL57" s="154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8" t="n">
        <f aca="false">high_SIPA_income!B51</f>
        <v>29299753.5885553</v>
      </c>
      <c r="F58" s="158" t="n">
        <f aca="false">high_SIPA_income!I51</f>
        <v>116759.382424334</v>
      </c>
      <c r="G58" s="67" t="n">
        <f aca="false">E58-F58*0.7</f>
        <v>29218022.0208582</v>
      </c>
      <c r="H58" s="67"/>
      <c r="I58" s="67"/>
      <c r="J58" s="67" t="n">
        <f aca="false">G58*3.8235866717</f>
        <v>111717639.572391</v>
      </c>
      <c r="K58" s="9"/>
      <c r="L58" s="67"/>
      <c r="M58" s="67" t="n">
        <f aca="false">F58*2.511711692</f>
        <v>293265.9059859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8" t="n">
        <f aca="false">high_SIPA_income!B52</f>
        <v>25995847.7597581</v>
      </c>
      <c r="F59" s="158" t="n">
        <f aca="false">high_SIPA_income!I52</f>
        <v>112235.850477586</v>
      </c>
      <c r="G59" s="67" t="n">
        <f aca="false">E59-F59*0.7</f>
        <v>25917282.6644238</v>
      </c>
      <c r="H59" s="67"/>
      <c r="I59" s="67"/>
      <c r="J59" s="67" t="n">
        <f aca="false">G59*3.8235866717</f>
        <v>99096976.5623724</v>
      </c>
      <c r="K59" s="9"/>
      <c r="L59" s="67"/>
      <c r="M59" s="67" t="n">
        <f aca="false">F59*2.511711692</f>
        <v>281904.097906117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8" t="n">
        <f aca="false">high_SIPA_income!B53</f>
        <v>30302339.7436452</v>
      </c>
      <c r="F60" s="158" t="n">
        <f aca="false">high_SIPA_income!I53</f>
        <v>113887.026384592</v>
      </c>
      <c r="G60" s="67" t="n">
        <f aca="false">E60-F60*0.7</f>
        <v>30222618.825176</v>
      </c>
      <c r="H60" s="67"/>
      <c r="I60" s="67"/>
      <c r="J60" s="67" t="n">
        <f aca="false">G60*3.8235866717</f>
        <v>115558802.523813</v>
      </c>
      <c r="K60" s="9"/>
      <c r="L60" s="67"/>
      <c r="M60" s="67" t="n">
        <f aca="false">F60*2.511711692</f>
        <v>286051.375737292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4"/>
      <c r="B61" s="154" t="n">
        <v>2028</v>
      </c>
      <c r="C61" s="5" t="n">
        <v>1</v>
      </c>
      <c r="D61" s="154" t="n">
        <v>213</v>
      </c>
      <c r="E61" s="156" t="n">
        <f aca="false">high_SIPA_income!B54</f>
        <v>26632202.4127581</v>
      </c>
      <c r="F61" s="156" t="n">
        <f aca="false">high_SIPA_income!I54</f>
        <v>116116.526317427</v>
      </c>
      <c r="G61" s="8" t="n">
        <f aca="false">E61-F61*0.7</f>
        <v>26550920.8443359</v>
      </c>
      <c r="H61" s="8"/>
      <c r="I61" s="8"/>
      <c r="J61" s="8" t="n">
        <f aca="false">G61*3.8235866717</f>
        <v>101519747.061765</v>
      </c>
      <c r="K61" s="6"/>
      <c r="L61" s="8"/>
      <c r="M61" s="8" t="n">
        <f aca="false">F61*2.511711692</f>
        <v>291651.236785906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4"/>
      <c r="BE61" s="154"/>
      <c r="BF61" s="154"/>
      <c r="BG61" s="154"/>
      <c r="BH61" s="154"/>
      <c r="BI61" s="154"/>
      <c r="BJ61" s="154"/>
      <c r="BK61" s="154"/>
      <c r="BL61" s="154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8" t="n">
        <f aca="false">high_SIPA_income!B55</f>
        <v>30920536.5730687</v>
      </c>
      <c r="F62" s="158" t="n">
        <f aca="false">high_SIPA_income!I55</f>
        <v>114960.425984745</v>
      </c>
      <c r="G62" s="67" t="n">
        <f aca="false">E62-F62*0.7</f>
        <v>30840064.2748794</v>
      </c>
      <c r="H62" s="67"/>
      <c r="I62" s="67"/>
      <c r="J62" s="67" t="n">
        <f aca="false">G62*3.8235866717</f>
        <v>117919658.7158</v>
      </c>
      <c r="K62" s="9"/>
      <c r="L62" s="67"/>
      <c r="M62" s="67" t="n">
        <f aca="false">F62*2.511711692</f>
        <v>288747.446063185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8" t="n">
        <f aca="false">high_SIPA_income!B56</f>
        <v>27080667.7449318</v>
      </c>
      <c r="F63" s="158" t="n">
        <f aca="false">high_SIPA_income!I56</f>
        <v>118995.733515311</v>
      </c>
      <c r="G63" s="67" t="n">
        <f aca="false">E63-F63*0.7</f>
        <v>26997370.7314711</v>
      </c>
      <c r="H63" s="67"/>
      <c r="I63" s="67"/>
      <c r="J63" s="67" t="n">
        <f aca="false">G63*3.8235866717</f>
        <v>103226786.899797</v>
      </c>
      <c r="K63" s="9"/>
      <c r="L63" s="67"/>
      <c r="M63" s="67" t="n">
        <f aca="false">F63*2.511711692</f>
        <v>298882.975168522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8" t="n">
        <f aca="false">high_SIPA_income!B57</f>
        <v>31415260.8190155</v>
      </c>
      <c r="F64" s="158" t="n">
        <f aca="false">high_SIPA_income!I57</f>
        <v>118958.819223135</v>
      </c>
      <c r="G64" s="67" t="n">
        <f aca="false">E64-F64*0.7</f>
        <v>31331989.6455593</v>
      </c>
      <c r="H64" s="67"/>
      <c r="I64" s="67"/>
      <c r="J64" s="67" t="n">
        <f aca="false">G64*3.8235866717</f>
        <v>119800578.006603</v>
      </c>
      <c r="K64" s="9"/>
      <c r="L64" s="67"/>
      <c r="M64" s="67" t="n">
        <f aca="false">F64*2.511711692</f>
        <v>298790.257109263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4"/>
      <c r="B65" s="154" t="n">
        <v>2029</v>
      </c>
      <c r="C65" s="5" t="n">
        <v>1</v>
      </c>
      <c r="D65" s="154" t="n">
        <v>217</v>
      </c>
      <c r="E65" s="156" t="n">
        <f aca="false">high_SIPA_income!B58</f>
        <v>27759706.840549</v>
      </c>
      <c r="F65" s="156" t="n">
        <f aca="false">high_SIPA_income!I58</f>
        <v>120471.180481332</v>
      </c>
      <c r="G65" s="8" t="n">
        <f aca="false">E65-F65*0.7</f>
        <v>27675377.0142121</v>
      </c>
      <c r="H65" s="8"/>
      <c r="I65" s="8"/>
      <c r="J65" s="8" t="n">
        <f aca="false">G65*3.8235866717</f>
        <v>105819202.685814</v>
      </c>
      <c r="K65" s="6"/>
      <c r="L65" s="8"/>
      <c r="M65" s="8" t="n">
        <f aca="false">F65*2.511711692</f>
        <v>302588.872564004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4"/>
      <c r="AO65" s="154"/>
      <c r="AP65" s="154"/>
      <c r="AQ65" s="154"/>
      <c r="AR65" s="154"/>
      <c r="AS65" s="154"/>
      <c r="AT65" s="154"/>
      <c r="AU65" s="154"/>
      <c r="AV65" s="154"/>
      <c r="AW65" s="154"/>
      <c r="AX65" s="154"/>
      <c r="AY65" s="154"/>
      <c r="AZ65" s="154"/>
      <c r="BA65" s="154"/>
      <c r="BB65" s="154"/>
      <c r="BC65" s="154"/>
      <c r="BD65" s="154"/>
      <c r="BE65" s="154"/>
      <c r="BF65" s="154"/>
      <c r="BG65" s="154"/>
      <c r="BH65" s="154"/>
      <c r="BI65" s="154"/>
      <c r="BJ65" s="154"/>
      <c r="BK65" s="154"/>
      <c r="BL65" s="154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8" t="n">
        <f aca="false">high_SIPA_income!B59</f>
        <v>32222563.1022506</v>
      </c>
      <c r="F66" s="158" t="n">
        <f aca="false">high_SIPA_income!I59</f>
        <v>117630.803770506</v>
      </c>
      <c r="G66" s="67" t="n">
        <f aca="false">E66-F66*0.7</f>
        <v>32140221.5396112</v>
      </c>
      <c r="H66" s="67"/>
      <c r="I66" s="67"/>
      <c r="J66" s="67" t="n">
        <f aca="false">G66*3.8235866717</f>
        <v>122890922.704343</v>
      </c>
      <c r="K66" s="9"/>
      <c r="L66" s="67"/>
      <c r="M66" s="67" t="n">
        <f aca="false">F66*2.511711692</f>
        <v>295454.665169739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8" t="n">
        <f aca="false">high_SIPA_income!B60</f>
        <v>28495601.0357793</v>
      </c>
      <c r="F67" s="158" t="n">
        <f aca="false">high_SIPA_income!I60</f>
        <v>115868.205904482</v>
      </c>
      <c r="G67" s="67" t="n">
        <f aca="false">E67-F67*0.7</f>
        <v>28414493.2916462</v>
      </c>
      <c r="H67" s="67"/>
      <c r="I67" s="67"/>
      <c r="J67" s="67" t="n">
        <f aca="false">G67*3.8235866717</f>
        <v>108645277.833048</v>
      </c>
      <c r="K67" s="9"/>
      <c r="L67" s="67"/>
      <c r="M67" s="67" t="n">
        <f aca="false">F67*2.511711692</f>
        <v>291027.52750135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8" t="n">
        <f aca="false">high_SIPA_income!B61</f>
        <v>33121244.258122</v>
      </c>
      <c r="F68" s="158" t="n">
        <f aca="false">high_SIPA_income!I61</f>
        <v>111946.982995226</v>
      </c>
      <c r="G68" s="67" t="n">
        <f aca="false">E68-F68*0.7</f>
        <v>33042881.3700253</v>
      </c>
      <c r="H68" s="67"/>
      <c r="I68" s="67"/>
      <c r="J68" s="67" t="n">
        <f aca="false">G68*3.8235866717</f>
        <v>126342320.800993</v>
      </c>
      <c r="K68" s="9"/>
      <c r="L68" s="67"/>
      <c r="M68" s="67" t="n">
        <f aca="false">F68*2.511711692</f>
        <v>281178.546073235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4"/>
      <c r="B69" s="154" t="n">
        <v>2030</v>
      </c>
      <c r="C69" s="5" t="n">
        <v>1</v>
      </c>
      <c r="D69" s="154" t="n">
        <v>221</v>
      </c>
      <c r="E69" s="156" t="n">
        <f aca="false">high_SIPA_income!B62</f>
        <v>28991873.4419184</v>
      </c>
      <c r="F69" s="156" t="n">
        <f aca="false">high_SIPA_income!I62</f>
        <v>116683.089502805</v>
      </c>
      <c r="G69" s="8" t="n">
        <f aca="false">E69-F69*0.7</f>
        <v>28910195.2792664</v>
      </c>
      <c r="H69" s="8"/>
      <c r="I69" s="8"/>
      <c r="J69" s="8" t="n">
        <f aca="false">G69*3.8235866717</f>
        <v>110540637.346047</v>
      </c>
      <c r="K69" s="6"/>
      <c r="L69" s="8"/>
      <c r="M69" s="8" t="n">
        <f aca="false">F69*2.511711692</f>
        <v>293074.280162878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4"/>
      <c r="BC69" s="154"/>
      <c r="BD69" s="154"/>
      <c r="BE69" s="154"/>
      <c r="BF69" s="154"/>
      <c r="BG69" s="154"/>
      <c r="BH69" s="154"/>
      <c r="BI69" s="154"/>
      <c r="BJ69" s="154"/>
      <c r="BK69" s="154"/>
      <c r="BL69" s="154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8" t="n">
        <f aca="false">high_SIPA_income!B63</f>
        <v>33453622.4092949</v>
      </c>
      <c r="F70" s="158" t="n">
        <f aca="false">high_SIPA_income!I63</f>
        <v>118711.417765513</v>
      </c>
      <c r="G70" s="67" t="n">
        <f aca="false">E70-F70*0.7</f>
        <v>33370524.416859</v>
      </c>
      <c r="H70" s="67"/>
      <c r="I70" s="67"/>
      <c r="J70" s="67" t="n">
        <f aca="false">G70*3.8235866717</f>
        <v>127595092.387942</v>
      </c>
      <c r="K70" s="9"/>
      <c r="L70" s="67"/>
      <c r="M70" s="67" t="n">
        <f aca="false">F70*2.511711692</f>
        <v>298168.855975535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8" t="n">
        <f aca="false">high_SIPA_income!B64</f>
        <v>29539215.7619425</v>
      </c>
      <c r="F71" s="158" t="n">
        <f aca="false">high_SIPA_income!I64</f>
        <v>115700.511247058</v>
      </c>
      <c r="G71" s="67" t="n">
        <f aca="false">E71-F71*0.7</f>
        <v>29458225.4040696</v>
      </c>
      <c r="H71" s="67"/>
      <c r="I71" s="67"/>
      <c r="J71" s="67" t="n">
        <f aca="false">G71*3.8235866717</f>
        <v>112636078.026935</v>
      </c>
      <c r="K71" s="9"/>
      <c r="L71" s="67"/>
      <c r="M71" s="67" t="n">
        <f aca="false">F71*2.511711692</f>
        <v>290606.326869614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8" t="n">
        <f aca="false">high_SIPA_income!B65</f>
        <v>34253589.1848124</v>
      </c>
      <c r="F72" s="158" t="n">
        <f aca="false">high_SIPA_income!I65</f>
        <v>118937.528334666</v>
      </c>
      <c r="G72" s="67" t="n">
        <f aca="false">E72-F72*0.7</f>
        <v>34170332.9149782</v>
      </c>
      <c r="H72" s="67"/>
      <c r="I72" s="67"/>
      <c r="J72" s="67" t="n">
        <f aca="false">G72*3.8235866717</f>
        <v>130653229.501262</v>
      </c>
      <c r="K72" s="9"/>
      <c r="L72" s="67"/>
      <c r="M72" s="67" t="n">
        <f aca="false">F72*2.511711692</f>
        <v>298736.780535763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4"/>
      <c r="B73" s="154" t="n">
        <v>2031</v>
      </c>
      <c r="C73" s="5" t="n">
        <v>1</v>
      </c>
      <c r="D73" s="154" t="n">
        <v>225</v>
      </c>
      <c r="E73" s="156" t="n">
        <f aca="false">high_SIPA_income!B66</f>
        <v>29983871.4458208</v>
      </c>
      <c r="F73" s="156" t="n">
        <f aca="false">high_SIPA_income!I66</f>
        <v>118677.74549617</v>
      </c>
      <c r="G73" s="8" t="n">
        <f aca="false">E73-F73*0.7</f>
        <v>29900797.0239735</v>
      </c>
      <c r="H73" s="8"/>
      <c r="I73" s="8"/>
      <c r="J73" s="8" t="n">
        <f aca="false">G73*3.8235866717</f>
        <v>114328288.974072</v>
      </c>
      <c r="K73" s="6"/>
      <c r="L73" s="8"/>
      <c r="M73" s="8" t="n">
        <f aca="false">F73*2.511711692</f>
        <v>298084.280942931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4"/>
      <c r="AX73" s="154"/>
      <c r="AY73" s="154"/>
      <c r="AZ73" s="154"/>
      <c r="BA73" s="154"/>
      <c r="BB73" s="154"/>
      <c r="BC73" s="154"/>
      <c r="BD73" s="154"/>
      <c r="BE73" s="154"/>
      <c r="BF73" s="154"/>
      <c r="BG73" s="154"/>
      <c r="BH73" s="154"/>
      <c r="BI73" s="154"/>
      <c r="BJ73" s="154"/>
      <c r="BK73" s="154"/>
      <c r="BL73" s="154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8" t="n">
        <f aca="false">high_SIPA_income!B67</f>
        <v>34813745.8487026</v>
      </c>
      <c r="F74" s="158" t="n">
        <f aca="false">high_SIPA_income!I67</f>
        <v>120043.834050409</v>
      </c>
      <c r="G74" s="67" t="n">
        <f aca="false">E74-F74*0.7</f>
        <v>34729715.1648673</v>
      </c>
      <c r="H74" s="67"/>
      <c r="I74" s="67"/>
      <c r="J74" s="67" t="n">
        <f aca="false">G74*3.8235866717</f>
        <v>132792076.016324</v>
      </c>
      <c r="K74" s="9"/>
      <c r="L74" s="67"/>
      <c r="M74" s="67" t="n">
        <f aca="false">F74*2.511711692</f>
        <v>301515.501536919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8" t="n">
        <f aca="false">high_SIPA_income!B68</f>
        <v>30317725.5958201</v>
      </c>
      <c r="F75" s="158" t="n">
        <f aca="false">high_SIPA_income!I68</f>
        <v>122256.311920417</v>
      </c>
      <c r="G75" s="67" t="n">
        <f aca="false">E75-F75*0.7</f>
        <v>30232146.1774759</v>
      </c>
      <c r="H75" s="67"/>
      <c r="I75" s="67"/>
      <c r="J75" s="67" t="n">
        <f aca="false">G75*3.8235866717</f>
        <v>115595231.181083</v>
      </c>
      <c r="K75" s="9"/>
      <c r="L75" s="67"/>
      <c r="M75" s="67" t="n">
        <f aca="false">F75*2.511711692</f>
        <v>307072.608071311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8" t="n">
        <f aca="false">high_SIPA_income!B69</f>
        <v>35146464.5674415</v>
      </c>
      <c r="F76" s="158" t="n">
        <f aca="false">high_SIPA_income!I69</f>
        <v>120854.755578172</v>
      </c>
      <c r="G76" s="67" t="n">
        <f aca="false">E76-F76*0.7</f>
        <v>35061866.2385367</v>
      </c>
      <c r="H76" s="67"/>
      <c r="I76" s="67"/>
      <c r="J76" s="67" t="n">
        <f aca="false">G76*3.8235866717</f>
        <v>134062084.434597</v>
      </c>
      <c r="K76" s="9"/>
      <c r="L76" s="67"/>
      <c r="M76" s="67" t="n">
        <f aca="false">F76*2.511711692</f>
        <v>303552.302619497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4"/>
      <c r="B77" s="154" t="n">
        <v>2032</v>
      </c>
      <c r="C77" s="5" t="n">
        <v>1</v>
      </c>
      <c r="D77" s="154" t="n">
        <v>229</v>
      </c>
      <c r="E77" s="156" t="n">
        <f aca="false">high_SIPA_income!B70</f>
        <v>31026090.3222225</v>
      </c>
      <c r="F77" s="156" t="n">
        <f aca="false">high_SIPA_income!I70</f>
        <v>118689.345341793</v>
      </c>
      <c r="G77" s="8" t="n">
        <f aca="false">E77-F77*0.7</f>
        <v>30943007.7804833</v>
      </c>
      <c r="H77" s="8"/>
      <c r="I77" s="8"/>
      <c r="J77" s="8" t="n">
        <f aca="false">G77*3.8235866717</f>
        <v>118313272.131765</v>
      </c>
      <c r="K77" s="6"/>
      <c r="L77" s="8"/>
      <c r="M77" s="8" t="n">
        <f aca="false">F77*2.511711692</f>
        <v>298113.416410807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4"/>
      <c r="BE77" s="154"/>
      <c r="BF77" s="154"/>
      <c r="BG77" s="154"/>
      <c r="BH77" s="154"/>
      <c r="BI77" s="154"/>
      <c r="BJ77" s="154"/>
      <c r="BK77" s="154"/>
      <c r="BL77" s="154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8" t="n">
        <f aca="false">high_SIPA_income!B71</f>
        <v>36025440.4907197</v>
      </c>
      <c r="F78" s="158" t="n">
        <f aca="false">high_SIPA_income!I71</f>
        <v>116875.775089956</v>
      </c>
      <c r="G78" s="67" t="n">
        <f aca="false">E78-F78*0.7</f>
        <v>35943627.4481567</v>
      </c>
      <c r="H78" s="67"/>
      <c r="I78" s="67"/>
      <c r="J78" s="67" t="n">
        <f aca="false">G78*3.8235866717</f>
        <v>137433574.843322</v>
      </c>
      <c r="K78" s="9"/>
      <c r="L78" s="67"/>
      <c r="M78" s="67" t="n">
        <f aca="false">F78*2.511711692</f>
        <v>293558.250805006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8" t="n">
        <f aca="false">high_SIPA_income!B72</f>
        <v>31559035.3724983</v>
      </c>
      <c r="F79" s="158" t="n">
        <f aca="false">high_SIPA_income!I72</f>
        <v>115325.835358182</v>
      </c>
      <c r="G79" s="67" t="n">
        <f aca="false">E79-F79*0.7</f>
        <v>31478307.2877476</v>
      </c>
      <c r="H79" s="67"/>
      <c r="I79" s="67"/>
      <c r="J79" s="67" t="n">
        <f aca="false">G79*3.8235866717</f>
        <v>120360036.193109</v>
      </c>
      <c r="K79" s="9"/>
      <c r="L79" s="67"/>
      <c r="M79" s="67" t="n">
        <f aca="false">F79*2.511711692</f>
        <v>289665.249058813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8" t="n">
        <f aca="false">high_SIPA_income!B73</f>
        <v>36504320.4572034</v>
      </c>
      <c r="F80" s="158" t="n">
        <f aca="false">high_SIPA_income!I73</f>
        <v>122465.798875003</v>
      </c>
      <c r="G80" s="67" t="n">
        <f aca="false">E80-F80*0.7</f>
        <v>36418594.3979909</v>
      </c>
      <c r="H80" s="67"/>
      <c r="I80" s="67"/>
      <c r="J80" s="67" t="n">
        <f aca="false">G80*3.8235866717</f>
        <v>139249652.142206</v>
      </c>
      <c r="K80" s="9"/>
      <c r="L80" s="67"/>
      <c r="M80" s="67" t="n">
        <f aca="false">F80*2.511711692</f>
        <v>307598.778904465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4"/>
      <c r="B81" s="154" t="n">
        <v>2033</v>
      </c>
      <c r="C81" s="5" t="n">
        <v>1</v>
      </c>
      <c r="D81" s="154" t="n">
        <v>233</v>
      </c>
      <c r="E81" s="156" t="n">
        <f aca="false">high_SIPA_income!B74</f>
        <v>32065848.8856921</v>
      </c>
      <c r="F81" s="156" t="n">
        <f aca="false">high_SIPA_income!I74</f>
        <v>117877.860338323</v>
      </c>
      <c r="G81" s="8" t="n">
        <f aca="false">E81-F81*0.7</f>
        <v>31983334.3834553</v>
      </c>
      <c r="H81" s="8"/>
      <c r="I81" s="8"/>
      <c r="J81" s="8" t="n">
        <f aca="false">G81*3.8235866717</f>
        <v>122291051.065104</v>
      </c>
      <c r="K81" s="6"/>
      <c r="L81" s="8"/>
      <c r="M81" s="8" t="n">
        <f aca="false">F81*2.511711692</f>
        <v>296075.200039709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4"/>
      <c r="BE81" s="154"/>
      <c r="BF81" s="154"/>
      <c r="BG81" s="154"/>
      <c r="BH81" s="154"/>
      <c r="BI81" s="154"/>
      <c r="BJ81" s="154"/>
      <c r="BK81" s="154"/>
      <c r="BL81" s="154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8" t="n">
        <f aca="false">high_SIPA_income!B75</f>
        <v>37039081.4102785</v>
      </c>
      <c r="F82" s="158" t="n">
        <f aca="false">high_SIPA_income!I75</f>
        <v>118725.015299722</v>
      </c>
      <c r="G82" s="67" t="n">
        <f aca="false">E82-F82*0.7</f>
        <v>36955973.8995687</v>
      </c>
      <c r="H82" s="67"/>
      <c r="I82" s="67"/>
      <c r="J82" s="67" t="n">
        <f aca="false">G82*3.8235866717</f>
        <v>141304369.242084</v>
      </c>
      <c r="K82" s="9"/>
      <c r="L82" s="67"/>
      <c r="M82" s="67" t="n">
        <f aca="false">F82*2.511711692</f>
        <v>298203.00906119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8" t="n">
        <f aca="false">high_SIPA_income!B76</f>
        <v>32403101.4552306</v>
      </c>
      <c r="F83" s="158" t="n">
        <f aca="false">high_SIPA_income!I76</f>
        <v>122022.23188933</v>
      </c>
      <c r="G83" s="67" t="n">
        <f aca="false">E83-F83*0.7</f>
        <v>32317685.8929081</v>
      </c>
      <c r="H83" s="67"/>
      <c r="I83" s="67"/>
      <c r="J83" s="67" t="n">
        <f aca="false">G83*3.8235866717</f>
        <v>123569473.04031</v>
      </c>
      <c r="K83" s="9"/>
      <c r="L83" s="67"/>
      <c r="M83" s="67" t="n">
        <f aca="false">F83*2.511711692</f>
        <v>306484.666520365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8" t="n">
        <f aca="false">high_SIPA_income!B77</f>
        <v>37466649.4354787</v>
      </c>
      <c r="F84" s="158" t="n">
        <f aca="false">high_SIPA_income!I77</f>
        <v>124927.030836777</v>
      </c>
      <c r="G84" s="67" t="n">
        <f aca="false">E84-F84*0.7</f>
        <v>37379200.5138929</v>
      </c>
      <c r="H84" s="67"/>
      <c r="I84" s="67"/>
      <c r="J84" s="67" t="n">
        <f aca="false">G84*3.8235866717</f>
        <v>142922612.883723</v>
      </c>
      <c r="K84" s="9"/>
      <c r="L84" s="67"/>
      <c r="M84" s="67" t="n">
        <f aca="false">F84*2.511711692</f>
        <v>313780.683999578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4"/>
      <c r="B85" s="154" t="n">
        <v>2034</v>
      </c>
      <c r="C85" s="5" t="n">
        <v>1</v>
      </c>
      <c r="D85" s="154" t="n">
        <v>237</v>
      </c>
      <c r="E85" s="156" t="n">
        <f aca="false">high_SIPA_income!B78</f>
        <v>32735253.697513</v>
      </c>
      <c r="F85" s="156" t="n">
        <f aca="false">high_SIPA_income!I78</f>
        <v>130003.622726275</v>
      </c>
      <c r="G85" s="8" t="n">
        <f aca="false">E85-F85*0.7</f>
        <v>32644251.1616046</v>
      </c>
      <c r="H85" s="8"/>
      <c r="I85" s="8"/>
      <c r="J85" s="8" t="n">
        <f aca="false">G85*3.8235866717</f>
        <v>124818123.649139</v>
      </c>
      <c r="K85" s="6"/>
      <c r="L85" s="8"/>
      <c r="M85" s="8" t="n">
        <f aca="false">F85*2.511711692</f>
        <v>326531.619203941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4"/>
      <c r="BE85" s="154"/>
      <c r="BF85" s="154"/>
      <c r="BG85" s="154"/>
      <c r="BH85" s="154"/>
      <c r="BI85" s="154"/>
      <c r="BJ85" s="154"/>
      <c r="BK85" s="154"/>
      <c r="BL85" s="154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8" t="n">
        <f aca="false">high_SIPA_income!B79</f>
        <v>37872050.4668284</v>
      </c>
      <c r="F86" s="158" t="n">
        <f aca="false">high_SIPA_income!I79</f>
        <v>127635.541970089</v>
      </c>
      <c r="G86" s="67" t="n">
        <f aca="false">E86-F86*0.7</f>
        <v>37782705.5874494</v>
      </c>
      <c r="H86" s="67"/>
      <c r="I86" s="67"/>
      <c r="J86" s="67" t="n">
        <f aca="false">G86*3.8235866717</f>
        <v>144465449.504937</v>
      </c>
      <c r="K86" s="9"/>
      <c r="L86" s="67"/>
      <c r="M86" s="67" t="n">
        <f aca="false">F86*2.511711692</f>
        <v>320583.68308103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8" t="n">
        <f aca="false">high_SIPA_income!B80</f>
        <v>33324307.2497189</v>
      </c>
      <c r="F87" s="158" t="n">
        <f aca="false">high_SIPA_income!I80</f>
        <v>126585.746148872</v>
      </c>
      <c r="G87" s="67" t="n">
        <f aca="false">E87-F87*0.7</f>
        <v>33235697.2274147</v>
      </c>
      <c r="H87" s="67"/>
      <c r="I87" s="67"/>
      <c r="J87" s="67" t="n">
        <f aca="false">G87*3.8235866717</f>
        <v>127079568.943399</v>
      </c>
      <c r="K87" s="9"/>
      <c r="L87" s="67"/>
      <c r="M87" s="67" t="n">
        <f aca="false">F87*2.511711692</f>
        <v>317946.898642665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8" t="n">
        <f aca="false">high_SIPA_income!B81</f>
        <v>38526241.8582608</v>
      </c>
      <c r="F88" s="158" t="n">
        <f aca="false">high_SIPA_income!I81</f>
        <v>127968.456502722</v>
      </c>
      <c r="G88" s="67" t="n">
        <f aca="false">E88-F88*0.7</f>
        <v>38436663.9387089</v>
      </c>
      <c r="H88" s="67"/>
      <c r="I88" s="67"/>
      <c r="J88" s="67" t="n">
        <f aca="false">G88*3.8235866717</f>
        <v>146965915.940659</v>
      </c>
      <c r="K88" s="9"/>
      <c r="L88" s="67"/>
      <c r="M88" s="67" t="n">
        <f aca="false">F88*2.511711692</f>
        <v>321419.868405081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4"/>
      <c r="B89" s="154" t="n">
        <v>2035</v>
      </c>
      <c r="C89" s="5" t="n">
        <v>1</v>
      </c>
      <c r="D89" s="154" t="n">
        <v>241</v>
      </c>
      <c r="E89" s="156" t="n">
        <f aca="false">high_SIPA_income!B82</f>
        <v>33863749.2234573</v>
      </c>
      <c r="F89" s="156" t="n">
        <f aca="false">high_SIPA_income!I82</f>
        <v>123303.296183587</v>
      </c>
      <c r="G89" s="8" t="n">
        <f aca="false">E89-F89*0.7</f>
        <v>33777436.9161287</v>
      </c>
      <c r="H89" s="8"/>
      <c r="I89" s="8"/>
      <c r="J89" s="8" t="n">
        <f aca="false">G89*3.8235866717</f>
        <v>129150957.596697</v>
      </c>
      <c r="K89" s="6"/>
      <c r="L89" s="8"/>
      <c r="M89" s="8" t="n">
        <f aca="false">F89*2.511711692</f>
        <v>309702.330686456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4"/>
      <c r="BE89" s="154"/>
      <c r="BF89" s="154"/>
      <c r="BG89" s="154"/>
      <c r="BH89" s="154"/>
      <c r="BI89" s="154"/>
      <c r="BJ89" s="154"/>
      <c r="BK89" s="154"/>
      <c r="BL89" s="154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8" t="n">
        <f aca="false">high_SIPA_income!B83</f>
        <v>39108908.4769209</v>
      </c>
      <c r="F90" s="158" t="n">
        <f aca="false">high_SIPA_income!I83</f>
        <v>123605.849112144</v>
      </c>
      <c r="G90" s="67" t="n">
        <f aca="false">E90-F90*0.7</f>
        <v>39022384.3825424</v>
      </c>
      <c r="H90" s="67"/>
      <c r="I90" s="67"/>
      <c r="J90" s="67" t="n">
        <f aca="false">G90*3.8235866717</f>
        <v>149205468.823043</v>
      </c>
      <c r="K90" s="9"/>
      <c r="L90" s="67"/>
      <c r="M90" s="67" t="n">
        <f aca="false">F90*2.511711692</f>
        <v>310462.256414561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8" t="n">
        <f aca="false">high_SIPA_income!B84</f>
        <v>34373356.7152796</v>
      </c>
      <c r="F91" s="158" t="n">
        <f aca="false">high_SIPA_income!I84</f>
        <v>124114.404207862</v>
      </c>
      <c r="G91" s="67" t="n">
        <f aca="false">E91-F91*0.7</f>
        <v>34286476.6323341</v>
      </c>
      <c r="H91" s="67"/>
      <c r="I91" s="67"/>
      <c r="J91" s="67" t="n">
        <f aca="false">G91*3.8235866717</f>
        <v>131097315.070946</v>
      </c>
      <c r="K91" s="9"/>
      <c r="L91" s="67"/>
      <c r="M91" s="67" t="n">
        <f aca="false">F91*2.511711692</f>
        <v>311739.600194502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8" t="n">
        <f aca="false">high_SIPA_income!B85</f>
        <v>39788109.0287312</v>
      </c>
      <c r="F92" s="158" t="n">
        <f aca="false">high_SIPA_income!I85</f>
        <v>121039.930581971</v>
      </c>
      <c r="G92" s="67" t="n">
        <f aca="false">E92-F92*0.7</f>
        <v>39703381.0773238</v>
      </c>
      <c r="H92" s="67"/>
      <c r="I92" s="67"/>
      <c r="J92" s="67" t="n">
        <f aca="false">G92*3.8235866717</f>
        <v>151809318.708681</v>
      </c>
      <c r="K92" s="9"/>
      <c r="L92" s="67"/>
      <c r="M92" s="67" t="n">
        <f aca="false">F92*2.511711692</f>
        <v>304017.408841605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4"/>
      <c r="B93" s="154" t="n">
        <v>2036</v>
      </c>
      <c r="C93" s="5" t="n">
        <v>1</v>
      </c>
      <c r="D93" s="154" t="n">
        <v>245</v>
      </c>
      <c r="E93" s="156" t="n">
        <f aca="false">high_SIPA_income!B86</f>
        <v>34787364.7362586</v>
      </c>
      <c r="F93" s="156" t="n">
        <f aca="false">high_SIPA_income!I86</f>
        <v>121533.242974086</v>
      </c>
      <c r="G93" s="8" t="n">
        <f aca="false">E93-F93*0.7</f>
        <v>34702291.4661768</v>
      </c>
      <c r="H93" s="8"/>
      <c r="I93" s="8"/>
      <c r="J93" s="8" t="n">
        <f aca="false">G93*3.8235866717</f>
        <v>132687219.127522</v>
      </c>
      <c r="K93" s="6"/>
      <c r="L93" s="8"/>
      <c r="M93" s="8" t="n">
        <f aca="false">F93*2.511711692</f>
        <v>305256.467344689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8" t="n">
        <f aca="false">high_SIPA_income!B87</f>
        <v>40238617.6354606</v>
      </c>
      <c r="F94" s="158" t="n">
        <f aca="false">high_SIPA_income!I87</f>
        <v>123526.400362987</v>
      </c>
      <c r="G94" s="67" t="n">
        <f aca="false">E94-F94*0.7</f>
        <v>40152149.1552065</v>
      </c>
      <c r="H94" s="67"/>
      <c r="I94" s="67"/>
      <c r="J94" s="67" t="n">
        <f aca="false">G94*3.8235866717</f>
        <v>153525222.349958</v>
      </c>
      <c r="K94" s="9"/>
      <c r="L94" s="67"/>
      <c r="M94" s="67" t="n">
        <f aca="false">F94*2.511711692</f>
        <v>310262.704062387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8" t="n">
        <f aca="false">high_SIPA_income!B88</f>
        <v>35348980.8080898</v>
      </c>
      <c r="F95" s="158" t="n">
        <f aca="false">high_SIPA_income!I88</f>
        <v>124146.680311442</v>
      </c>
      <c r="G95" s="67" t="n">
        <f aca="false">E95-F95*0.7</f>
        <v>35262078.1318718</v>
      </c>
      <c r="H95" s="67"/>
      <c r="I95" s="67"/>
      <c r="J95" s="67" t="n">
        <f aca="false">G95*3.8235866717</f>
        <v>134827611.961469</v>
      </c>
      <c r="K95" s="9"/>
      <c r="L95" s="67"/>
      <c r="M95" s="67" t="n">
        <f aca="false">F95*2.511711692</f>
        <v>311820.668461235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8" t="n">
        <f aca="false">high_SIPA_income!B89</f>
        <v>40855629.3209652</v>
      </c>
      <c r="F96" s="158" t="n">
        <f aca="false">high_SIPA_income!I89</f>
        <v>129138.071730889</v>
      </c>
      <c r="G96" s="67" t="n">
        <f aca="false">E96-F96*0.7</f>
        <v>40765232.6707535</v>
      </c>
      <c r="H96" s="67"/>
      <c r="I96" s="67"/>
      <c r="J96" s="67" t="n">
        <f aca="false">G96*3.8235866717</f>
        <v>155869400.308643</v>
      </c>
      <c r="K96" s="9"/>
      <c r="L96" s="67"/>
      <c r="M96" s="67" t="n">
        <f aca="false">F96*2.511711692</f>
        <v>324357.604648807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4"/>
      <c r="B97" s="154" t="n">
        <v>2037</v>
      </c>
      <c r="C97" s="5" t="n">
        <v>1</v>
      </c>
      <c r="D97" s="154" t="n">
        <v>249</v>
      </c>
      <c r="E97" s="156" t="n">
        <f aca="false">high_SIPA_income!B90</f>
        <v>35806776.9577267</v>
      </c>
      <c r="F97" s="156" t="n">
        <f aca="false">high_SIPA_income!I90</f>
        <v>125621.310419282</v>
      </c>
      <c r="G97" s="8" t="n">
        <f aca="false">E97-F97*0.7</f>
        <v>35718842.0404332</v>
      </c>
      <c r="H97" s="8"/>
      <c r="I97" s="8"/>
      <c r="J97" s="8" t="n">
        <f aca="false">G97*3.8235866717</f>
        <v>136574088.354358</v>
      </c>
      <c r="K97" s="6"/>
      <c r="L97" s="8"/>
      <c r="M97" s="8" t="n">
        <f aca="false">F97*2.511711692</f>
        <v>315524.514144472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8" t="n">
        <f aca="false">high_SIPA_income!B91</f>
        <v>41508498.0040877</v>
      </c>
      <c r="F98" s="158" t="n">
        <f aca="false">high_SIPA_income!I91</f>
        <v>125969.098803934</v>
      </c>
      <c r="G98" s="67" t="n">
        <f aca="false">E98-F98*0.7</f>
        <v>41420319.634925</v>
      </c>
      <c r="H98" s="67"/>
      <c r="I98" s="67"/>
      <c r="J98" s="67" t="n">
        <f aca="false">G98*3.8235866717</f>
        <v>158374182.093653</v>
      </c>
      <c r="K98" s="9"/>
      <c r="L98" s="67"/>
      <c r="M98" s="67" t="n">
        <f aca="false">F98*2.511711692</f>
        <v>316398.058296544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8" t="n">
        <f aca="false">high_SIPA_income!B92</f>
        <v>36409980.2943959</v>
      </c>
      <c r="F99" s="158" t="n">
        <f aca="false">high_SIPA_income!I92</f>
        <v>124624.712208845</v>
      </c>
      <c r="G99" s="67" t="n">
        <f aca="false">E99-F99*0.7</f>
        <v>36322742.9958497</v>
      </c>
      <c r="H99" s="67"/>
      <c r="I99" s="67"/>
      <c r="J99" s="67" t="n">
        <f aca="false">G99*3.8235866717</f>
        <v>138883155.998515</v>
      </c>
      <c r="K99" s="9"/>
      <c r="L99" s="67"/>
      <c r="M99" s="67" t="n">
        <f aca="false">F99*2.511711692</f>
        <v>313021.346767092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8" t="n">
        <f aca="false">high_SIPA_income!B93</f>
        <v>42274085.0072914</v>
      </c>
      <c r="F100" s="158" t="n">
        <f aca="false">high_SIPA_income!I93</f>
        <v>129003.350673422</v>
      </c>
      <c r="G100" s="67" t="n">
        <f aca="false">E100-F100*0.7</f>
        <v>42183782.66182</v>
      </c>
      <c r="H100" s="67"/>
      <c r="I100" s="67"/>
      <c r="J100" s="67" t="n">
        <f aca="false">G100*3.8235866717</f>
        <v>161293349.147624</v>
      </c>
      <c r="K100" s="9"/>
      <c r="L100" s="67"/>
      <c r="M100" s="67" t="n">
        <f aca="false">F100*2.511711692</f>
        <v>324019.224193611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4"/>
      <c r="B101" s="154" t="n">
        <v>2038</v>
      </c>
      <c r="C101" s="5" t="n">
        <v>1</v>
      </c>
      <c r="D101" s="154" t="n">
        <v>253</v>
      </c>
      <c r="E101" s="156" t="n">
        <f aca="false">high_SIPA_income!B94</f>
        <v>37076965.9932312</v>
      </c>
      <c r="F101" s="156" t="n">
        <f aca="false">high_SIPA_income!I94</f>
        <v>125481.343849858</v>
      </c>
      <c r="G101" s="8" t="n">
        <f aca="false">E101-F101*0.7</f>
        <v>36989129.0525363</v>
      </c>
      <c r="H101" s="8"/>
      <c r="I101" s="8"/>
      <c r="J101" s="8" t="n">
        <f aca="false">G101*3.8235866717</f>
        <v>141431140.843069</v>
      </c>
      <c r="K101" s="6"/>
      <c r="L101" s="8"/>
      <c r="M101" s="8" t="n">
        <f aca="false">F101*2.511711692</f>
        <v>315172.958475561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4"/>
      <c r="BE101" s="154"/>
      <c r="BF101" s="154"/>
      <c r="BG101" s="154"/>
      <c r="BH101" s="154"/>
      <c r="BI101" s="154"/>
      <c r="BJ101" s="154"/>
      <c r="BK101" s="154"/>
      <c r="BL101" s="154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8" t="n">
        <f aca="false">high_SIPA_income!B95</f>
        <v>42947276.1634858</v>
      </c>
      <c r="F102" s="158" t="n">
        <f aca="false">high_SIPA_income!I95</f>
        <v>128898.377335679</v>
      </c>
      <c r="G102" s="67" t="n">
        <f aca="false">E102-F102*0.7</f>
        <v>42857047.2993508</v>
      </c>
      <c r="H102" s="67"/>
      <c r="I102" s="67"/>
      <c r="J102" s="67" t="n">
        <f aca="false">G102*3.8235866717</f>
        <v>163867634.842214</v>
      </c>
      <c r="K102" s="9"/>
      <c r="L102" s="67"/>
      <c r="M102" s="67" t="n">
        <f aca="false">F102*2.511711692</f>
        <v>323755.561433854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8" t="n">
        <f aca="false">high_SIPA_income!B96</f>
        <v>37670989.8452797</v>
      </c>
      <c r="F103" s="158" t="n">
        <f aca="false">high_SIPA_income!I96</f>
        <v>128582.356139121</v>
      </c>
      <c r="G103" s="67" t="n">
        <f aca="false">E103-F103*0.7</f>
        <v>37580982.1959823</v>
      </c>
      <c r="H103" s="67"/>
      <c r="I103" s="67"/>
      <c r="J103" s="67" t="n">
        <f aca="false">G103*3.8235866717</f>
        <v>143694142.633953</v>
      </c>
      <c r="K103" s="9"/>
      <c r="L103" s="67"/>
      <c r="M103" s="67" t="n">
        <f aca="false">F103*2.511711692</f>
        <v>322961.807299538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8" t="n">
        <f aca="false">high_SIPA_income!B97</f>
        <v>43551330.5694615</v>
      </c>
      <c r="F104" s="158" t="n">
        <f aca="false">high_SIPA_income!I97</f>
        <v>129952.089731083</v>
      </c>
      <c r="G104" s="67" t="n">
        <f aca="false">E104-F104*0.7</f>
        <v>43460364.1066497</v>
      </c>
      <c r="H104" s="67"/>
      <c r="I104" s="67"/>
      <c r="J104" s="67" t="n">
        <f aca="false">G104*3.8235866717</f>
        <v>166174468.945415</v>
      </c>
      <c r="K104" s="9"/>
      <c r="L104" s="67"/>
      <c r="M104" s="67" t="n">
        <f aca="false">F104*2.511711692</f>
        <v>326402.183177393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4"/>
      <c r="B105" s="154" t="n">
        <v>2039</v>
      </c>
      <c r="C105" s="5" t="n">
        <v>1</v>
      </c>
      <c r="D105" s="154" t="n">
        <v>257</v>
      </c>
      <c r="E105" s="156" t="n">
        <f aca="false">high_SIPA_income!B98</f>
        <v>38124686.3341466</v>
      </c>
      <c r="F105" s="156" t="n">
        <f aca="false">high_SIPA_income!I98</f>
        <v>128147.216716246</v>
      </c>
      <c r="G105" s="8" t="n">
        <f aca="false">E105-F105*0.7</f>
        <v>38034983.2824452</v>
      </c>
      <c r="H105" s="8"/>
      <c r="I105" s="8"/>
      <c r="J105" s="8" t="n">
        <f aca="false">G105*3.8235866717</f>
        <v>145430055.13709</v>
      </c>
      <c r="K105" s="6"/>
      <c r="L105" s="8"/>
      <c r="M105" s="8" t="n">
        <f aca="false">F105*2.511711692</f>
        <v>321868.862523454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8" t="n">
        <f aca="false">high_SIPA_income!B99</f>
        <v>44260000.5019576</v>
      </c>
      <c r="F106" s="158" t="n">
        <f aca="false">high_SIPA_income!I99</f>
        <v>126963.584015911</v>
      </c>
      <c r="G106" s="67" t="n">
        <f aca="false">E106-F106*0.7</f>
        <v>44171125.9931465</v>
      </c>
      <c r="H106" s="67"/>
      <c r="I106" s="67"/>
      <c r="J106" s="67" t="n">
        <f aca="false">G106*3.8235866717</f>
        <v>168892128.621376</v>
      </c>
      <c r="K106" s="9"/>
      <c r="L106" s="67"/>
      <c r="M106" s="67" t="n">
        <f aca="false">F106*2.511711692</f>
        <v>318895.918430988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8" t="n">
        <f aca="false">high_SIPA_income!B100</f>
        <v>38799946.8005177</v>
      </c>
      <c r="F107" s="158" t="n">
        <f aca="false">high_SIPA_income!I100</f>
        <v>129493.68551637</v>
      </c>
      <c r="G107" s="67" t="n">
        <f aca="false">E107-F107*0.7</f>
        <v>38709301.2206562</v>
      </c>
      <c r="H107" s="67"/>
      <c r="I107" s="67"/>
      <c r="J107" s="67" t="n">
        <f aca="false">G107*3.8235866717</f>
        <v>148008368.218122</v>
      </c>
      <c r="K107" s="9"/>
      <c r="L107" s="67"/>
      <c r="M107" s="67" t="n">
        <f aca="false">F107*2.511711692</f>
        <v>325250.803951638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8" t="n">
        <f aca="false">high_SIPA_income!B101</f>
        <v>44741042.6511702</v>
      </c>
      <c r="F108" s="158" t="n">
        <f aca="false">high_SIPA_income!I101</f>
        <v>132096.518078989</v>
      </c>
      <c r="G108" s="67" t="n">
        <f aca="false">E108-F108*0.7</f>
        <v>44648575.0885149</v>
      </c>
      <c r="H108" s="67"/>
      <c r="I108" s="67"/>
      <c r="J108" s="67" t="n">
        <f aca="false">G108*3.8235866717</f>
        <v>170717696.618842</v>
      </c>
      <c r="K108" s="9"/>
      <c r="L108" s="67"/>
      <c r="M108" s="67" t="n">
        <f aca="false">F108*2.511711692</f>
        <v>331788.368931485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4"/>
      <c r="B109" s="154" t="n">
        <v>2040</v>
      </c>
      <c r="C109" s="5" t="n">
        <v>1</v>
      </c>
      <c r="D109" s="154" t="n">
        <v>261</v>
      </c>
      <c r="E109" s="156" t="n">
        <f aca="false">high_SIPA_income!B102</f>
        <v>39086405.4562452</v>
      </c>
      <c r="F109" s="156" t="n">
        <f aca="false">high_SIPA_income!I102</f>
        <v>129260.394421081</v>
      </c>
      <c r="G109" s="8" t="n">
        <f aca="false">E109-F109*0.7</f>
        <v>38995923.1801505</v>
      </c>
      <c r="H109" s="8"/>
      <c r="I109" s="8"/>
      <c r="J109" s="8" t="n">
        <f aca="false">G109*3.8235866717</f>
        <v>149104292.12226</v>
      </c>
      <c r="K109" s="6"/>
      <c r="L109" s="8"/>
      <c r="M109" s="8" t="n">
        <f aca="false">F109*2.511711692</f>
        <v>324664.843979959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4"/>
      <c r="BE109" s="154"/>
      <c r="BF109" s="154"/>
      <c r="BG109" s="154"/>
      <c r="BH109" s="154"/>
      <c r="BI109" s="154"/>
      <c r="BJ109" s="154"/>
      <c r="BK109" s="154"/>
      <c r="BL109" s="154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8" t="n">
        <f aca="false">high_SIPA_income!B103</f>
        <v>45125436.6976109</v>
      </c>
      <c r="F110" s="158" t="n">
        <f aca="false">high_SIPA_income!I103</f>
        <v>132537.539499319</v>
      </c>
      <c r="G110" s="67" t="n">
        <f aca="false">E110-F110*0.7</f>
        <v>45032660.4199613</v>
      </c>
      <c r="H110" s="67"/>
      <c r="I110" s="67"/>
      <c r="J110" s="67" t="n">
        <f aca="false">G110*3.8235866717</f>
        <v>172186280.172956</v>
      </c>
      <c r="K110" s="9"/>
      <c r="L110" s="67"/>
      <c r="M110" s="67" t="n">
        <f aca="false">F110*2.511711692</f>
        <v>332896.087589352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8" t="n">
        <f aca="false">high_SIPA_income!B104</f>
        <v>39641530.7771763</v>
      </c>
      <c r="F111" s="158" t="n">
        <f aca="false">high_SIPA_income!I104</f>
        <v>131275.01206046</v>
      </c>
      <c r="G111" s="67" t="n">
        <f aca="false">E111-F111*0.7</f>
        <v>39549638.268734</v>
      </c>
      <c r="H111" s="67"/>
      <c r="I111" s="67"/>
      <c r="J111" s="67" t="n">
        <f aca="false">G111*3.8235866717</f>
        <v>151221469.754887</v>
      </c>
      <c r="K111" s="9"/>
      <c r="L111" s="67"/>
      <c r="M111" s="67" t="n">
        <f aca="false">F111*2.511711692</f>
        <v>329724.982659699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8" t="n">
        <f aca="false">high_SIPA_income!B105</f>
        <v>45749267.885712</v>
      </c>
      <c r="F112" s="158" t="n">
        <f aca="false">high_SIPA_income!I105</f>
        <v>133787.452311079</v>
      </c>
      <c r="G112" s="67" t="n">
        <f aca="false">E112-F112*0.7</f>
        <v>45655616.6690943</v>
      </c>
      <c r="H112" s="67"/>
      <c r="I112" s="67"/>
      <c r="J112" s="67" t="n">
        <f aca="false">G112*3.8235866717</f>
        <v>174568207.384193</v>
      </c>
      <c r="K112" s="9"/>
      <c r="L112" s="67"/>
      <c r="M112" s="67" t="n">
        <f aca="false">F112*2.511711692</f>
        <v>336035.508212631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4"/>
      <c r="B113" s="154"/>
      <c r="C113" s="5"/>
      <c r="D113" s="154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4"/>
      <c r="BE113" s="154"/>
      <c r="BF113" s="154"/>
      <c r="BG113" s="154"/>
      <c r="BH113" s="154"/>
      <c r="BI113" s="154"/>
      <c r="BJ113" s="154"/>
      <c r="BK113" s="154"/>
      <c r="BL113" s="154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C105" activeCellId="0" sqref="C10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228</v>
      </c>
      <c r="B1" s="0" t="s">
        <v>229</v>
      </c>
      <c r="C1" s="0" t="s">
        <v>230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5906.53002207462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5953.65816217994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5999.43551627618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5984.77034848285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6015.43847371302</v>
      </c>
      <c r="C32" s="0" t="n">
        <v>11518214</v>
      </c>
    </row>
    <row r="33" customFormat="false" ht="12.8" hidden="false" customHeight="false" outlineLevel="0" collapsed="false">
      <c r="A33" s="0" t="n">
        <v>80</v>
      </c>
      <c r="B33" s="0" t="n">
        <v>6051.26595027063</v>
      </c>
      <c r="C33" s="0" t="n">
        <v>11555162</v>
      </c>
    </row>
    <row r="34" customFormat="false" ht="12.8" hidden="false" customHeight="false" outlineLevel="0" collapsed="false">
      <c r="A34" s="0" t="n">
        <v>81</v>
      </c>
      <c r="B34" s="0" t="n">
        <v>6091.03478629573</v>
      </c>
      <c r="C34" s="0" t="n">
        <v>11579522</v>
      </c>
    </row>
    <row r="35" customFormat="false" ht="12.8" hidden="false" customHeight="false" outlineLevel="0" collapsed="false">
      <c r="A35" s="0" t="n">
        <v>82</v>
      </c>
      <c r="B35" s="0" t="n">
        <v>6118.50678157204</v>
      </c>
      <c r="C35" s="0" t="n">
        <v>11654540</v>
      </c>
    </row>
    <row r="36" customFormat="false" ht="12.8" hidden="false" customHeight="false" outlineLevel="0" collapsed="false">
      <c r="A36" s="0" t="n">
        <v>83</v>
      </c>
      <c r="B36" s="0" t="n">
        <v>6150.47111470362</v>
      </c>
      <c r="C36" s="0" t="n">
        <v>11686888</v>
      </c>
    </row>
    <row r="37" customFormat="false" ht="12.8" hidden="false" customHeight="false" outlineLevel="0" collapsed="false">
      <c r="A37" s="0" t="n">
        <v>84</v>
      </c>
      <c r="B37" s="0" t="n">
        <v>6174.77836293274</v>
      </c>
      <c r="C37" s="0" t="n">
        <v>11791991</v>
      </c>
    </row>
    <row r="38" customFormat="false" ht="12.8" hidden="false" customHeight="false" outlineLevel="0" collapsed="false">
      <c r="A38" s="0" t="n">
        <v>85</v>
      </c>
      <c r="B38" s="0" t="n">
        <v>6221.27624817877</v>
      </c>
      <c r="C38" s="0" t="n">
        <v>11810451</v>
      </c>
    </row>
    <row r="39" customFormat="false" ht="12.8" hidden="false" customHeight="false" outlineLevel="0" collapsed="false">
      <c r="A39" s="0" t="n">
        <v>86</v>
      </c>
      <c r="B39" s="0" t="n">
        <v>6274.77526865254</v>
      </c>
      <c r="C39" s="0" t="n">
        <v>11825547</v>
      </c>
    </row>
    <row r="40" customFormat="false" ht="12.8" hidden="false" customHeight="false" outlineLevel="0" collapsed="false">
      <c r="A40" s="0" t="n">
        <v>87</v>
      </c>
      <c r="B40" s="0" t="n">
        <v>6287.90187208481</v>
      </c>
      <c r="C40" s="0" t="n">
        <v>11872447</v>
      </c>
    </row>
    <row r="41" customFormat="false" ht="12.8" hidden="false" customHeight="false" outlineLevel="0" collapsed="false">
      <c r="A41" s="0" t="n">
        <v>88</v>
      </c>
      <c r="B41" s="0" t="n">
        <v>6303.32726008343</v>
      </c>
      <c r="C41" s="0" t="n">
        <v>11971644</v>
      </c>
    </row>
    <row r="42" customFormat="false" ht="12.8" hidden="false" customHeight="false" outlineLevel="0" collapsed="false">
      <c r="A42" s="0" t="n">
        <v>89</v>
      </c>
      <c r="B42" s="0" t="n">
        <v>6336.43110909365</v>
      </c>
      <c r="C42" s="0" t="n">
        <v>11993075</v>
      </c>
    </row>
    <row r="43" customFormat="false" ht="12.8" hidden="false" customHeight="false" outlineLevel="0" collapsed="false">
      <c r="A43" s="0" t="n">
        <v>90</v>
      </c>
      <c r="B43" s="0" t="n">
        <v>6381.75877049803</v>
      </c>
      <c r="C43" s="0" t="n">
        <v>12015508</v>
      </c>
    </row>
    <row r="44" customFormat="false" ht="12.8" hidden="false" customHeight="false" outlineLevel="0" collapsed="false">
      <c r="A44" s="0" t="n">
        <v>91</v>
      </c>
      <c r="B44" s="0" t="n">
        <v>6412.6713931856</v>
      </c>
      <c r="C44" s="0" t="n">
        <v>12104940</v>
      </c>
    </row>
    <row r="45" customFormat="false" ht="12.8" hidden="false" customHeight="false" outlineLevel="0" collapsed="false">
      <c r="A45" s="0" t="n">
        <v>92</v>
      </c>
      <c r="B45" s="0" t="n">
        <v>6452.06084533716</v>
      </c>
      <c r="C45" s="0" t="n">
        <v>12182995</v>
      </c>
    </row>
    <row r="46" customFormat="false" ht="12.8" hidden="false" customHeight="false" outlineLevel="0" collapsed="false">
      <c r="A46" s="0" t="n">
        <v>93</v>
      </c>
      <c r="B46" s="0" t="n">
        <v>6493.09078008765</v>
      </c>
      <c r="C46" s="0" t="n">
        <v>12183232</v>
      </c>
    </row>
    <row r="47" customFormat="false" ht="12.8" hidden="false" customHeight="false" outlineLevel="0" collapsed="false">
      <c r="A47" s="0" t="n">
        <v>94</v>
      </c>
      <c r="B47" s="0" t="n">
        <v>6488.80974715251</v>
      </c>
      <c r="C47" s="0" t="n">
        <v>12259699</v>
      </c>
    </row>
    <row r="48" customFormat="false" ht="12.8" hidden="false" customHeight="false" outlineLevel="0" collapsed="false">
      <c r="A48" s="0" t="n">
        <v>95</v>
      </c>
      <c r="B48" s="0" t="n">
        <v>6525.2633550732</v>
      </c>
      <c r="C48" s="0" t="n">
        <v>12306058</v>
      </c>
    </row>
    <row r="49" customFormat="false" ht="12.8" hidden="false" customHeight="false" outlineLevel="0" collapsed="false">
      <c r="A49" s="0" t="n">
        <v>96</v>
      </c>
      <c r="B49" s="0" t="n">
        <v>6582.53583891405</v>
      </c>
      <c r="C49" s="0" t="n">
        <v>12382873</v>
      </c>
    </row>
    <row r="50" customFormat="false" ht="12.8" hidden="false" customHeight="false" outlineLevel="0" collapsed="false">
      <c r="A50" s="0" t="n">
        <v>97</v>
      </c>
      <c r="B50" s="0" t="n">
        <v>6630.74980901661</v>
      </c>
      <c r="C50" s="0" t="n">
        <v>12340706</v>
      </c>
    </row>
    <row r="51" customFormat="false" ht="12.8" hidden="false" customHeight="false" outlineLevel="0" collapsed="false">
      <c r="A51" s="0" t="n">
        <v>98</v>
      </c>
      <c r="B51" s="0" t="n">
        <v>6626.77776361662</v>
      </c>
      <c r="C51" s="0" t="n">
        <v>12386464</v>
      </c>
    </row>
    <row r="52" customFormat="false" ht="12.8" hidden="false" customHeight="false" outlineLevel="0" collapsed="false">
      <c r="A52" s="0" t="n">
        <v>99</v>
      </c>
      <c r="B52" s="0" t="n">
        <v>6658.14976700533</v>
      </c>
      <c r="C52" s="0" t="n">
        <v>12506551</v>
      </c>
    </row>
    <row r="53" customFormat="false" ht="12.8" hidden="false" customHeight="false" outlineLevel="0" collapsed="false">
      <c r="A53" s="0" t="n">
        <v>100</v>
      </c>
      <c r="B53" s="0" t="n">
        <v>6663.36324717318</v>
      </c>
      <c r="C53" s="0" t="n">
        <v>12544390</v>
      </c>
    </row>
    <row r="54" customFormat="false" ht="12.8" hidden="false" customHeight="false" outlineLevel="0" collapsed="false">
      <c r="A54" s="0" t="n">
        <v>101</v>
      </c>
      <c r="B54" s="0" t="n">
        <v>6713.82216825933</v>
      </c>
      <c r="C54" s="0" t="n">
        <v>12608358</v>
      </c>
    </row>
    <row r="55" customFormat="false" ht="12.8" hidden="false" customHeight="false" outlineLevel="0" collapsed="false">
      <c r="A55" s="0" t="n">
        <v>102</v>
      </c>
      <c r="B55" s="0" t="n">
        <v>6720.41621031972</v>
      </c>
      <c r="C55" s="0" t="n">
        <v>12652198</v>
      </c>
    </row>
    <row r="56" customFormat="false" ht="12.8" hidden="false" customHeight="false" outlineLevel="0" collapsed="false">
      <c r="A56" s="0" t="n">
        <v>103</v>
      </c>
      <c r="B56" s="0" t="n">
        <v>6756.09004128727</v>
      </c>
      <c r="C56" s="0" t="n">
        <v>12691485</v>
      </c>
    </row>
    <row r="57" customFormat="false" ht="12.8" hidden="false" customHeight="false" outlineLevel="0" collapsed="false">
      <c r="A57" s="0" t="n">
        <v>104</v>
      </c>
      <c r="B57" s="0" t="n">
        <v>6780.94695691618</v>
      </c>
      <c r="C57" s="0" t="n">
        <v>12751941</v>
      </c>
    </row>
    <row r="58" customFormat="false" ht="12.8" hidden="false" customHeight="false" outlineLevel="0" collapsed="false">
      <c r="A58" s="0" t="n">
        <v>105</v>
      </c>
      <c r="B58" s="0" t="n">
        <v>6800.32635964991</v>
      </c>
      <c r="C58" s="0" t="n">
        <v>12791655</v>
      </c>
    </row>
    <row r="59" customFormat="false" ht="12.8" hidden="false" customHeight="false" outlineLevel="0" collapsed="false">
      <c r="A59" s="0" t="n">
        <v>106</v>
      </c>
      <c r="B59" s="0" t="n">
        <v>6841.18329855383</v>
      </c>
      <c r="C59" s="0" t="n">
        <v>12809503</v>
      </c>
    </row>
    <row r="60" customFormat="false" ht="12.8" hidden="false" customHeight="false" outlineLevel="0" collapsed="false">
      <c r="A60" s="0" t="n">
        <v>107</v>
      </c>
      <c r="B60" s="0" t="n">
        <v>6855.22060578875</v>
      </c>
      <c r="C60" s="0" t="n">
        <v>12809774</v>
      </c>
    </row>
    <row r="61" customFormat="false" ht="12.8" hidden="false" customHeight="false" outlineLevel="0" collapsed="false">
      <c r="A61" s="0" t="n">
        <v>108</v>
      </c>
      <c r="B61" s="0" t="n">
        <v>6855.98892960213</v>
      </c>
      <c r="C61" s="0" t="n">
        <v>12870714</v>
      </c>
    </row>
    <row r="62" customFormat="false" ht="12.8" hidden="false" customHeight="false" outlineLevel="0" collapsed="false">
      <c r="A62" s="0" t="n">
        <v>109</v>
      </c>
      <c r="B62" s="0" t="n">
        <v>6862.78251070623</v>
      </c>
      <c r="C62" s="0" t="n">
        <v>12947531</v>
      </c>
    </row>
    <row r="63" customFormat="false" ht="12.8" hidden="false" customHeight="false" outlineLevel="0" collapsed="false">
      <c r="A63" s="0" t="n">
        <v>110</v>
      </c>
      <c r="B63" s="0" t="n">
        <v>6919.56722310465</v>
      </c>
      <c r="C63" s="0" t="n">
        <v>12958958</v>
      </c>
    </row>
    <row r="64" customFormat="false" ht="12.8" hidden="false" customHeight="false" outlineLevel="0" collapsed="false">
      <c r="A64" s="0" t="n">
        <v>111</v>
      </c>
      <c r="B64" s="0" t="n">
        <v>6932.29736768901</v>
      </c>
      <c r="C64" s="0" t="n">
        <v>13021011</v>
      </c>
    </row>
    <row r="65" customFormat="false" ht="12.8" hidden="false" customHeight="false" outlineLevel="0" collapsed="false">
      <c r="A65" s="0" t="n">
        <v>112</v>
      </c>
      <c r="B65" s="0" t="n">
        <v>6954.98877887404</v>
      </c>
      <c r="C65" s="0" t="n">
        <v>13053486</v>
      </c>
    </row>
    <row r="66" customFormat="false" ht="12.8" hidden="false" customHeight="false" outlineLevel="0" collapsed="false">
      <c r="A66" s="0" t="n">
        <v>113</v>
      </c>
      <c r="B66" s="0" t="n">
        <v>6968.58397997869</v>
      </c>
      <c r="C66" s="0" t="n">
        <v>13040184</v>
      </c>
    </row>
    <row r="67" customFormat="false" ht="12.8" hidden="false" customHeight="false" outlineLevel="0" collapsed="false">
      <c r="A67" s="0" t="n">
        <v>114</v>
      </c>
      <c r="B67" s="0" t="n">
        <v>7007.59689969536</v>
      </c>
      <c r="C67" s="0" t="n">
        <v>13015983</v>
      </c>
    </row>
    <row r="68" customFormat="false" ht="12.8" hidden="false" customHeight="false" outlineLevel="0" collapsed="false">
      <c r="A68" s="0" t="n">
        <v>115</v>
      </c>
      <c r="B68" s="0" t="n">
        <v>6957.76439531151</v>
      </c>
      <c r="C68" s="0" t="n">
        <v>12995103</v>
      </c>
    </row>
    <row r="69" customFormat="false" ht="12.8" hidden="false" customHeight="false" outlineLevel="0" collapsed="false">
      <c r="A69" s="0" t="n">
        <v>116</v>
      </c>
      <c r="B69" s="0" t="n">
        <v>6989.00936457038</v>
      </c>
      <c r="C69" s="0" t="n">
        <v>13032701</v>
      </c>
    </row>
    <row r="70" customFormat="false" ht="12.8" hidden="false" customHeight="false" outlineLevel="0" collapsed="false">
      <c r="A70" s="0" t="n">
        <v>117</v>
      </c>
      <c r="B70" s="0" t="n">
        <v>7038.13923217547</v>
      </c>
      <c r="C70" s="0" t="n">
        <v>13038866</v>
      </c>
    </row>
    <row r="71" customFormat="false" ht="12.8" hidden="false" customHeight="false" outlineLevel="0" collapsed="false">
      <c r="A71" s="0" t="n">
        <v>118</v>
      </c>
      <c r="B71" s="0" t="n">
        <v>7027.41287831973</v>
      </c>
      <c r="C71" s="0" t="n">
        <v>13127493</v>
      </c>
    </row>
    <row r="72" customFormat="false" ht="12.8" hidden="false" customHeight="false" outlineLevel="0" collapsed="false">
      <c r="A72" s="0" t="n">
        <v>119</v>
      </c>
      <c r="B72" s="0" t="n">
        <v>7022.7456373696</v>
      </c>
      <c r="C72" s="0" t="n">
        <v>13170131</v>
      </c>
    </row>
    <row r="73" customFormat="false" ht="12.8" hidden="false" customHeight="false" outlineLevel="0" collapsed="false">
      <c r="A73" s="0" t="n">
        <v>120</v>
      </c>
      <c r="B73" s="0" t="n">
        <v>7054.14800500706</v>
      </c>
      <c r="C73" s="0" t="n">
        <v>13194416</v>
      </c>
    </row>
    <row r="74" customFormat="false" ht="12.8" hidden="false" customHeight="false" outlineLevel="0" collapsed="false">
      <c r="A74" s="0" t="n">
        <v>121</v>
      </c>
      <c r="B74" s="0" t="n">
        <v>7085.75476266976</v>
      </c>
      <c r="C74" s="0" t="n">
        <v>13238100</v>
      </c>
    </row>
    <row r="75" customFormat="false" ht="12.8" hidden="false" customHeight="false" outlineLevel="0" collapsed="false">
      <c r="A75" s="0" t="n">
        <v>122</v>
      </c>
      <c r="B75" s="0" t="n">
        <v>7084.73430314139</v>
      </c>
      <c r="C75" s="0" t="n">
        <v>13232515</v>
      </c>
    </row>
    <row r="76" customFormat="false" ht="12.8" hidden="false" customHeight="false" outlineLevel="0" collapsed="false">
      <c r="A76" s="0" t="n">
        <v>123</v>
      </c>
      <c r="B76" s="0" t="n">
        <v>7098.09873665656</v>
      </c>
      <c r="C76" s="0" t="n">
        <v>13271885</v>
      </c>
    </row>
    <row r="77" customFormat="false" ht="12.8" hidden="false" customHeight="false" outlineLevel="0" collapsed="false">
      <c r="A77" s="0" t="n">
        <v>124</v>
      </c>
      <c r="B77" s="0" t="n">
        <v>7105.3824665799</v>
      </c>
      <c r="C77" s="0" t="n">
        <v>13312763</v>
      </c>
    </row>
    <row r="78" customFormat="false" ht="12.8" hidden="false" customHeight="false" outlineLevel="0" collapsed="false">
      <c r="A78" s="0" t="n">
        <v>125</v>
      </c>
      <c r="B78" s="0" t="n">
        <v>7146.11585377474</v>
      </c>
      <c r="C78" s="0" t="n">
        <v>13355378</v>
      </c>
    </row>
    <row r="79" customFormat="false" ht="12.8" hidden="false" customHeight="false" outlineLevel="0" collapsed="false">
      <c r="A79" s="0" t="n">
        <v>126</v>
      </c>
      <c r="B79" s="0" t="n">
        <v>7169.91754264407</v>
      </c>
      <c r="C79" s="0" t="n">
        <v>13406613</v>
      </c>
    </row>
    <row r="80" customFormat="false" ht="12.8" hidden="false" customHeight="false" outlineLevel="0" collapsed="false">
      <c r="A80" s="0" t="n">
        <v>127</v>
      </c>
      <c r="B80" s="0" t="n">
        <v>7188.21183272401</v>
      </c>
      <c r="C80" s="0" t="n">
        <v>13436465</v>
      </c>
    </row>
    <row r="81" customFormat="false" ht="12.8" hidden="false" customHeight="false" outlineLevel="0" collapsed="false">
      <c r="A81" s="0" t="n">
        <v>128</v>
      </c>
      <c r="B81" s="0" t="n">
        <v>7205.81335611495</v>
      </c>
      <c r="C81" s="0" t="n">
        <v>13443140</v>
      </c>
    </row>
    <row r="82" customFormat="false" ht="12.8" hidden="false" customHeight="false" outlineLevel="0" collapsed="false">
      <c r="A82" s="0" t="n">
        <v>129</v>
      </c>
      <c r="B82" s="0" t="n">
        <v>7199.37774143432</v>
      </c>
      <c r="C82" s="0" t="n">
        <v>13502947</v>
      </c>
    </row>
    <row r="83" customFormat="false" ht="12.8" hidden="false" customHeight="false" outlineLevel="0" collapsed="false">
      <c r="A83" s="0" t="n">
        <v>130</v>
      </c>
      <c r="B83" s="0" t="n">
        <v>7250.36812744249</v>
      </c>
      <c r="C83" s="0" t="n">
        <v>13520746</v>
      </c>
    </row>
    <row r="84" customFormat="false" ht="12.8" hidden="false" customHeight="false" outlineLevel="0" collapsed="false">
      <c r="A84" s="0" t="n">
        <v>131</v>
      </c>
      <c r="B84" s="0" t="n">
        <v>7223.57749083355</v>
      </c>
      <c r="C84" s="0" t="n">
        <v>13576735</v>
      </c>
    </row>
    <row r="85" customFormat="false" ht="12.8" hidden="false" customHeight="false" outlineLevel="0" collapsed="false">
      <c r="A85" s="0" t="n">
        <v>132</v>
      </c>
      <c r="B85" s="0" t="n">
        <v>7251.62815399134</v>
      </c>
      <c r="C85" s="0" t="n">
        <v>13590079</v>
      </c>
    </row>
    <row r="86" customFormat="false" ht="12.8" hidden="false" customHeight="false" outlineLevel="0" collapsed="false">
      <c r="A86" s="0" t="n">
        <v>133</v>
      </c>
      <c r="B86" s="0" t="n">
        <v>7268.25002919018</v>
      </c>
      <c r="C86" s="0" t="n">
        <v>13611564</v>
      </c>
    </row>
    <row r="87" customFormat="false" ht="12.8" hidden="false" customHeight="false" outlineLevel="0" collapsed="false">
      <c r="A87" s="0" t="n">
        <v>134</v>
      </c>
      <c r="B87" s="0" t="n">
        <v>7273.90650974509</v>
      </c>
      <c r="C87" s="0" t="n">
        <v>13649308</v>
      </c>
    </row>
    <row r="88" customFormat="false" ht="12.8" hidden="false" customHeight="false" outlineLevel="0" collapsed="false">
      <c r="A88" s="0" t="n">
        <v>135</v>
      </c>
      <c r="B88" s="0" t="n">
        <v>7285.65012665056</v>
      </c>
      <c r="C88" s="0" t="n">
        <v>13684339</v>
      </c>
    </row>
    <row r="89" customFormat="false" ht="12.8" hidden="false" customHeight="false" outlineLevel="0" collapsed="false">
      <c r="A89" s="0" t="n">
        <v>136</v>
      </c>
      <c r="B89" s="0" t="n">
        <v>7336.65577344599</v>
      </c>
      <c r="C89" s="0" t="n">
        <v>13725721</v>
      </c>
    </row>
    <row r="90" customFormat="false" ht="12.8" hidden="false" customHeight="false" outlineLevel="0" collapsed="false">
      <c r="A90" s="0" t="n">
        <v>137</v>
      </c>
      <c r="B90" s="0" t="n">
        <v>7340.70887914545</v>
      </c>
      <c r="C90" s="0" t="n">
        <v>13754194</v>
      </c>
    </row>
    <row r="91" customFormat="false" ht="12.8" hidden="false" customHeight="false" outlineLevel="0" collapsed="false">
      <c r="A91" s="0" t="n">
        <v>138</v>
      </c>
      <c r="B91" s="0" t="n">
        <v>7323.02447038452</v>
      </c>
      <c r="C91" s="0" t="n">
        <v>13844260</v>
      </c>
    </row>
    <row r="92" customFormat="false" ht="12.8" hidden="false" customHeight="false" outlineLevel="0" collapsed="false">
      <c r="A92" s="0" t="n">
        <v>139</v>
      </c>
      <c r="B92" s="0" t="n">
        <v>7364.81009308127</v>
      </c>
      <c r="C92" s="0" t="n">
        <v>13868584</v>
      </c>
    </row>
    <row r="93" customFormat="false" ht="12.8" hidden="false" customHeight="false" outlineLevel="0" collapsed="false">
      <c r="A93" s="0" t="n">
        <v>140</v>
      </c>
      <c r="B93" s="0" t="n">
        <v>7408.80835464481</v>
      </c>
      <c r="C93" s="0" t="n">
        <v>13856584</v>
      </c>
    </row>
    <row r="94" customFormat="false" ht="12.8" hidden="false" customHeight="false" outlineLevel="0" collapsed="false">
      <c r="A94" s="0" t="n">
        <v>141</v>
      </c>
      <c r="B94" s="0" t="n">
        <v>7426.0929509605</v>
      </c>
      <c r="C94" s="0" t="n">
        <v>13892328</v>
      </c>
    </row>
    <row r="95" customFormat="false" ht="12.8" hidden="false" customHeight="false" outlineLevel="0" collapsed="false">
      <c r="A95" s="0" t="n">
        <v>142</v>
      </c>
      <c r="B95" s="0" t="n">
        <v>7466.76816954213</v>
      </c>
      <c r="C95" s="0" t="n">
        <v>13908070</v>
      </c>
    </row>
    <row r="96" customFormat="false" ht="12.8" hidden="false" customHeight="false" outlineLevel="0" collapsed="false">
      <c r="A96" s="0" t="n">
        <v>143</v>
      </c>
      <c r="B96" s="0" t="n">
        <v>7483.91170179771</v>
      </c>
      <c r="C96" s="0" t="n">
        <v>13964477</v>
      </c>
    </row>
    <row r="97" customFormat="false" ht="12.8" hidden="false" customHeight="false" outlineLevel="0" collapsed="false">
      <c r="A97" s="0" t="n">
        <v>144</v>
      </c>
      <c r="B97" s="0" t="n">
        <v>7509.89897252357</v>
      </c>
      <c r="C97" s="0" t="n">
        <v>13990810</v>
      </c>
    </row>
    <row r="98" customFormat="false" ht="12.8" hidden="false" customHeight="false" outlineLevel="0" collapsed="false">
      <c r="A98" s="0" t="n">
        <v>145</v>
      </c>
      <c r="B98" s="0" t="n">
        <v>7547.10634215017</v>
      </c>
      <c r="C98" s="0" t="n">
        <v>13941385</v>
      </c>
    </row>
    <row r="99" customFormat="false" ht="12.8" hidden="false" customHeight="false" outlineLevel="0" collapsed="false">
      <c r="A99" s="0" t="n">
        <v>146</v>
      </c>
      <c r="B99" s="0" t="n">
        <v>7555.670056775</v>
      </c>
      <c r="C99" s="0" t="n">
        <v>14023042</v>
      </c>
    </row>
    <row r="100" customFormat="false" ht="12.8" hidden="false" customHeight="false" outlineLevel="0" collapsed="false">
      <c r="A100" s="0" t="n">
        <v>147</v>
      </c>
      <c r="B100" s="0" t="n">
        <v>7549.84603122698</v>
      </c>
      <c r="C100" s="0" t="n">
        <v>14042540</v>
      </c>
    </row>
    <row r="101" customFormat="false" ht="12.8" hidden="false" customHeight="false" outlineLevel="0" collapsed="false">
      <c r="A101" s="0" t="n">
        <v>148</v>
      </c>
      <c r="B101" s="0" t="n">
        <v>7580.83173201587</v>
      </c>
      <c r="C101" s="0" t="n">
        <v>14082034</v>
      </c>
    </row>
    <row r="102" customFormat="false" ht="12.8" hidden="false" customHeight="false" outlineLevel="0" collapsed="false">
      <c r="A102" s="0" t="n">
        <v>149</v>
      </c>
      <c r="B102" s="0" t="n">
        <v>7567.01687961325</v>
      </c>
      <c r="C102" s="0" t="n">
        <v>14127555</v>
      </c>
    </row>
    <row r="103" customFormat="false" ht="12.8" hidden="false" customHeight="false" outlineLevel="0" collapsed="false">
      <c r="A103" s="0" t="n">
        <v>150</v>
      </c>
      <c r="B103" s="0" t="n">
        <v>7572.73388341569</v>
      </c>
      <c r="C103" s="0" t="n">
        <v>14201676</v>
      </c>
    </row>
    <row r="104" customFormat="false" ht="12.8" hidden="false" customHeight="false" outlineLevel="0" collapsed="false">
      <c r="A104" s="0" t="n">
        <v>151</v>
      </c>
      <c r="B104" s="0" t="n">
        <v>7619.87383324075</v>
      </c>
      <c r="C104" s="0" t="n">
        <v>14185655</v>
      </c>
    </row>
    <row r="105" customFormat="false" ht="12.8" hidden="false" customHeight="false" outlineLevel="0" collapsed="false">
      <c r="A105" s="0" t="n">
        <v>152</v>
      </c>
      <c r="B105" s="0" t="n">
        <v>7607.84686928468</v>
      </c>
      <c r="C105" s="0" t="n">
        <v>14272874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B105" activeCellId="0" sqref="B105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228</v>
      </c>
      <c r="B1" s="0" t="s">
        <v>229</v>
      </c>
      <c r="C1" s="0" t="s">
        <v>230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6474.68883726243</v>
      </c>
      <c r="C30" s="0" t="n">
        <v>11416492</v>
      </c>
    </row>
    <row r="31" customFormat="false" ht="12.8" hidden="false" customHeight="false" outlineLevel="0" collapsed="false">
      <c r="A31" s="0" t="n">
        <v>78</v>
      </c>
      <c r="B31" s="0" t="n">
        <v>6586.91057998882</v>
      </c>
      <c r="C31" s="0" t="n">
        <v>11483974</v>
      </c>
    </row>
    <row r="32" customFormat="false" ht="12.8" hidden="false" customHeight="false" outlineLevel="0" collapsed="false">
      <c r="A32" s="0" t="n">
        <v>79</v>
      </c>
      <c r="B32" s="0" t="n">
        <v>6651.33179440752</v>
      </c>
      <c r="C32" s="0" t="n">
        <v>11577509</v>
      </c>
    </row>
    <row r="33" customFormat="false" ht="12.8" hidden="false" customHeight="false" outlineLevel="0" collapsed="false">
      <c r="A33" s="0" t="n">
        <v>80</v>
      </c>
      <c r="B33" s="0" t="n">
        <v>6753.03385075655</v>
      </c>
      <c r="C33" s="0" t="n">
        <v>11618325</v>
      </c>
    </row>
    <row r="34" customFormat="false" ht="12.8" hidden="false" customHeight="false" outlineLevel="0" collapsed="false">
      <c r="A34" s="0" t="n">
        <v>81</v>
      </c>
      <c r="B34" s="0" t="n">
        <v>6794.04602458671</v>
      </c>
      <c r="C34" s="0" t="n">
        <v>11714316</v>
      </c>
    </row>
    <row r="35" customFormat="false" ht="12.8" hidden="false" customHeight="false" outlineLevel="0" collapsed="false">
      <c r="A35" s="0" t="n">
        <v>82</v>
      </c>
      <c r="B35" s="0" t="n">
        <v>6810.80902081365</v>
      </c>
      <c r="C35" s="0" t="n">
        <v>11737551</v>
      </c>
    </row>
    <row r="36" customFormat="false" ht="12.8" hidden="false" customHeight="false" outlineLevel="0" collapsed="false">
      <c r="A36" s="0" t="n">
        <v>83</v>
      </c>
      <c r="B36" s="0" t="n">
        <v>6853.51736729971</v>
      </c>
      <c r="C36" s="0" t="n">
        <v>11758004</v>
      </c>
    </row>
    <row r="37" customFormat="false" ht="12.8" hidden="false" customHeight="false" outlineLevel="0" collapsed="false">
      <c r="A37" s="0" t="n">
        <v>84</v>
      </c>
      <c r="B37" s="0" t="n">
        <v>6900.72707113004</v>
      </c>
      <c r="C37" s="0" t="n">
        <v>11736653</v>
      </c>
    </row>
    <row r="38" customFormat="false" ht="12.8" hidden="false" customHeight="false" outlineLevel="0" collapsed="false">
      <c r="A38" s="0" t="n">
        <v>85</v>
      </c>
      <c r="B38" s="0" t="n">
        <v>6939.03053792116</v>
      </c>
      <c r="C38" s="0" t="n">
        <v>11853442</v>
      </c>
    </row>
    <row r="39" customFormat="false" ht="12.8" hidden="false" customHeight="false" outlineLevel="0" collapsed="false">
      <c r="A39" s="0" t="n">
        <v>86</v>
      </c>
      <c r="B39" s="0" t="n">
        <v>6988.7897485796</v>
      </c>
      <c r="C39" s="0" t="n">
        <v>11942832</v>
      </c>
    </row>
    <row r="40" customFormat="false" ht="12.8" hidden="false" customHeight="false" outlineLevel="0" collapsed="false">
      <c r="A40" s="0" t="n">
        <v>87</v>
      </c>
      <c r="B40" s="0" t="n">
        <v>7008.75655557175</v>
      </c>
      <c r="C40" s="0" t="n">
        <v>12026943</v>
      </c>
    </row>
    <row r="41" customFormat="false" ht="12.8" hidden="false" customHeight="false" outlineLevel="0" collapsed="false">
      <c r="A41" s="0" t="n">
        <v>88</v>
      </c>
      <c r="B41" s="0" t="n">
        <v>7008.09629082663</v>
      </c>
      <c r="C41" s="0" t="n">
        <v>12068047</v>
      </c>
    </row>
    <row r="42" customFormat="false" ht="12.8" hidden="false" customHeight="false" outlineLevel="0" collapsed="false">
      <c r="A42" s="0" t="n">
        <v>89</v>
      </c>
      <c r="B42" s="0" t="n">
        <v>7058.33075240376</v>
      </c>
      <c r="C42" s="0" t="n">
        <v>12062352</v>
      </c>
    </row>
    <row r="43" customFormat="false" ht="12.8" hidden="false" customHeight="false" outlineLevel="0" collapsed="false">
      <c r="A43" s="0" t="n">
        <v>90</v>
      </c>
      <c r="B43" s="0" t="n">
        <v>7042.98114922523</v>
      </c>
      <c r="C43" s="0" t="n">
        <v>12168434</v>
      </c>
    </row>
    <row r="44" customFormat="false" ht="12.8" hidden="false" customHeight="false" outlineLevel="0" collapsed="false">
      <c r="A44" s="0" t="n">
        <v>91</v>
      </c>
      <c r="B44" s="0" t="n">
        <v>7081.94022726152</v>
      </c>
      <c r="C44" s="0" t="n">
        <v>12250179</v>
      </c>
    </row>
    <row r="45" customFormat="false" ht="12.8" hidden="false" customHeight="false" outlineLevel="0" collapsed="false">
      <c r="A45" s="0" t="n">
        <v>92</v>
      </c>
      <c r="B45" s="0" t="n">
        <v>7088.69897982609</v>
      </c>
      <c r="C45" s="0" t="n">
        <v>12352244</v>
      </c>
    </row>
    <row r="46" customFormat="false" ht="12.8" hidden="false" customHeight="false" outlineLevel="0" collapsed="false">
      <c r="A46" s="0" t="n">
        <v>93</v>
      </c>
      <c r="B46" s="0" t="n">
        <v>7118.29930864581</v>
      </c>
      <c r="C46" s="0" t="n">
        <v>12374014</v>
      </c>
    </row>
    <row r="47" customFormat="false" ht="12.8" hidden="false" customHeight="false" outlineLevel="0" collapsed="false">
      <c r="A47" s="0" t="n">
        <v>94</v>
      </c>
      <c r="B47" s="0" t="n">
        <v>7170.50307881434</v>
      </c>
      <c r="C47" s="0" t="n">
        <v>12474998</v>
      </c>
    </row>
    <row r="48" customFormat="false" ht="12.8" hidden="false" customHeight="false" outlineLevel="0" collapsed="false">
      <c r="A48" s="0" t="n">
        <v>95</v>
      </c>
      <c r="B48" s="0" t="n">
        <v>7223.68573177895</v>
      </c>
      <c r="C48" s="0" t="n">
        <v>12547465</v>
      </c>
    </row>
    <row r="49" customFormat="false" ht="12.8" hidden="false" customHeight="false" outlineLevel="0" collapsed="false">
      <c r="A49" s="0" t="n">
        <v>96</v>
      </c>
      <c r="B49" s="0" t="n">
        <v>7215.66547896059</v>
      </c>
      <c r="C49" s="0" t="n">
        <v>12604929</v>
      </c>
    </row>
    <row r="50" customFormat="false" ht="12.8" hidden="false" customHeight="false" outlineLevel="0" collapsed="false">
      <c r="A50" s="0" t="n">
        <v>97</v>
      </c>
      <c r="B50" s="0" t="n">
        <v>7212.70772921736</v>
      </c>
      <c r="C50" s="0" t="n">
        <v>12670485</v>
      </c>
    </row>
    <row r="51" customFormat="false" ht="12.8" hidden="false" customHeight="false" outlineLevel="0" collapsed="false">
      <c r="A51" s="0" t="n">
        <v>98</v>
      </c>
      <c r="B51" s="0" t="n">
        <v>7272.47898893882</v>
      </c>
      <c r="C51" s="0" t="n">
        <v>12673324</v>
      </c>
    </row>
    <row r="52" customFormat="false" ht="12.8" hidden="false" customHeight="false" outlineLevel="0" collapsed="false">
      <c r="A52" s="0" t="n">
        <v>99</v>
      </c>
      <c r="B52" s="0" t="n">
        <v>7305.26438138797</v>
      </c>
      <c r="C52" s="0" t="n">
        <v>12813313</v>
      </c>
    </row>
    <row r="53" customFormat="false" ht="12.8" hidden="false" customHeight="false" outlineLevel="0" collapsed="false">
      <c r="A53" s="0" t="n">
        <v>100</v>
      </c>
      <c r="B53" s="0" t="n">
        <v>7357.10461779501</v>
      </c>
      <c r="C53" s="0" t="n">
        <v>12858863</v>
      </c>
    </row>
    <row r="54" customFormat="false" ht="12.8" hidden="false" customHeight="false" outlineLevel="0" collapsed="false">
      <c r="A54" s="0" t="n">
        <v>101</v>
      </c>
      <c r="B54" s="0" t="n">
        <v>7401.20029479599</v>
      </c>
      <c r="C54" s="0" t="n">
        <v>12890012</v>
      </c>
    </row>
    <row r="55" customFormat="false" ht="12.8" hidden="false" customHeight="false" outlineLevel="0" collapsed="false">
      <c r="A55" s="0" t="n">
        <v>102</v>
      </c>
      <c r="B55" s="0" t="n">
        <v>7427.31249820401</v>
      </c>
      <c r="C55" s="0" t="n">
        <v>12950434</v>
      </c>
    </row>
    <row r="56" customFormat="false" ht="12.8" hidden="false" customHeight="false" outlineLevel="0" collapsed="false">
      <c r="A56" s="0" t="n">
        <v>103</v>
      </c>
      <c r="B56" s="0" t="n">
        <v>7454.79231734861</v>
      </c>
      <c r="C56" s="0" t="n">
        <v>12996249</v>
      </c>
    </row>
    <row r="57" customFormat="false" ht="12.8" hidden="false" customHeight="false" outlineLevel="0" collapsed="false">
      <c r="A57" s="0" t="n">
        <v>104</v>
      </c>
      <c r="B57" s="0" t="n">
        <v>7480.51051421062</v>
      </c>
      <c r="C57" s="0" t="n">
        <v>13032659</v>
      </c>
    </row>
    <row r="58" customFormat="false" ht="12.8" hidden="false" customHeight="false" outlineLevel="0" collapsed="false">
      <c r="A58" s="0" t="n">
        <v>105</v>
      </c>
      <c r="B58" s="0" t="n">
        <v>7550.0526786249</v>
      </c>
      <c r="C58" s="0" t="n">
        <v>13112284</v>
      </c>
    </row>
    <row r="59" customFormat="false" ht="12.8" hidden="false" customHeight="false" outlineLevel="0" collapsed="false">
      <c r="A59" s="0" t="n">
        <v>106</v>
      </c>
      <c r="B59" s="0" t="n">
        <v>7578.8798620818</v>
      </c>
      <c r="C59" s="0" t="n">
        <v>13143118</v>
      </c>
    </row>
    <row r="60" customFormat="false" ht="12.8" hidden="false" customHeight="false" outlineLevel="0" collapsed="false">
      <c r="A60" s="0" t="n">
        <v>107</v>
      </c>
      <c r="B60" s="0" t="n">
        <v>7642.63201367172</v>
      </c>
      <c r="C60" s="0" t="n">
        <v>13169828</v>
      </c>
    </row>
    <row r="61" customFormat="false" ht="12.8" hidden="false" customHeight="false" outlineLevel="0" collapsed="false">
      <c r="A61" s="0" t="n">
        <v>108</v>
      </c>
      <c r="B61" s="0" t="n">
        <v>7678.02245764398</v>
      </c>
      <c r="C61" s="0" t="n">
        <v>13234723</v>
      </c>
    </row>
    <row r="62" customFormat="false" ht="12.8" hidden="false" customHeight="false" outlineLevel="0" collapsed="false">
      <c r="A62" s="0" t="n">
        <v>109</v>
      </c>
      <c r="B62" s="0" t="n">
        <v>7698.98181275769</v>
      </c>
      <c r="C62" s="0" t="n">
        <v>13286469</v>
      </c>
    </row>
    <row r="63" customFormat="false" ht="12.8" hidden="false" customHeight="false" outlineLevel="0" collapsed="false">
      <c r="A63" s="0" t="n">
        <v>110</v>
      </c>
      <c r="B63" s="0" t="n">
        <v>7698.42120961242</v>
      </c>
      <c r="C63" s="0" t="n">
        <v>13348337</v>
      </c>
    </row>
    <row r="64" customFormat="false" ht="12.8" hidden="false" customHeight="false" outlineLevel="0" collapsed="false">
      <c r="A64" s="0" t="n">
        <v>111</v>
      </c>
      <c r="B64" s="0" t="n">
        <v>7732.62754789859</v>
      </c>
      <c r="C64" s="0" t="n">
        <v>13426083</v>
      </c>
    </row>
    <row r="65" customFormat="false" ht="12.8" hidden="false" customHeight="false" outlineLevel="0" collapsed="false">
      <c r="A65" s="0" t="n">
        <v>112</v>
      </c>
      <c r="B65" s="0" t="n">
        <v>7758.13984455026</v>
      </c>
      <c r="C65" s="0" t="n">
        <v>13499229</v>
      </c>
    </row>
    <row r="66" customFormat="false" ht="12.8" hidden="false" customHeight="false" outlineLevel="0" collapsed="false">
      <c r="A66" s="0" t="n">
        <v>113</v>
      </c>
      <c r="B66" s="0" t="n">
        <v>7783.35241951078</v>
      </c>
      <c r="C66" s="0" t="n">
        <v>13517923</v>
      </c>
    </row>
    <row r="67" customFormat="false" ht="12.8" hidden="false" customHeight="false" outlineLevel="0" collapsed="false">
      <c r="A67" s="0" t="n">
        <v>114</v>
      </c>
      <c r="B67" s="0" t="n">
        <v>7841.6807973155</v>
      </c>
      <c r="C67" s="0" t="n">
        <v>13533074</v>
      </c>
    </row>
    <row r="68" customFormat="false" ht="12.8" hidden="false" customHeight="false" outlineLevel="0" collapsed="false">
      <c r="A68" s="0" t="n">
        <v>115</v>
      </c>
      <c r="B68" s="0" t="n">
        <v>7853.95059782351</v>
      </c>
      <c r="C68" s="0" t="n">
        <v>13522842</v>
      </c>
    </row>
    <row r="69" customFormat="false" ht="12.8" hidden="false" customHeight="false" outlineLevel="0" collapsed="false">
      <c r="A69" s="0" t="n">
        <v>116</v>
      </c>
      <c r="B69" s="0" t="n">
        <v>7883.05152481826</v>
      </c>
      <c r="C69" s="0" t="n">
        <v>13519477</v>
      </c>
    </row>
    <row r="70" customFormat="false" ht="12.8" hidden="false" customHeight="false" outlineLevel="0" collapsed="false">
      <c r="A70" s="0" t="n">
        <v>117</v>
      </c>
      <c r="B70" s="0" t="n">
        <v>7909.89119884977</v>
      </c>
      <c r="C70" s="0" t="n">
        <v>13599551</v>
      </c>
    </row>
    <row r="71" customFormat="false" ht="12.8" hidden="false" customHeight="false" outlineLevel="0" collapsed="false">
      <c r="A71" s="0" t="n">
        <v>118</v>
      </c>
      <c r="B71" s="0" t="n">
        <v>7958.29017753479</v>
      </c>
      <c r="C71" s="0" t="n">
        <v>13654224</v>
      </c>
    </row>
    <row r="72" customFormat="false" ht="12.8" hidden="false" customHeight="false" outlineLevel="0" collapsed="false">
      <c r="A72" s="0" t="n">
        <v>119</v>
      </c>
      <c r="B72" s="0" t="n">
        <v>7989.47516799594</v>
      </c>
      <c r="C72" s="0" t="n">
        <v>13670849</v>
      </c>
    </row>
    <row r="73" customFormat="false" ht="12.8" hidden="false" customHeight="false" outlineLevel="0" collapsed="false">
      <c r="A73" s="0" t="n">
        <v>120</v>
      </c>
      <c r="B73" s="0" t="n">
        <v>7994.16998694789</v>
      </c>
      <c r="C73" s="0" t="n">
        <v>13782021</v>
      </c>
    </row>
    <row r="74" customFormat="false" ht="12.8" hidden="false" customHeight="false" outlineLevel="0" collapsed="false">
      <c r="A74" s="0" t="n">
        <v>121</v>
      </c>
      <c r="B74" s="0" t="n">
        <v>8018.71893753807</v>
      </c>
      <c r="C74" s="0" t="n">
        <v>13843304</v>
      </c>
    </row>
    <row r="75" customFormat="false" ht="12.8" hidden="false" customHeight="false" outlineLevel="0" collapsed="false">
      <c r="A75" s="0" t="n">
        <v>122</v>
      </c>
      <c r="B75" s="0" t="n">
        <v>8080.45463834871</v>
      </c>
      <c r="C75" s="0" t="n">
        <v>13844981</v>
      </c>
    </row>
    <row r="76" customFormat="false" ht="12.8" hidden="false" customHeight="false" outlineLevel="0" collapsed="false">
      <c r="A76" s="0" t="n">
        <v>123</v>
      </c>
      <c r="B76" s="0" t="n">
        <v>8100.99332344891</v>
      </c>
      <c r="C76" s="0" t="n">
        <v>13844306</v>
      </c>
    </row>
    <row r="77" customFormat="false" ht="12.8" hidden="false" customHeight="false" outlineLevel="0" collapsed="false">
      <c r="A77" s="0" t="n">
        <v>124</v>
      </c>
      <c r="B77" s="0" t="n">
        <v>8126.57009470656</v>
      </c>
      <c r="C77" s="0" t="n">
        <v>13860720</v>
      </c>
    </row>
    <row r="78" customFormat="false" ht="12.8" hidden="false" customHeight="false" outlineLevel="0" collapsed="false">
      <c r="A78" s="0" t="n">
        <v>125</v>
      </c>
      <c r="B78" s="0" t="n">
        <v>8159.62686415946</v>
      </c>
      <c r="C78" s="0" t="n">
        <v>13868334</v>
      </c>
    </row>
    <row r="79" customFormat="false" ht="12.8" hidden="false" customHeight="false" outlineLevel="0" collapsed="false">
      <c r="A79" s="0" t="n">
        <v>126</v>
      </c>
      <c r="B79" s="0" t="n">
        <v>8159.72612964808</v>
      </c>
      <c r="C79" s="0" t="n">
        <v>13949102</v>
      </c>
    </row>
    <row r="80" customFormat="false" ht="12.8" hidden="false" customHeight="false" outlineLevel="0" collapsed="false">
      <c r="A80" s="0" t="n">
        <v>127</v>
      </c>
      <c r="B80" s="0" t="n">
        <v>8200.06775746916</v>
      </c>
      <c r="C80" s="0" t="n">
        <v>13955064</v>
      </c>
    </row>
    <row r="81" customFormat="false" ht="12.8" hidden="false" customHeight="false" outlineLevel="0" collapsed="false">
      <c r="A81" s="0" t="n">
        <v>128</v>
      </c>
      <c r="B81" s="0" t="n">
        <v>8210.9893747444</v>
      </c>
      <c r="C81" s="0" t="n">
        <v>14040724</v>
      </c>
    </row>
    <row r="82" customFormat="false" ht="12.8" hidden="false" customHeight="false" outlineLevel="0" collapsed="false">
      <c r="A82" s="0" t="n">
        <v>129</v>
      </c>
      <c r="B82" s="0" t="n">
        <v>8233.97790052844</v>
      </c>
      <c r="C82" s="0" t="n">
        <v>14109475</v>
      </c>
    </row>
    <row r="83" customFormat="false" ht="12.8" hidden="false" customHeight="false" outlineLevel="0" collapsed="false">
      <c r="A83" s="0" t="n">
        <v>130</v>
      </c>
      <c r="B83" s="0" t="n">
        <v>8263.19929991649</v>
      </c>
      <c r="C83" s="0" t="n">
        <v>14105675</v>
      </c>
    </row>
    <row r="84" customFormat="false" ht="12.8" hidden="false" customHeight="false" outlineLevel="0" collapsed="false">
      <c r="A84" s="0" t="n">
        <v>131</v>
      </c>
      <c r="B84" s="0" t="n">
        <v>8307.62537685142</v>
      </c>
      <c r="C84" s="0" t="n">
        <v>14150460</v>
      </c>
    </row>
    <row r="85" customFormat="false" ht="12.8" hidden="false" customHeight="false" outlineLevel="0" collapsed="false">
      <c r="A85" s="0" t="n">
        <v>132</v>
      </c>
      <c r="B85" s="0" t="n">
        <v>8334.65453207213</v>
      </c>
      <c r="C85" s="0" t="n">
        <v>14204211</v>
      </c>
    </row>
    <row r="86" customFormat="false" ht="12.8" hidden="false" customHeight="false" outlineLevel="0" collapsed="false">
      <c r="A86" s="0" t="n">
        <v>133</v>
      </c>
      <c r="B86" s="0" t="n">
        <v>8370.73060800537</v>
      </c>
      <c r="C86" s="0" t="n">
        <v>14189631</v>
      </c>
    </row>
    <row r="87" customFormat="false" ht="12.8" hidden="false" customHeight="false" outlineLevel="0" collapsed="false">
      <c r="A87" s="0" t="n">
        <v>134</v>
      </c>
      <c r="B87" s="0" t="n">
        <v>8404.80244130437</v>
      </c>
      <c r="C87" s="0" t="n">
        <v>14244695</v>
      </c>
    </row>
    <row r="88" customFormat="false" ht="12.8" hidden="false" customHeight="false" outlineLevel="0" collapsed="false">
      <c r="A88" s="0" t="n">
        <v>135</v>
      </c>
      <c r="B88" s="0" t="n">
        <v>8420.09233706734</v>
      </c>
      <c r="C88" s="0" t="n">
        <v>14305701</v>
      </c>
    </row>
    <row r="89" customFormat="false" ht="12.8" hidden="false" customHeight="false" outlineLevel="0" collapsed="false">
      <c r="A89" s="0" t="n">
        <v>136</v>
      </c>
      <c r="B89" s="0" t="n">
        <v>8433.73206265418</v>
      </c>
      <c r="C89" s="0" t="n">
        <v>14367369</v>
      </c>
    </row>
    <row r="90" customFormat="false" ht="12.8" hidden="false" customHeight="false" outlineLevel="0" collapsed="false">
      <c r="A90" s="0" t="n">
        <v>137</v>
      </c>
      <c r="B90" s="0" t="n">
        <v>8443.85488243792</v>
      </c>
      <c r="C90" s="0" t="n">
        <v>14407039</v>
      </c>
    </row>
    <row r="91" customFormat="false" ht="12.8" hidden="false" customHeight="false" outlineLevel="0" collapsed="false">
      <c r="A91" s="0" t="n">
        <v>138</v>
      </c>
      <c r="B91" s="0" t="n">
        <v>8484.0857862345</v>
      </c>
      <c r="C91" s="0" t="n">
        <v>14454303</v>
      </c>
    </row>
    <row r="92" customFormat="false" ht="12.8" hidden="false" customHeight="false" outlineLevel="0" collapsed="false">
      <c r="A92" s="0" t="n">
        <v>139</v>
      </c>
      <c r="B92" s="0" t="n">
        <v>8529.15129711045</v>
      </c>
      <c r="C92" s="0" t="n">
        <v>14467279</v>
      </c>
    </row>
    <row r="93" customFormat="false" ht="12.8" hidden="false" customHeight="false" outlineLevel="0" collapsed="false">
      <c r="A93" s="0" t="n">
        <v>140</v>
      </c>
      <c r="B93" s="0" t="n">
        <v>8573.99065751863</v>
      </c>
      <c r="C93" s="0" t="n">
        <v>14532990</v>
      </c>
    </row>
    <row r="94" customFormat="false" ht="12.8" hidden="false" customHeight="false" outlineLevel="0" collapsed="false">
      <c r="A94" s="0" t="n">
        <v>141</v>
      </c>
      <c r="B94" s="0" t="n">
        <v>8602.39180808028</v>
      </c>
      <c r="C94" s="0" t="n">
        <v>14548040</v>
      </c>
    </row>
    <row r="95" customFormat="false" ht="12.8" hidden="false" customHeight="false" outlineLevel="0" collapsed="false">
      <c r="A95" s="0" t="n">
        <v>142</v>
      </c>
      <c r="B95" s="0" t="n">
        <v>8647.05859916575</v>
      </c>
      <c r="C95" s="0" t="n">
        <v>14579002</v>
      </c>
    </row>
    <row r="96" customFormat="false" ht="12.8" hidden="false" customHeight="false" outlineLevel="0" collapsed="false">
      <c r="A96" s="0" t="n">
        <v>143</v>
      </c>
      <c r="B96" s="0" t="n">
        <v>8700.15461142287</v>
      </c>
      <c r="C96" s="0" t="n">
        <v>14568839</v>
      </c>
    </row>
    <row r="97" customFormat="false" ht="12.8" hidden="false" customHeight="false" outlineLevel="0" collapsed="false">
      <c r="A97" s="0" t="n">
        <v>144</v>
      </c>
      <c r="B97" s="0" t="n">
        <v>8731.25711751107</v>
      </c>
      <c r="C97" s="0" t="n">
        <v>14612925</v>
      </c>
    </row>
    <row r="98" customFormat="false" ht="12.8" hidden="false" customHeight="false" outlineLevel="0" collapsed="false">
      <c r="A98" s="0" t="n">
        <v>145</v>
      </c>
      <c r="B98" s="0" t="n">
        <v>8738.97483353651</v>
      </c>
      <c r="C98" s="0" t="n">
        <v>14699833</v>
      </c>
    </row>
    <row r="99" customFormat="false" ht="12.8" hidden="false" customHeight="false" outlineLevel="0" collapsed="false">
      <c r="A99" s="0" t="n">
        <v>146</v>
      </c>
      <c r="B99" s="0" t="n">
        <v>8777.57591905632</v>
      </c>
      <c r="C99" s="0" t="n">
        <v>14750562</v>
      </c>
    </row>
    <row r="100" customFormat="false" ht="12.8" hidden="false" customHeight="false" outlineLevel="0" collapsed="false">
      <c r="A100" s="0" t="n">
        <v>147</v>
      </c>
      <c r="B100" s="0" t="n">
        <v>8801.2369014872</v>
      </c>
      <c r="C100" s="0" t="n">
        <v>14781374</v>
      </c>
    </row>
    <row r="101" customFormat="false" ht="12.8" hidden="false" customHeight="false" outlineLevel="0" collapsed="false">
      <c r="A101" s="0" t="n">
        <v>148</v>
      </c>
      <c r="B101" s="0" t="n">
        <v>8820.82515320312</v>
      </c>
      <c r="C101" s="0" t="n">
        <v>14831843</v>
      </c>
    </row>
    <row r="102" customFormat="false" ht="12.8" hidden="false" customHeight="false" outlineLevel="0" collapsed="false">
      <c r="A102" s="0" t="n">
        <v>149</v>
      </c>
      <c r="B102" s="0" t="n">
        <v>8835.46832250184</v>
      </c>
      <c r="C102" s="0" t="n">
        <v>14836019</v>
      </c>
    </row>
    <row r="103" customFormat="false" ht="12.8" hidden="false" customHeight="false" outlineLevel="0" collapsed="false">
      <c r="A103" s="0" t="n">
        <v>150</v>
      </c>
      <c r="B103" s="0" t="n">
        <v>8855.68265475101</v>
      </c>
      <c r="C103" s="0" t="n">
        <v>14877399</v>
      </c>
    </row>
    <row r="104" customFormat="false" ht="12.8" hidden="false" customHeight="false" outlineLevel="0" collapsed="false">
      <c r="A104" s="0" t="n">
        <v>151</v>
      </c>
      <c r="B104" s="0" t="n">
        <v>8910.53919474942</v>
      </c>
      <c r="C104" s="0" t="n">
        <v>14908855</v>
      </c>
    </row>
    <row r="105" customFormat="false" ht="12.8" hidden="false" customHeight="false" outlineLevel="0" collapsed="false">
      <c r="A105" s="0" t="n">
        <v>152</v>
      </c>
      <c r="B105" s="0" t="n">
        <v>8925.91895679195</v>
      </c>
      <c r="C105" s="0" t="n">
        <v>14952004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1" activeCellId="0" sqref="D21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228</v>
      </c>
      <c r="B1" s="0" t="s">
        <v>229</v>
      </c>
      <c r="C1" s="0" t="s">
        <v>230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6084.19515243712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6060.29315748766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6100.18045364412</v>
      </c>
      <c r="C45" s="0" t="n">
        <v>11944994</v>
      </c>
    </row>
    <row r="46" customFormat="false" ht="12.8" hidden="false" customHeight="false" outlineLevel="0" collapsed="false">
      <c r="A46" s="0" t="n">
        <v>93</v>
      </c>
      <c r="B46" s="0" t="n">
        <v>6129.05424349812</v>
      </c>
      <c r="C46" s="0" t="n">
        <v>11919454</v>
      </c>
    </row>
    <row r="47" customFormat="false" ht="12.8" hidden="false" customHeight="false" outlineLevel="0" collapsed="false">
      <c r="A47" s="0" t="n">
        <v>94</v>
      </c>
      <c r="B47" s="0" t="n">
        <v>6135.59769929877</v>
      </c>
      <c r="C47" s="0" t="n">
        <v>11975986</v>
      </c>
    </row>
    <row r="48" customFormat="false" ht="12.8" hidden="false" customHeight="false" outlineLevel="0" collapsed="false">
      <c r="A48" s="0" t="n">
        <v>95</v>
      </c>
      <c r="B48" s="0" t="n">
        <v>6145.86757539396</v>
      </c>
      <c r="C48" s="0" t="n">
        <v>12039208</v>
      </c>
    </row>
    <row r="49" customFormat="false" ht="12.8" hidden="false" customHeight="false" outlineLevel="0" collapsed="false">
      <c r="A49" s="0" t="n">
        <v>96</v>
      </c>
      <c r="B49" s="0" t="n">
        <v>6134.67100082995</v>
      </c>
      <c r="C49" s="0" t="n">
        <v>12116027</v>
      </c>
    </row>
    <row r="50" customFormat="false" ht="12.8" hidden="false" customHeight="false" outlineLevel="0" collapsed="false">
      <c r="A50" s="0" t="n">
        <v>97</v>
      </c>
      <c r="B50" s="0" t="n">
        <v>6131.48194174102</v>
      </c>
      <c r="C50" s="0" t="n">
        <v>12121310</v>
      </c>
    </row>
    <row r="51" customFormat="false" ht="12.8" hidden="false" customHeight="false" outlineLevel="0" collapsed="false">
      <c r="A51" s="0" t="n">
        <v>98</v>
      </c>
      <c r="B51" s="0" t="n">
        <v>6138.79783641373</v>
      </c>
      <c r="C51" s="0" t="n">
        <v>12179000</v>
      </c>
    </row>
    <row r="52" customFormat="false" ht="12.8" hidden="false" customHeight="false" outlineLevel="0" collapsed="false">
      <c r="A52" s="0" t="n">
        <v>99</v>
      </c>
      <c r="B52" s="0" t="n">
        <v>6142.68600533687</v>
      </c>
      <c r="C52" s="0" t="n">
        <v>12206187</v>
      </c>
    </row>
    <row r="53" customFormat="false" ht="12.8" hidden="false" customHeight="false" outlineLevel="0" collapsed="false">
      <c r="A53" s="0" t="n">
        <v>100</v>
      </c>
      <c r="B53" s="0" t="n">
        <v>6158.49534329815</v>
      </c>
      <c r="C53" s="0" t="n">
        <v>12256689</v>
      </c>
    </row>
    <row r="54" customFormat="false" ht="12.8" hidden="false" customHeight="false" outlineLevel="0" collapsed="false">
      <c r="A54" s="0" t="n">
        <v>101</v>
      </c>
      <c r="B54" s="0" t="n">
        <v>6206.22444524646</v>
      </c>
      <c r="C54" s="0" t="n">
        <v>12316657</v>
      </c>
    </row>
    <row r="55" customFormat="false" ht="12.8" hidden="false" customHeight="false" outlineLevel="0" collapsed="false">
      <c r="A55" s="0" t="n">
        <v>102</v>
      </c>
      <c r="B55" s="0" t="n">
        <v>6192.0026939594</v>
      </c>
      <c r="C55" s="0" t="n">
        <v>12347143</v>
      </c>
    </row>
    <row r="56" customFormat="false" ht="12.8" hidden="false" customHeight="false" outlineLevel="0" collapsed="false">
      <c r="A56" s="0" t="n">
        <v>103</v>
      </c>
      <c r="B56" s="0" t="n">
        <v>6200.21822722889</v>
      </c>
      <c r="C56" s="0" t="n">
        <v>12371972</v>
      </c>
    </row>
    <row r="57" customFormat="false" ht="12.8" hidden="false" customHeight="false" outlineLevel="0" collapsed="false">
      <c r="A57" s="0" t="n">
        <v>104</v>
      </c>
      <c r="B57" s="0" t="n">
        <v>6214.43691717939</v>
      </c>
      <c r="C57" s="0" t="n">
        <v>12385115</v>
      </c>
    </row>
    <row r="58" customFormat="false" ht="12.8" hidden="false" customHeight="false" outlineLevel="0" collapsed="false">
      <c r="A58" s="0" t="n">
        <v>105</v>
      </c>
      <c r="B58" s="0" t="n">
        <v>6226.93897886468</v>
      </c>
      <c r="C58" s="0" t="n">
        <v>12425644</v>
      </c>
    </row>
    <row r="59" customFormat="false" ht="12.8" hidden="false" customHeight="false" outlineLevel="0" collapsed="false">
      <c r="A59" s="0" t="n">
        <v>106</v>
      </c>
      <c r="B59" s="0" t="n">
        <v>6261.40453563577</v>
      </c>
      <c r="C59" s="0" t="n">
        <v>12455407</v>
      </c>
    </row>
    <row r="60" customFormat="false" ht="12.8" hidden="false" customHeight="false" outlineLevel="0" collapsed="false">
      <c r="A60" s="0" t="n">
        <v>107</v>
      </c>
      <c r="B60" s="0" t="n">
        <v>6248.70371253175</v>
      </c>
      <c r="C60" s="0" t="n">
        <v>12502187</v>
      </c>
    </row>
    <row r="61" customFormat="false" ht="12.8" hidden="false" customHeight="false" outlineLevel="0" collapsed="false">
      <c r="A61" s="0" t="n">
        <v>108</v>
      </c>
      <c r="B61" s="0" t="n">
        <v>6273.58551177547</v>
      </c>
      <c r="C61" s="0" t="n">
        <v>12539750</v>
      </c>
    </row>
    <row r="62" customFormat="false" ht="12.8" hidden="false" customHeight="false" outlineLevel="0" collapsed="false">
      <c r="A62" s="0" t="n">
        <v>109</v>
      </c>
      <c r="B62" s="0" t="n">
        <v>6285.51938374931</v>
      </c>
      <c r="C62" s="0" t="n">
        <v>12579585</v>
      </c>
    </row>
    <row r="63" customFormat="false" ht="12.8" hidden="false" customHeight="false" outlineLevel="0" collapsed="false">
      <c r="A63" s="0" t="n">
        <v>110</v>
      </c>
      <c r="B63" s="0" t="n">
        <v>6299.73482960997</v>
      </c>
      <c r="C63" s="0" t="n">
        <v>12644568</v>
      </c>
    </row>
    <row r="64" customFormat="false" ht="12.8" hidden="false" customHeight="false" outlineLevel="0" collapsed="false">
      <c r="A64" s="0" t="n">
        <v>111</v>
      </c>
      <c r="B64" s="0" t="n">
        <v>6325.11724828211</v>
      </c>
      <c r="C64" s="0" t="n">
        <v>12604689</v>
      </c>
    </row>
    <row r="65" customFormat="false" ht="12.8" hidden="false" customHeight="false" outlineLevel="0" collapsed="false">
      <c r="A65" s="0" t="n">
        <v>112</v>
      </c>
      <c r="B65" s="0" t="n">
        <v>6329.4858132555</v>
      </c>
      <c r="C65" s="0" t="n">
        <v>12632783</v>
      </c>
    </row>
    <row r="66" customFormat="false" ht="12.8" hidden="false" customHeight="false" outlineLevel="0" collapsed="false">
      <c r="A66" s="0" t="n">
        <v>113</v>
      </c>
      <c r="B66" s="0" t="n">
        <v>6375.31533071092</v>
      </c>
      <c r="C66" s="0" t="n">
        <v>12579115</v>
      </c>
    </row>
    <row r="67" customFormat="false" ht="12.8" hidden="false" customHeight="false" outlineLevel="0" collapsed="false">
      <c r="A67" s="0" t="n">
        <v>114</v>
      </c>
      <c r="B67" s="0" t="n">
        <v>6376.92506427335</v>
      </c>
      <c r="C67" s="0" t="n">
        <v>12590206</v>
      </c>
    </row>
    <row r="68" customFormat="false" ht="12.8" hidden="false" customHeight="false" outlineLevel="0" collapsed="false">
      <c r="A68" s="0" t="n">
        <v>115</v>
      </c>
      <c r="B68" s="0" t="n">
        <v>6359.2922430735</v>
      </c>
      <c r="C68" s="0" t="n">
        <v>12624105</v>
      </c>
    </row>
    <row r="69" customFormat="false" ht="12.8" hidden="false" customHeight="false" outlineLevel="0" collapsed="false">
      <c r="A69" s="0" t="n">
        <v>116</v>
      </c>
      <c r="B69" s="0" t="n">
        <v>6365.91541091103</v>
      </c>
      <c r="C69" s="0" t="n">
        <v>12690846</v>
      </c>
    </row>
    <row r="70" customFormat="false" ht="12.8" hidden="false" customHeight="false" outlineLevel="0" collapsed="false">
      <c r="A70" s="0" t="n">
        <v>117</v>
      </c>
      <c r="B70" s="0" t="n">
        <v>6362.43266068897</v>
      </c>
      <c r="C70" s="0" t="n">
        <v>12637141</v>
      </c>
    </row>
    <row r="71" customFormat="false" ht="12.8" hidden="false" customHeight="false" outlineLevel="0" collapsed="false">
      <c r="A71" s="0" t="n">
        <v>118</v>
      </c>
      <c r="B71" s="0" t="n">
        <v>6373.27211003976</v>
      </c>
      <c r="C71" s="0" t="n">
        <v>12619311</v>
      </c>
    </row>
    <row r="72" customFormat="false" ht="12.8" hidden="false" customHeight="false" outlineLevel="0" collapsed="false">
      <c r="A72" s="0" t="n">
        <v>119</v>
      </c>
      <c r="B72" s="0" t="n">
        <v>6376.54890650008</v>
      </c>
      <c r="C72" s="0" t="n">
        <v>12636742</v>
      </c>
    </row>
    <row r="73" customFormat="false" ht="12.8" hidden="false" customHeight="false" outlineLevel="0" collapsed="false">
      <c r="A73" s="0" t="n">
        <v>120</v>
      </c>
      <c r="B73" s="0" t="n">
        <v>6402.01634906586</v>
      </c>
      <c r="C73" s="0" t="n">
        <v>12635212</v>
      </c>
    </row>
    <row r="74" customFormat="false" ht="12.8" hidden="false" customHeight="false" outlineLevel="0" collapsed="false">
      <c r="A74" s="0" t="n">
        <v>121</v>
      </c>
      <c r="B74" s="0" t="n">
        <v>6402.0680667725</v>
      </c>
      <c r="C74" s="0" t="n">
        <v>12737289</v>
      </c>
    </row>
    <row r="75" customFormat="false" ht="12.8" hidden="false" customHeight="false" outlineLevel="0" collapsed="false">
      <c r="A75" s="0" t="n">
        <v>122</v>
      </c>
      <c r="B75" s="0" t="n">
        <v>6399.54895836156</v>
      </c>
      <c r="C75" s="0" t="n">
        <v>12788349</v>
      </c>
    </row>
    <row r="76" customFormat="false" ht="12.8" hidden="false" customHeight="false" outlineLevel="0" collapsed="false">
      <c r="A76" s="0" t="n">
        <v>123</v>
      </c>
      <c r="B76" s="0" t="n">
        <v>6449.17736820062</v>
      </c>
      <c r="C76" s="0" t="n">
        <v>12821009</v>
      </c>
    </row>
    <row r="77" customFormat="false" ht="12.8" hidden="false" customHeight="false" outlineLevel="0" collapsed="false">
      <c r="A77" s="0" t="n">
        <v>124</v>
      </c>
      <c r="B77" s="0" t="n">
        <v>6448.52681559073</v>
      </c>
      <c r="C77" s="0" t="n">
        <v>12852100</v>
      </c>
    </row>
    <row r="78" customFormat="false" ht="12.8" hidden="false" customHeight="false" outlineLevel="0" collapsed="false">
      <c r="A78" s="0" t="n">
        <v>125</v>
      </c>
      <c r="B78" s="0" t="n">
        <v>6449.94000616274</v>
      </c>
      <c r="C78" s="0" t="n">
        <v>12846258</v>
      </c>
    </row>
    <row r="79" customFormat="false" ht="12.8" hidden="false" customHeight="false" outlineLevel="0" collapsed="false">
      <c r="A79" s="0" t="n">
        <v>126</v>
      </c>
      <c r="B79" s="0" t="n">
        <v>6483.97352182522</v>
      </c>
      <c r="C79" s="0" t="n">
        <v>12898963</v>
      </c>
    </row>
    <row r="80" customFormat="false" ht="12.8" hidden="false" customHeight="false" outlineLevel="0" collapsed="false">
      <c r="A80" s="0" t="n">
        <v>127</v>
      </c>
      <c r="B80" s="0" t="n">
        <v>6482.69463138722</v>
      </c>
      <c r="C80" s="0" t="n">
        <v>12898527</v>
      </c>
    </row>
    <row r="81" customFormat="false" ht="12.8" hidden="false" customHeight="false" outlineLevel="0" collapsed="false">
      <c r="A81" s="0" t="n">
        <v>128</v>
      </c>
      <c r="B81" s="0" t="n">
        <v>6495.11079984853</v>
      </c>
      <c r="C81" s="0" t="n">
        <v>12894820</v>
      </c>
    </row>
    <row r="82" customFormat="false" ht="12.8" hidden="false" customHeight="false" outlineLevel="0" collapsed="false">
      <c r="A82" s="0" t="n">
        <v>129</v>
      </c>
      <c r="B82" s="0" t="n">
        <v>6495.09223558002</v>
      </c>
      <c r="C82" s="0" t="n">
        <v>13025944</v>
      </c>
    </row>
    <row r="83" customFormat="false" ht="12.8" hidden="false" customHeight="false" outlineLevel="0" collapsed="false">
      <c r="A83" s="0" t="n">
        <v>130</v>
      </c>
      <c r="B83" s="0" t="n">
        <v>6514.62165213262</v>
      </c>
      <c r="C83" s="0" t="n">
        <v>13054958</v>
      </c>
    </row>
    <row r="84" customFormat="false" ht="12.8" hidden="false" customHeight="false" outlineLevel="0" collapsed="false">
      <c r="A84" s="0" t="n">
        <v>131</v>
      </c>
      <c r="B84" s="0" t="n">
        <v>6519.69970946803</v>
      </c>
      <c r="C84" s="0" t="n">
        <v>13062174</v>
      </c>
    </row>
    <row r="85" customFormat="false" ht="12.8" hidden="false" customHeight="false" outlineLevel="0" collapsed="false">
      <c r="A85" s="0" t="n">
        <v>132</v>
      </c>
      <c r="B85" s="0" t="n">
        <v>6518.93308622243</v>
      </c>
      <c r="C85" s="0" t="n">
        <v>13011882</v>
      </c>
    </row>
    <row r="86" customFormat="false" ht="12.8" hidden="false" customHeight="false" outlineLevel="0" collapsed="false">
      <c r="A86" s="0" t="n">
        <v>133</v>
      </c>
      <c r="B86" s="0" t="n">
        <v>6463.13716963333</v>
      </c>
      <c r="C86" s="0" t="n">
        <v>13164094</v>
      </c>
    </row>
    <row r="87" customFormat="false" ht="12.8" hidden="false" customHeight="false" outlineLevel="0" collapsed="false">
      <c r="A87" s="0" t="n">
        <v>134</v>
      </c>
      <c r="B87" s="0" t="n">
        <v>6491.54953577478</v>
      </c>
      <c r="C87" s="0" t="n">
        <v>13109818</v>
      </c>
    </row>
    <row r="88" customFormat="false" ht="12.8" hidden="false" customHeight="false" outlineLevel="0" collapsed="false">
      <c r="A88" s="0" t="n">
        <v>135</v>
      </c>
      <c r="B88" s="0" t="n">
        <v>6494.38629554571</v>
      </c>
      <c r="C88" s="0" t="n">
        <v>13181754</v>
      </c>
    </row>
    <row r="89" customFormat="false" ht="12.8" hidden="false" customHeight="false" outlineLevel="0" collapsed="false">
      <c r="A89" s="0" t="n">
        <v>136</v>
      </c>
      <c r="B89" s="0" t="n">
        <v>6538.30042999306</v>
      </c>
      <c r="C89" s="0" t="n">
        <v>13120683</v>
      </c>
    </row>
    <row r="90" customFormat="false" ht="12.8" hidden="false" customHeight="false" outlineLevel="0" collapsed="false">
      <c r="A90" s="0" t="n">
        <v>137</v>
      </c>
      <c r="B90" s="0" t="n">
        <v>6546.1619777872</v>
      </c>
      <c r="C90" s="0" t="n">
        <v>13143165</v>
      </c>
    </row>
    <row r="91" customFormat="false" ht="12.8" hidden="false" customHeight="false" outlineLevel="0" collapsed="false">
      <c r="A91" s="0" t="n">
        <v>138</v>
      </c>
      <c r="B91" s="0" t="n">
        <v>6579.14292398152</v>
      </c>
      <c r="C91" s="0" t="n">
        <v>13167127</v>
      </c>
    </row>
    <row r="92" customFormat="false" ht="12.8" hidden="false" customHeight="false" outlineLevel="0" collapsed="false">
      <c r="A92" s="0" t="n">
        <v>139</v>
      </c>
      <c r="B92" s="0" t="n">
        <v>6583.11652607509</v>
      </c>
      <c r="C92" s="0" t="n">
        <v>13212005</v>
      </c>
    </row>
    <row r="93" customFormat="false" ht="12.8" hidden="false" customHeight="false" outlineLevel="0" collapsed="false">
      <c r="A93" s="0" t="n">
        <v>140</v>
      </c>
      <c r="B93" s="0" t="n">
        <v>6585.92711950101</v>
      </c>
      <c r="C93" s="0" t="n">
        <v>13227375</v>
      </c>
    </row>
    <row r="94" customFormat="false" ht="12.8" hidden="false" customHeight="false" outlineLevel="0" collapsed="false">
      <c r="A94" s="0" t="n">
        <v>141</v>
      </c>
      <c r="B94" s="0" t="n">
        <v>6607.9300811589</v>
      </c>
      <c r="C94" s="0" t="n">
        <v>13196817</v>
      </c>
    </row>
    <row r="95" customFormat="false" ht="12.8" hidden="false" customHeight="false" outlineLevel="0" collapsed="false">
      <c r="A95" s="0" t="n">
        <v>142</v>
      </c>
      <c r="B95" s="0" t="n">
        <v>6622.98060326287</v>
      </c>
      <c r="C95" s="0" t="n">
        <v>13219473</v>
      </c>
    </row>
    <row r="96" customFormat="false" ht="12.8" hidden="false" customHeight="false" outlineLevel="0" collapsed="false">
      <c r="A96" s="0" t="n">
        <v>143</v>
      </c>
      <c r="B96" s="0" t="n">
        <v>6617.20799687088</v>
      </c>
      <c r="C96" s="0" t="n">
        <v>13309003</v>
      </c>
    </row>
    <row r="97" customFormat="false" ht="12.8" hidden="false" customHeight="false" outlineLevel="0" collapsed="false">
      <c r="A97" s="0" t="n">
        <v>144</v>
      </c>
      <c r="B97" s="0" t="n">
        <v>6642.43537262174</v>
      </c>
      <c r="C97" s="0" t="n">
        <v>13256406</v>
      </c>
    </row>
    <row r="98" customFormat="false" ht="12.8" hidden="false" customHeight="false" outlineLevel="0" collapsed="false">
      <c r="A98" s="0" t="n">
        <v>145</v>
      </c>
      <c r="B98" s="0" t="n">
        <v>6641.75021061145</v>
      </c>
      <c r="C98" s="0" t="n">
        <v>13230898</v>
      </c>
    </row>
    <row r="99" customFormat="false" ht="12.8" hidden="false" customHeight="false" outlineLevel="0" collapsed="false">
      <c r="A99" s="0" t="n">
        <v>146</v>
      </c>
      <c r="B99" s="0" t="n">
        <v>6642.64958625342</v>
      </c>
      <c r="C99" s="0" t="n">
        <v>13227633</v>
      </c>
    </row>
    <row r="100" customFormat="false" ht="12.8" hidden="false" customHeight="false" outlineLevel="0" collapsed="false">
      <c r="A100" s="0" t="n">
        <v>147</v>
      </c>
      <c r="B100" s="0" t="n">
        <v>6635.75924137627</v>
      </c>
      <c r="C100" s="0" t="n">
        <v>13253952</v>
      </c>
    </row>
    <row r="101" customFormat="false" ht="12.8" hidden="false" customHeight="false" outlineLevel="0" collapsed="false">
      <c r="A101" s="0" t="n">
        <v>148</v>
      </c>
      <c r="B101" s="0" t="n">
        <v>6660.4564636389</v>
      </c>
      <c r="C101" s="0" t="n">
        <v>13304605</v>
      </c>
    </row>
    <row r="102" customFormat="false" ht="12.8" hidden="false" customHeight="false" outlineLevel="0" collapsed="false">
      <c r="A102" s="0" t="n">
        <v>149</v>
      </c>
      <c r="B102" s="0" t="n">
        <v>6658.18083622731</v>
      </c>
      <c r="C102" s="0" t="n">
        <v>13313587</v>
      </c>
    </row>
    <row r="103" customFormat="false" ht="12.8" hidden="false" customHeight="false" outlineLevel="0" collapsed="false">
      <c r="A103" s="0" t="n">
        <v>150</v>
      </c>
      <c r="B103" s="0" t="n">
        <v>6639.57503008963</v>
      </c>
      <c r="C103" s="0" t="n">
        <v>13379202</v>
      </c>
    </row>
    <row r="104" customFormat="false" ht="12.8" hidden="false" customHeight="false" outlineLevel="0" collapsed="false">
      <c r="A104" s="0" t="n">
        <v>151</v>
      </c>
      <c r="B104" s="0" t="n">
        <v>6666.93765964816</v>
      </c>
      <c r="C104" s="0" t="n">
        <v>13423901</v>
      </c>
    </row>
    <row r="105" customFormat="false" ht="12.8" hidden="false" customHeight="false" outlineLevel="0" collapsed="false">
      <c r="A105" s="0" t="n">
        <v>152</v>
      </c>
      <c r="B105" s="0" t="n">
        <v>6650.46451134025</v>
      </c>
      <c r="C105" s="0" t="n">
        <v>13421289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231</v>
      </c>
      <c r="B1" s="0" t="s">
        <v>232</v>
      </c>
      <c r="C1" s="0" t="s">
        <v>233</v>
      </c>
      <c r="D1" s="0" t="s">
        <v>234</v>
      </c>
      <c r="E1" s="0" t="s">
        <v>235</v>
      </c>
      <c r="F1" s="0" t="s">
        <v>236</v>
      </c>
      <c r="G1" s="0" t="s">
        <v>237</v>
      </c>
      <c r="H1" s="0" t="s">
        <v>238</v>
      </c>
      <c r="I1" s="0" t="s">
        <v>239</v>
      </c>
      <c r="J1" s="0" t="s">
        <v>240</v>
      </c>
      <c r="K1" s="0" t="s">
        <v>241</v>
      </c>
      <c r="L1" s="0" t="s">
        <v>242</v>
      </c>
      <c r="M1" s="0" t="s">
        <v>243</v>
      </c>
      <c r="N1" s="0" t="s">
        <v>244</v>
      </c>
      <c r="O1" s="0" t="s">
        <v>245</v>
      </c>
      <c r="P1" s="0" t="s">
        <v>246</v>
      </c>
      <c r="Q1" s="0" t="s">
        <v>247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1" t="n">
        <v>37448.2927964077</v>
      </c>
      <c r="K9" s="161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1" t="n">
        <v>68744.4841315014</v>
      </c>
      <c r="K10" s="161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1" t="n">
        <v>105406.410376622</v>
      </c>
      <c r="K11" s="161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1" t="n">
        <v>153068.271140567</v>
      </c>
      <c r="K12" s="161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1" t="n">
        <v>195716.984291222</v>
      </c>
      <c r="K13" s="161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1" t="n">
        <v>199621.10106806</v>
      </c>
      <c r="K14" s="161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1" t="n">
        <v>217761.898580891</v>
      </c>
      <c r="K15" s="161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1" t="n">
        <v>235047.123224172</v>
      </c>
      <c r="K16" s="161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1" t="n">
        <v>240391.322037069</v>
      </c>
      <c r="K17" s="161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1" t="n">
        <v>195752.530770185</v>
      </c>
      <c r="K18" s="161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1" t="n">
        <v>200857.994505559</v>
      </c>
      <c r="K19" s="161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1" t="n">
        <v>191856.994735014</v>
      </c>
      <c r="K20" s="161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1" t="n">
        <v>206664.82215155</v>
      </c>
      <c r="K21" s="161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1" t="n">
        <v>240344.303765718</v>
      </c>
      <c r="K22" s="161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1" t="n">
        <v>279931.71672946</v>
      </c>
      <c r="K23" s="161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1" t="n">
        <v>290569.905953421</v>
      </c>
      <c r="K24" s="161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1" t="n">
        <v>303624.930072837</v>
      </c>
      <c r="K25" s="161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1" t="n">
        <v>326827.570664513</v>
      </c>
      <c r="K26" s="161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18408778.5252042</v>
      </c>
      <c r="C27" s="0" t="n">
        <v>17675369.6427669</v>
      </c>
      <c r="D27" s="0" t="n">
        <v>18440050.0841564</v>
      </c>
      <c r="E27" s="0" t="n">
        <v>17703550.7840397</v>
      </c>
      <c r="F27" s="0" t="n">
        <v>13963941.061666</v>
      </c>
      <c r="G27" s="0" t="n">
        <v>3711428.58110085</v>
      </c>
      <c r="H27" s="0" t="n">
        <v>14037396.2375878</v>
      </c>
      <c r="I27" s="0" t="n">
        <v>3666154.54645194</v>
      </c>
      <c r="J27" s="161" t="n">
        <v>345725.022877367</v>
      </c>
      <c r="K27" s="161" t="n">
        <v>335353.272191046</v>
      </c>
      <c r="L27" s="0" t="n">
        <v>3070854.59048275</v>
      </c>
      <c r="M27" s="0" t="n">
        <v>2897641.35495705</v>
      </c>
      <c r="N27" s="0" t="n">
        <v>3075951.20255679</v>
      </c>
      <c r="O27" s="0" t="n">
        <v>2902320.20340609</v>
      </c>
      <c r="P27" s="0" t="n">
        <v>57620.8371462279</v>
      </c>
      <c r="Q27" s="0" t="n">
        <v>55892.212031841</v>
      </c>
    </row>
    <row r="28" customFormat="false" ht="12.8" hidden="false" customHeight="false" outlineLevel="0" collapsed="false">
      <c r="A28" s="0" t="n">
        <v>75</v>
      </c>
      <c r="B28" s="0" t="n">
        <v>17355539.6315766</v>
      </c>
      <c r="C28" s="0" t="n">
        <v>16662331.357003</v>
      </c>
      <c r="D28" s="0" t="n">
        <v>17389799.2234408</v>
      </c>
      <c r="E28" s="0" t="n">
        <v>16693499.0519989</v>
      </c>
      <c r="F28" s="0" t="n">
        <v>13131973.1735203</v>
      </c>
      <c r="G28" s="0" t="n">
        <v>3530358.1834827</v>
      </c>
      <c r="H28" s="0" t="n">
        <v>13202294.7825307</v>
      </c>
      <c r="I28" s="0" t="n">
        <v>3491204.26946823</v>
      </c>
      <c r="J28" s="161" t="n">
        <v>351880.386818118</v>
      </c>
      <c r="K28" s="161" t="n">
        <v>341323.975213575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19756858.8626515</v>
      </c>
      <c r="C29" s="0" t="n">
        <v>18966795.1326087</v>
      </c>
      <c r="D29" s="0" t="n">
        <v>19797979.9687806</v>
      </c>
      <c r="E29" s="0" t="n">
        <v>19004290.3101114</v>
      </c>
      <c r="F29" s="0" t="n">
        <v>14912376.1161975</v>
      </c>
      <c r="G29" s="0" t="n">
        <v>4054419.0164112</v>
      </c>
      <c r="H29" s="0" t="n">
        <v>14993738.2150943</v>
      </c>
      <c r="I29" s="0" t="n">
        <v>4010552.09501711</v>
      </c>
      <c r="J29" s="161" t="n">
        <v>430373.078988418</v>
      </c>
      <c r="K29" s="161" t="n">
        <v>417461.886618765</v>
      </c>
      <c r="L29" s="0" t="n">
        <v>3295124.77848095</v>
      </c>
      <c r="M29" s="0" t="n">
        <v>3108780.85224422</v>
      </c>
      <c r="N29" s="0" t="n">
        <v>3301879.23037963</v>
      </c>
      <c r="O29" s="0" t="n">
        <v>3115033.82411559</v>
      </c>
      <c r="P29" s="0" t="n">
        <v>71728.8464980696</v>
      </c>
      <c r="Q29" s="0" t="n">
        <v>69576.9811031275</v>
      </c>
    </row>
    <row r="30" customFormat="false" ht="12.8" hidden="false" customHeight="false" outlineLevel="0" collapsed="false">
      <c r="A30" s="0" t="n">
        <v>77</v>
      </c>
      <c r="B30" s="0" t="n">
        <v>18734460.5965848</v>
      </c>
      <c r="C30" s="0" t="n">
        <v>17983339.2085591</v>
      </c>
      <c r="D30" s="0" t="n">
        <v>18775425.1625585</v>
      </c>
      <c r="E30" s="0" t="n">
        <v>18020759.0266056</v>
      </c>
      <c r="F30" s="0" t="n">
        <v>14054734.5031185</v>
      </c>
      <c r="G30" s="0" t="n">
        <v>3928604.70544069</v>
      </c>
      <c r="H30" s="0" t="n">
        <v>14133338.358893</v>
      </c>
      <c r="I30" s="0" t="n">
        <v>3887420.66771252</v>
      </c>
      <c r="J30" s="161" t="n">
        <v>409564.881874093</v>
      </c>
      <c r="K30" s="161" t="n">
        <v>397277.93541787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20849909.4096916</v>
      </c>
      <c r="C31" s="0" t="n">
        <v>20012437.0886713</v>
      </c>
      <c r="D31" s="0" t="n">
        <v>20902381.4093035</v>
      </c>
      <c r="E31" s="0" t="n">
        <v>20060729.2419302</v>
      </c>
      <c r="F31" s="0" t="n">
        <v>15628111.5915237</v>
      </c>
      <c r="G31" s="0" t="n">
        <v>4384325.49714765</v>
      </c>
      <c r="H31" s="0" t="n">
        <v>15716602.5020581</v>
      </c>
      <c r="I31" s="0" t="n">
        <v>4344126.73987211</v>
      </c>
      <c r="J31" s="161" t="n">
        <v>483248.883469275</v>
      </c>
      <c r="K31" s="161" t="n">
        <v>468751.416965197</v>
      </c>
      <c r="L31" s="0" t="n">
        <v>3477863.55918913</v>
      </c>
      <c r="M31" s="0" t="n">
        <v>3280805.78195543</v>
      </c>
      <c r="N31" s="0" t="n">
        <v>3486505.77528822</v>
      </c>
      <c r="O31" s="0" t="n">
        <v>3288829.31668945</v>
      </c>
      <c r="P31" s="0" t="n">
        <v>80541.4805782125</v>
      </c>
      <c r="Q31" s="0" t="n">
        <v>78125.2361608661</v>
      </c>
    </row>
    <row r="32" customFormat="false" ht="12.8" hidden="false" customHeight="false" outlineLevel="0" collapsed="false">
      <c r="A32" s="0" t="n">
        <v>79</v>
      </c>
      <c r="B32" s="0" t="n">
        <v>19809982.3057602</v>
      </c>
      <c r="C32" s="0" t="n">
        <v>19013229.560578</v>
      </c>
      <c r="D32" s="0" t="n">
        <v>19860767.7661727</v>
      </c>
      <c r="E32" s="0" t="n">
        <v>19059989.4169174</v>
      </c>
      <c r="F32" s="0" t="n">
        <v>14824073.0482851</v>
      </c>
      <c r="G32" s="0" t="n">
        <v>4189156.51229288</v>
      </c>
      <c r="H32" s="0" t="n">
        <v>14908964.2992145</v>
      </c>
      <c r="I32" s="0" t="n">
        <v>4151025.1177029</v>
      </c>
      <c r="J32" s="161" t="n">
        <v>476737.175898588</v>
      </c>
      <c r="K32" s="161" t="n">
        <v>462435.06062163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21467844.3060805</v>
      </c>
      <c r="C33" s="0" t="n">
        <v>20603451.8467004</v>
      </c>
      <c r="D33" s="0" t="n">
        <v>21524121.3875343</v>
      </c>
      <c r="E33" s="0" t="n">
        <v>20655293.4845101</v>
      </c>
      <c r="F33" s="0" t="n">
        <v>16031549.2132673</v>
      </c>
      <c r="G33" s="0" t="n">
        <v>4571902.63343314</v>
      </c>
      <c r="H33" s="0" t="n">
        <v>16124653.2018476</v>
      </c>
      <c r="I33" s="0" t="n">
        <v>4530640.28266258</v>
      </c>
      <c r="J33" s="161" t="n">
        <v>538105.407133614</v>
      </c>
      <c r="K33" s="161" t="n">
        <v>521962.244919605</v>
      </c>
      <c r="L33" s="0" t="n">
        <v>3580946.26314886</v>
      </c>
      <c r="M33" s="0" t="n">
        <v>3377513.04076739</v>
      </c>
      <c r="N33" s="0" t="n">
        <v>3590219.931265</v>
      </c>
      <c r="O33" s="0" t="n">
        <v>3386127.49065566</v>
      </c>
      <c r="P33" s="0" t="n">
        <v>89684.234522269</v>
      </c>
      <c r="Q33" s="0" t="n">
        <v>86993.7074866009</v>
      </c>
    </row>
    <row r="34" customFormat="false" ht="12.8" hidden="false" customHeight="false" outlineLevel="0" collapsed="false">
      <c r="A34" s="0" t="n">
        <v>81</v>
      </c>
      <c r="B34" s="0" t="n">
        <v>20542112.0300532</v>
      </c>
      <c r="C34" s="0" t="n">
        <v>19713259.0174531</v>
      </c>
      <c r="D34" s="0" t="n">
        <v>20596971.2426978</v>
      </c>
      <c r="E34" s="0" t="n">
        <v>19763827.7540112</v>
      </c>
      <c r="F34" s="0" t="n">
        <v>15279099.6646171</v>
      </c>
      <c r="G34" s="0" t="n">
        <v>4434159.35283607</v>
      </c>
      <c r="H34" s="0" t="n">
        <v>15368664.8615129</v>
      </c>
      <c r="I34" s="0" t="n">
        <v>4395162.89249832</v>
      </c>
      <c r="J34" s="161" t="n">
        <v>532038.522012399</v>
      </c>
      <c r="K34" s="161" t="n">
        <v>516077.366352027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22148378.1311256</v>
      </c>
      <c r="C35" s="0" t="n">
        <v>21254260.891275</v>
      </c>
      <c r="D35" s="0" t="n">
        <v>22207966.7527262</v>
      </c>
      <c r="E35" s="0" t="n">
        <v>21309201.9692106</v>
      </c>
      <c r="F35" s="0" t="n">
        <v>16432150.5720858</v>
      </c>
      <c r="G35" s="0" t="n">
        <v>4822110.31918913</v>
      </c>
      <c r="H35" s="0" t="n">
        <v>16528994.7204189</v>
      </c>
      <c r="I35" s="0" t="n">
        <v>4780207.24879164</v>
      </c>
      <c r="J35" s="161" t="n">
        <v>580698.249623829</v>
      </c>
      <c r="K35" s="161" t="n">
        <v>563277.302135114</v>
      </c>
      <c r="L35" s="0" t="n">
        <v>3693744.83026194</v>
      </c>
      <c r="M35" s="0" t="n">
        <v>3483434.40034977</v>
      </c>
      <c r="N35" s="0" t="n">
        <v>3703570.45904702</v>
      </c>
      <c r="O35" s="0" t="n">
        <v>3492567.72571086</v>
      </c>
      <c r="P35" s="0" t="n">
        <v>96783.0416039714</v>
      </c>
      <c r="Q35" s="0" t="n">
        <v>93879.5503558523</v>
      </c>
    </row>
    <row r="36" customFormat="false" ht="12.8" hidden="false" customHeight="false" outlineLevel="0" collapsed="false">
      <c r="A36" s="0" t="n">
        <v>83</v>
      </c>
      <c r="B36" s="0" t="n">
        <v>21234563.0808364</v>
      </c>
      <c r="C36" s="0" t="n">
        <v>20377034.1500888</v>
      </c>
      <c r="D36" s="0" t="n">
        <v>21294904.2650513</v>
      </c>
      <c r="E36" s="0" t="n">
        <v>20432827.7594706</v>
      </c>
      <c r="F36" s="0" t="n">
        <v>15691539.2022426</v>
      </c>
      <c r="G36" s="0" t="n">
        <v>4685494.9478462</v>
      </c>
      <c r="H36" s="0" t="n">
        <v>15784232.933979</v>
      </c>
      <c r="I36" s="0" t="n">
        <v>4648594.82549156</v>
      </c>
      <c r="J36" s="161" t="n">
        <v>594144.324193658</v>
      </c>
      <c r="K36" s="161" t="n">
        <v>576319.994467848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22746287.2898036</v>
      </c>
      <c r="C37" s="0" t="n">
        <v>21827272.0546511</v>
      </c>
      <c r="D37" s="0" t="n">
        <v>22811949.024039</v>
      </c>
      <c r="E37" s="0" t="n">
        <v>21887999.6454029</v>
      </c>
      <c r="F37" s="0" t="n">
        <v>16778495.7420871</v>
      </c>
      <c r="G37" s="0" t="n">
        <v>5048776.31256401</v>
      </c>
      <c r="H37" s="0" t="n">
        <v>16878803.5148714</v>
      </c>
      <c r="I37" s="0" t="n">
        <v>5009196.1305315</v>
      </c>
      <c r="J37" s="161" t="n">
        <v>664911.954783031</v>
      </c>
      <c r="K37" s="161" t="n">
        <v>644964.59613954</v>
      </c>
      <c r="L37" s="0" t="n">
        <v>3792053.86781769</v>
      </c>
      <c r="M37" s="0" t="n">
        <v>3575463.7184734</v>
      </c>
      <c r="N37" s="0" t="n">
        <v>3802907.71409002</v>
      </c>
      <c r="O37" s="0" t="n">
        <v>3585579.11585729</v>
      </c>
      <c r="P37" s="0" t="n">
        <v>110818.659130505</v>
      </c>
      <c r="Q37" s="0" t="n">
        <v>107494.09935659</v>
      </c>
    </row>
    <row r="38" customFormat="false" ht="12.8" hidden="false" customHeight="false" outlineLevel="0" collapsed="false">
      <c r="A38" s="0" t="n">
        <v>85</v>
      </c>
      <c r="B38" s="0" t="n">
        <v>21924201.9232514</v>
      </c>
      <c r="C38" s="0" t="n">
        <v>21036729.7554017</v>
      </c>
      <c r="D38" s="0" t="n">
        <v>21989071.660099</v>
      </c>
      <c r="E38" s="0" t="n">
        <v>21096753.0088544</v>
      </c>
      <c r="F38" s="0" t="n">
        <v>16133129.4475784</v>
      </c>
      <c r="G38" s="0" t="n">
        <v>4903600.30782335</v>
      </c>
      <c r="H38" s="0" t="n">
        <v>16231135.2412983</v>
      </c>
      <c r="I38" s="0" t="n">
        <v>4865617.76755615</v>
      </c>
      <c r="J38" s="161" t="n">
        <v>650965.815348587</v>
      </c>
      <c r="K38" s="161" t="n">
        <v>631436.840888129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23316113.2540137</v>
      </c>
      <c r="C39" s="0" t="n">
        <v>22370145.4048183</v>
      </c>
      <c r="D39" s="0" t="n">
        <v>23388172.6874484</v>
      </c>
      <c r="E39" s="0" t="n">
        <v>22436939.6938519</v>
      </c>
      <c r="F39" s="0" t="n">
        <v>17117072.3479675</v>
      </c>
      <c r="G39" s="0" t="n">
        <v>5253073.05685081</v>
      </c>
      <c r="H39" s="0" t="n">
        <v>17221873.2954261</v>
      </c>
      <c r="I39" s="0" t="n">
        <v>5215066.39842586</v>
      </c>
      <c r="J39" s="161" t="n">
        <v>706078.47574387</v>
      </c>
      <c r="K39" s="161" t="n">
        <v>684896.121471554</v>
      </c>
      <c r="L39" s="0" t="n">
        <v>3887105.89653707</v>
      </c>
      <c r="M39" s="0" t="n">
        <v>3664373.7389101</v>
      </c>
      <c r="N39" s="0" t="n">
        <v>3899036.97926629</v>
      </c>
      <c r="O39" s="0" t="n">
        <v>3675512.36075157</v>
      </c>
      <c r="P39" s="0" t="n">
        <v>117679.745957312</v>
      </c>
      <c r="Q39" s="0" t="n">
        <v>114149.353578592</v>
      </c>
    </row>
    <row r="40" customFormat="false" ht="12.8" hidden="false" customHeight="false" outlineLevel="0" collapsed="false">
      <c r="A40" s="0" t="n">
        <v>87</v>
      </c>
      <c r="B40" s="0" t="n">
        <v>22520471.7260411</v>
      </c>
      <c r="C40" s="0" t="n">
        <v>21605401.8953416</v>
      </c>
      <c r="D40" s="0" t="n">
        <v>22599667.4027654</v>
      </c>
      <c r="E40" s="0" t="n">
        <v>21679124.5397551</v>
      </c>
      <c r="F40" s="0" t="n">
        <v>16482811.8066469</v>
      </c>
      <c r="G40" s="0" t="n">
        <v>5122590.0886947</v>
      </c>
      <c r="H40" s="0" t="n">
        <v>16585110.0183981</v>
      </c>
      <c r="I40" s="0" t="n">
        <v>5094014.52135697</v>
      </c>
      <c r="J40" s="161" t="n">
        <v>708785.400683595</v>
      </c>
      <c r="K40" s="161" t="n">
        <v>687521.838663087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24005576.4626152</v>
      </c>
      <c r="C41" s="0" t="n">
        <v>23028886.4425085</v>
      </c>
      <c r="D41" s="0" t="n">
        <v>24090801.1335855</v>
      </c>
      <c r="E41" s="0" t="n">
        <v>23108232.2360837</v>
      </c>
      <c r="F41" s="0" t="n">
        <v>17516354.6788899</v>
      </c>
      <c r="G41" s="0" t="n">
        <v>5512531.76361856</v>
      </c>
      <c r="H41" s="0" t="n">
        <v>17626023.3750446</v>
      </c>
      <c r="I41" s="0" t="n">
        <v>5482208.86103909</v>
      </c>
      <c r="J41" s="161" t="n">
        <v>818973.894405307</v>
      </c>
      <c r="K41" s="161" t="n">
        <v>794404.677573148</v>
      </c>
      <c r="L41" s="0" t="n">
        <v>4003601.37772984</v>
      </c>
      <c r="M41" s="0" t="n">
        <v>3774659.71446154</v>
      </c>
      <c r="N41" s="0" t="n">
        <v>4017724.08140961</v>
      </c>
      <c r="O41" s="0" t="n">
        <v>3787856.21015231</v>
      </c>
      <c r="P41" s="0" t="n">
        <v>136495.649067551</v>
      </c>
      <c r="Q41" s="0" t="n">
        <v>132400.779595525</v>
      </c>
    </row>
    <row r="42" customFormat="false" ht="12.8" hidden="false" customHeight="false" outlineLevel="0" collapsed="false">
      <c r="A42" s="0" t="n">
        <v>89</v>
      </c>
      <c r="B42" s="0" t="n">
        <v>23344039.1570481</v>
      </c>
      <c r="C42" s="0" t="n">
        <v>22392446.2712732</v>
      </c>
      <c r="D42" s="0" t="n">
        <v>23427527.3754188</v>
      </c>
      <c r="E42" s="0" t="n">
        <v>22470191.5712102</v>
      </c>
      <c r="F42" s="0" t="n">
        <v>16972085.203252</v>
      </c>
      <c r="G42" s="0" t="n">
        <v>5420361.06802122</v>
      </c>
      <c r="H42" s="0" t="n">
        <v>17078923.9312645</v>
      </c>
      <c r="I42" s="0" t="n">
        <v>5391267.63994569</v>
      </c>
      <c r="J42" s="161" t="n">
        <v>861328.450304067</v>
      </c>
      <c r="K42" s="161" t="n">
        <v>835488.596794945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24749713.0329092</v>
      </c>
      <c r="C43" s="0" t="n">
        <v>23739809.3185273</v>
      </c>
      <c r="D43" s="0" t="n">
        <v>24838308.6728203</v>
      </c>
      <c r="E43" s="0" t="n">
        <v>23822315.8770487</v>
      </c>
      <c r="F43" s="0" t="n">
        <v>17953309.0775429</v>
      </c>
      <c r="G43" s="0" t="n">
        <v>5786500.24098446</v>
      </c>
      <c r="H43" s="0" t="n">
        <v>18066484.1559701</v>
      </c>
      <c r="I43" s="0" t="n">
        <v>5755831.72107858</v>
      </c>
      <c r="J43" s="161" t="n">
        <v>1019688.60352838</v>
      </c>
      <c r="K43" s="161" t="n">
        <v>989097.945422525</v>
      </c>
      <c r="L43" s="0" t="n">
        <v>4127830.06457409</v>
      </c>
      <c r="M43" s="0" t="n">
        <v>3892373.59836927</v>
      </c>
      <c r="N43" s="0" t="n">
        <v>4142514.0515079</v>
      </c>
      <c r="O43" s="0" t="n">
        <v>3906097.20171344</v>
      </c>
      <c r="P43" s="0" t="n">
        <v>169948.100588063</v>
      </c>
      <c r="Q43" s="0" t="n">
        <v>164849.657570421</v>
      </c>
    </row>
    <row r="44" customFormat="false" ht="12.8" hidden="false" customHeight="false" outlineLevel="0" collapsed="false">
      <c r="A44" s="0" t="n">
        <v>91</v>
      </c>
      <c r="B44" s="0" t="n">
        <v>23911491.2313248</v>
      </c>
      <c r="C44" s="0" t="n">
        <v>22936564.7194134</v>
      </c>
      <c r="D44" s="0" t="n">
        <v>23998328.6997845</v>
      </c>
      <c r="E44" s="0" t="n">
        <v>23017451.4485758</v>
      </c>
      <c r="F44" s="0" t="n">
        <v>17334861.0274086</v>
      </c>
      <c r="G44" s="0" t="n">
        <v>5601703.69200475</v>
      </c>
      <c r="H44" s="0" t="n">
        <v>17445159.5043963</v>
      </c>
      <c r="I44" s="0" t="n">
        <v>5572291.94417955</v>
      </c>
      <c r="J44" s="161" t="n">
        <v>1059988.60873377</v>
      </c>
      <c r="K44" s="161" t="n">
        <v>1028188.95047175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25229144.9682721</v>
      </c>
      <c r="C45" s="0" t="n">
        <v>24198810.9519466</v>
      </c>
      <c r="D45" s="0" t="n">
        <v>25321368.8347568</v>
      </c>
      <c r="E45" s="0" t="n">
        <v>24284738.6916011</v>
      </c>
      <c r="F45" s="0" t="n">
        <v>18280919.4468391</v>
      </c>
      <c r="G45" s="0" t="n">
        <v>5917891.50510757</v>
      </c>
      <c r="H45" s="0" t="n">
        <v>18397229.1323469</v>
      </c>
      <c r="I45" s="0" t="n">
        <v>5887509.55925425</v>
      </c>
      <c r="J45" s="161" t="n">
        <v>1213160.57378074</v>
      </c>
      <c r="K45" s="161" t="n">
        <v>1176765.75656731</v>
      </c>
      <c r="L45" s="0" t="n">
        <v>4207590.72260866</v>
      </c>
      <c r="M45" s="0" t="n">
        <v>3968319.44792781</v>
      </c>
      <c r="N45" s="0" t="n">
        <v>4222882.03229038</v>
      </c>
      <c r="O45" s="0" t="n">
        <v>3982616.5682867</v>
      </c>
      <c r="P45" s="0" t="n">
        <v>202193.428963456</v>
      </c>
      <c r="Q45" s="0" t="n">
        <v>196127.626094552</v>
      </c>
    </row>
    <row r="46" customFormat="false" ht="12.8" hidden="false" customHeight="false" outlineLevel="0" collapsed="false">
      <c r="A46" s="0" t="n">
        <v>93</v>
      </c>
      <c r="B46" s="0" t="n">
        <v>24641276.4291367</v>
      </c>
      <c r="C46" s="0" t="n">
        <v>23633814.1964946</v>
      </c>
      <c r="D46" s="0" t="n">
        <v>24732406.0078921</v>
      </c>
      <c r="E46" s="0" t="n">
        <v>23718738.5615973</v>
      </c>
      <c r="F46" s="0" t="n">
        <v>17839997.0060451</v>
      </c>
      <c r="G46" s="0" t="n">
        <v>5793817.19044951</v>
      </c>
      <c r="H46" s="0" t="n">
        <v>17954324.2035166</v>
      </c>
      <c r="I46" s="0" t="n">
        <v>5764414.35808078</v>
      </c>
      <c r="J46" s="161" t="n">
        <v>1304224.81618111</v>
      </c>
      <c r="K46" s="161" t="n">
        <v>1265098.07169568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26054444.3572227</v>
      </c>
      <c r="C47" s="0" t="n">
        <v>24988549.6670625</v>
      </c>
      <c r="D47" s="0" t="n">
        <v>26163476.7440244</v>
      </c>
      <c r="E47" s="0" t="n">
        <v>25090559.6222423</v>
      </c>
      <c r="F47" s="0" t="n">
        <v>18864474.4066768</v>
      </c>
      <c r="G47" s="0" t="n">
        <v>6124075.26038567</v>
      </c>
      <c r="H47" s="0" t="n">
        <v>18985585.7675118</v>
      </c>
      <c r="I47" s="0" t="n">
        <v>6104973.85473048</v>
      </c>
      <c r="J47" s="161" t="n">
        <v>1485497.34600918</v>
      </c>
      <c r="K47" s="161" t="n">
        <v>1440932.42562891</v>
      </c>
      <c r="L47" s="0" t="n">
        <v>4344605.36026716</v>
      </c>
      <c r="M47" s="0" t="n">
        <v>4098254.36679789</v>
      </c>
      <c r="N47" s="0" t="n">
        <v>4362711.85488614</v>
      </c>
      <c r="O47" s="0" t="n">
        <v>4115211.26706938</v>
      </c>
      <c r="P47" s="0" t="n">
        <v>247582.891001531</v>
      </c>
      <c r="Q47" s="0" t="n">
        <v>240155.404271485</v>
      </c>
    </row>
    <row r="48" customFormat="false" ht="12.8" hidden="false" customHeight="false" outlineLevel="0" collapsed="false">
      <c r="A48" s="0" t="n">
        <v>95</v>
      </c>
      <c r="B48" s="0" t="n">
        <v>25472208.9805375</v>
      </c>
      <c r="C48" s="0" t="n">
        <v>24429098.6820559</v>
      </c>
      <c r="D48" s="0" t="n">
        <v>25578713.7376144</v>
      </c>
      <c r="E48" s="0" t="n">
        <v>24528745.891718</v>
      </c>
      <c r="F48" s="0" t="n">
        <v>18400184.5638075</v>
      </c>
      <c r="G48" s="0" t="n">
        <v>6028914.11824837</v>
      </c>
      <c r="H48" s="0" t="n">
        <v>18518385.1929074</v>
      </c>
      <c r="I48" s="0" t="n">
        <v>6010360.69881059</v>
      </c>
      <c r="J48" s="161" t="n">
        <v>1494403.99434802</v>
      </c>
      <c r="K48" s="161" t="n">
        <v>1449571.87451758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26703143.6756428</v>
      </c>
      <c r="C49" s="0" t="n">
        <v>25608524.4360218</v>
      </c>
      <c r="D49" s="0" t="n">
        <v>26812921.4201254</v>
      </c>
      <c r="E49" s="0" t="n">
        <v>25711220.5424032</v>
      </c>
      <c r="F49" s="0" t="n">
        <v>19233825.7185411</v>
      </c>
      <c r="G49" s="0" t="n">
        <v>6374698.7174807</v>
      </c>
      <c r="H49" s="0" t="n">
        <v>19355951.3729587</v>
      </c>
      <c r="I49" s="0" t="n">
        <v>6355269.16944446</v>
      </c>
      <c r="J49" s="161" t="n">
        <v>1606667.71019245</v>
      </c>
      <c r="K49" s="161" t="n">
        <v>1558467.67888668</v>
      </c>
      <c r="L49" s="0" t="n">
        <v>4452403.47733198</v>
      </c>
      <c r="M49" s="0" t="n">
        <v>4200130.58717799</v>
      </c>
      <c r="N49" s="0" t="n">
        <v>4470632.03980673</v>
      </c>
      <c r="O49" s="0" t="n">
        <v>4217201.32232927</v>
      </c>
      <c r="P49" s="0" t="n">
        <v>267777.951698742</v>
      </c>
      <c r="Q49" s="0" t="n">
        <v>259744.613147779</v>
      </c>
    </row>
    <row r="50" customFormat="false" ht="12.8" hidden="false" customHeight="false" outlineLevel="0" collapsed="false">
      <c r="A50" s="0" t="n">
        <v>97</v>
      </c>
      <c r="B50" s="0" t="n">
        <v>26291980.6540906</v>
      </c>
      <c r="C50" s="0" t="n">
        <v>25213389.3019326</v>
      </c>
      <c r="D50" s="0" t="n">
        <v>26400483.2148111</v>
      </c>
      <c r="E50" s="0" t="n">
        <v>25314908.0279483</v>
      </c>
      <c r="F50" s="0" t="n">
        <v>18912209.6075707</v>
      </c>
      <c r="G50" s="0" t="n">
        <v>6301179.69436192</v>
      </c>
      <c r="H50" s="0" t="n">
        <v>19032401.8054871</v>
      </c>
      <c r="I50" s="0" t="n">
        <v>6282506.22246127</v>
      </c>
      <c r="J50" s="161" t="n">
        <v>1667106.84774687</v>
      </c>
      <c r="K50" s="161" t="n">
        <v>1617093.64231446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27476858.4738855</v>
      </c>
      <c r="C51" s="0" t="n">
        <v>26348504.2820927</v>
      </c>
      <c r="D51" s="0" t="n">
        <v>27587045.2228391</v>
      </c>
      <c r="E51" s="0" t="n">
        <v>26451596.7961647</v>
      </c>
      <c r="F51" s="0" t="n">
        <v>19674633.5886879</v>
      </c>
      <c r="G51" s="0" t="n">
        <v>6673870.69340474</v>
      </c>
      <c r="H51" s="0" t="n">
        <v>19796864.0337859</v>
      </c>
      <c r="I51" s="0" t="n">
        <v>6654732.7623788</v>
      </c>
      <c r="J51" s="161" t="n">
        <v>1823012.14915639</v>
      </c>
      <c r="K51" s="161" t="n">
        <v>1768321.7846817</v>
      </c>
      <c r="L51" s="0" t="n">
        <v>4580631.35527185</v>
      </c>
      <c r="M51" s="0" t="n">
        <v>4321612.24926263</v>
      </c>
      <c r="N51" s="0" t="n">
        <v>4598930.69454918</v>
      </c>
      <c r="O51" s="0" t="n">
        <v>4338752.02886944</v>
      </c>
      <c r="P51" s="0" t="n">
        <v>303835.358192732</v>
      </c>
      <c r="Q51" s="0" t="n">
        <v>294720.29744695</v>
      </c>
    </row>
    <row r="52" customFormat="false" ht="12.8" hidden="false" customHeight="false" outlineLevel="0" collapsed="false">
      <c r="A52" s="0" t="n">
        <v>99</v>
      </c>
      <c r="B52" s="0" t="n">
        <v>27154315.4244578</v>
      </c>
      <c r="C52" s="0" t="n">
        <v>26037960.8004879</v>
      </c>
      <c r="D52" s="0" t="n">
        <v>27264975.1983052</v>
      </c>
      <c r="E52" s="0" t="n">
        <v>26141525.5287541</v>
      </c>
      <c r="F52" s="0" t="n">
        <v>19408271.3070097</v>
      </c>
      <c r="G52" s="0" t="n">
        <v>6629689.49347819</v>
      </c>
      <c r="H52" s="0" t="n">
        <v>19530035.2327535</v>
      </c>
      <c r="I52" s="0" t="n">
        <v>6611490.29600057</v>
      </c>
      <c r="J52" s="161" t="n">
        <v>1841799.25028311</v>
      </c>
      <c r="K52" s="161" t="n">
        <v>1786545.27277461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28009905.0160345</v>
      </c>
      <c r="C53" s="0" t="n">
        <v>26858617.2233905</v>
      </c>
      <c r="D53" s="0" t="n">
        <v>28124091.4932178</v>
      </c>
      <c r="E53" s="0" t="n">
        <v>26965483.4008008</v>
      </c>
      <c r="F53" s="0" t="n">
        <v>19984474.6473591</v>
      </c>
      <c r="G53" s="0" t="n">
        <v>6874142.57603144</v>
      </c>
      <c r="H53" s="0" t="n">
        <v>20110085.5362896</v>
      </c>
      <c r="I53" s="0" t="n">
        <v>6855397.86451124</v>
      </c>
      <c r="J53" s="161" t="n">
        <v>1963264.66168803</v>
      </c>
      <c r="K53" s="161" t="n">
        <v>1904366.72183739</v>
      </c>
      <c r="L53" s="0" t="n">
        <v>4668022.95122965</v>
      </c>
      <c r="M53" s="0" t="n">
        <v>4404170.80975168</v>
      </c>
      <c r="N53" s="0" t="n">
        <v>4686991.63554958</v>
      </c>
      <c r="O53" s="0" t="n">
        <v>4421942.36639232</v>
      </c>
      <c r="P53" s="0" t="n">
        <v>327210.776948005</v>
      </c>
      <c r="Q53" s="0" t="n">
        <v>317394.453639565</v>
      </c>
    </row>
    <row r="54" customFormat="false" ht="12.8" hidden="false" customHeight="false" outlineLevel="0" collapsed="false">
      <c r="A54" s="0" t="n">
        <v>101</v>
      </c>
      <c r="B54" s="0" t="n">
        <v>27631872.426019</v>
      </c>
      <c r="C54" s="0" t="n">
        <v>26495845.46663</v>
      </c>
      <c r="D54" s="0" t="n">
        <v>27751603.1035672</v>
      </c>
      <c r="E54" s="0" t="n">
        <v>26608116.3761861</v>
      </c>
      <c r="F54" s="0" t="n">
        <v>19759336.750514</v>
      </c>
      <c r="G54" s="0" t="n">
        <v>6736508.71611605</v>
      </c>
      <c r="H54" s="0" t="n">
        <v>19884052.5948972</v>
      </c>
      <c r="I54" s="0" t="n">
        <v>6724063.78128894</v>
      </c>
      <c r="J54" s="161" t="n">
        <v>2032198.19030116</v>
      </c>
      <c r="K54" s="161" t="n">
        <v>1971232.24459212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28512325.1068048</v>
      </c>
      <c r="C55" s="0" t="n">
        <v>27340135.9787748</v>
      </c>
      <c r="D55" s="0" t="n">
        <v>28636841.9947001</v>
      </c>
      <c r="E55" s="0" t="n">
        <v>27456910.1698299</v>
      </c>
      <c r="F55" s="0" t="n">
        <v>20394133.8640186</v>
      </c>
      <c r="G55" s="0" t="n">
        <v>6946002.11475613</v>
      </c>
      <c r="H55" s="0" t="n">
        <v>20523311.2852797</v>
      </c>
      <c r="I55" s="0" t="n">
        <v>6933598.88455028</v>
      </c>
      <c r="J55" s="161" t="n">
        <v>2200245.88357013</v>
      </c>
      <c r="K55" s="161" t="n">
        <v>2134238.50706303</v>
      </c>
      <c r="L55" s="0" t="n">
        <v>4751500.11079983</v>
      </c>
      <c r="M55" s="0" t="n">
        <v>4483755.72267559</v>
      </c>
      <c r="N55" s="0" t="n">
        <v>4772225.73108008</v>
      </c>
      <c r="O55" s="0" t="n">
        <v>4503212.99039243</v>
      </c>
      <c r="P55" s="0" t="n">
        <v>366707.647261689</v>
      </c>
      <c r="Q55" s="0" t="n">
        <v>355706.417843838</v>
      </c>
    </row>
    <row r="56" customFormat="false" ht="12.8" hidden="false" customHeight="false" outlineLevel="0" collapsed="false">
      <c r="A56" s="0" t="n">
        <v>103</v>
      </c>
      <c r="B56" s="0" t="n">
        <v>28050850.1555441</v>
      </c>
      <c r="C56" s="0" t="n">
        <v>26896456.3763351</v>
      </c>
      <c r="D56" s="0" t="n">
        <v>28173883.8307014</v>
      </c>
      <c r="E56" s="0" t="n">
        <v>27011847.2851756</v>
      </c>
      <c r="F56" s="0" t="n">
        <v>20031132.9158453</v>
      </c>
      <c r="G56" s="0" t="n">
        <v>6865323.46048981</v>
      </c>
      <c r="H56" s="0" t="n">
        <v>20158522.6438384</v>
      </c>
      <c r="I56" s="0" t="n">
        <v>6853324.64133726</v>
      </c>
      <c r="J56" s="161" t="n">
        <v>2234222.73622516</v>
      </c>
      <c r="K56" s="161" t="n">
        <v>2167196.05413841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28884074.501127</v>
      </c>
      <c r="C57" s="0" t="n">
        <v>27694140.2755326</v>
      </c>
      <c r="D57" s="0" t="n">
        <v>29011227.7897759</v>
      </c>
      <c r="E57" s="0" t="n">
        <v>27813417.9736173</v>
      </c>
      <c r="F57" s="0" t="n">
        <v>20613556.7836524</v>
      </c>
      <c r="G57" s="0" t="n">
        <v>7080583.49188022</v>
      </c>
      <c r="H57" s="0" t="n">
        <v>20744437.3793992</v>
      </c>
      <c r="I57" s="0" t="n">
        <v>7068980.59421813</v>
      </c>
      <c r="J57" s="161" t="n">
        <v>2401369.66438727</v>
      </c>
      <c r="K57" s="161" t="n">
        <v>2329328.57445565</v>
      </c>
      <c r="L57" s="0" t="n">
        <v>4810874.94724881</v>
      </c>
      <c r="M57" s="0" t="n">
        <v>4539569.69155875</v>
      </c>
      <c r="N57" s="0" t="n">
        <v>4832044.6150817</v>
      </c>
      <c r="O57" s="0" t="n">
        <v>4559449.37827687</v>
      </c>
      <c r="P57" s="0" t="n">
        <v>400228.277397878</v>
      </c>
      <c r="Q57" s="0" t="n">
        <v>388221.429075941</v>
      </c>
    </row>
    <row r="58" customFormat="false" ht="12.8" hidden="false" customHeight="false" outlineLevel="0" collapsed="false">
      <c r="A58" s="0" t="n">
        <v>105</v>
      </c>
      <c r="B58" s="0" t="n">
        <v>28526143.7967436</v>
      </c>
      <c r="C58" s="0" t="n">
        <v>27350378.5852715</v>
      </c>
      <c r="D58" s="0" t="n">
        <v>28651652.180579</v>
      </c>
      <c r="E58" s="0" t="n">
        <v>27468114.6600206</v>
      </c>
      <c r="F58" s="0" t="n">
        <v>20327995.4159851</v>
      </c>
      <c r="G58" s="0" t="n">
        <v>7022383.16928637</v>
      </c>
      <c r="H58" s="0" t="n">
        <v>20457134.7101952</v>
      </c>
      <c r="I58" s="0" t="n">
        <v>7010979.94982548</v>
      </c>
      <c r="J58" s="161" t="n">
        <v>2451195.25481166</v>
      </c>
      <c r="K58" s="161" t="n">
        <v>2377659.39716731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29412418.1159725</v>
      </c>
      <c r="C59" s="0" t="n">
        <v>28199599.2806945</v>
      </c>
      <c r="D59" s="0" t="n">
        <v>29545069.62092</v>
      </c>
      <c r="E59" s="0" t="n">
        <v>28324129.7218757</v>
      </c>
      <c r="F59" s="0" t="n">
        <v>20908369.2204079</v>
      </c>
      <c r="G59" s="0" t="n">
        <v>7291230.06028661</v>
      </c>
      <c r="H59" s="0" t="n">
        <v>21040993.6496417</v>
      </c>
      <c r="I59" s="0" t="n">
        <v>7283136.07223403</v>
      </c>
      <c r="J59" s="161" t="n">
        <v>2597237.13861711</v>
      </c>
      <c r="K59" s="161" t="n">
        <v>2519320.02445859</v>
      </c>
      <c r="L59" s="0" t="n">
        <v>4897142.27267285</v>
      </c>
      <c r="M59" s="0" t="n">
        <v>4621179.56151959</v>
      </c>
      <c r="N59" s="0" t="n">
        <v>4919228.732202</v>
      </c>
      <c r="O59" s="0" t="n">
        <v>4641919.85915971</v>
      </c>
      <c r="P59" s="0" t="n">
        <v>432872.856436184</v>
      </c>
      <c r="Q59" s="0" t="n">
        <v>419886.670743099</v>
      </c>
    </row>
    <row r="60" customFormat="false" ht="12.8" hidden="false" customHeight="false" outlineLevel="0" collapsed="false">
      <c r="A60" s="0" t="n">
        <v>107</v>
      </c>
      <c r="B60" s="0" t="n">
        <v>28966454.301559</v>
      </c>
      <c r="C60" s="0" t="n">
        <v>27771140.0285723</v>
      </c>
      <c r="D60" s="0" t="n">
        <v>29096650.4986693</v>
      </c>
      <c r="E60" s="0" t="n">
        <v>27893365.4250388</v>
      </c>
      <c r="F60" s="0" t="n">
        <v>20569773.5619528</v>
      </c>
      <c r="G60" s="0" t="n">
        <v>7201366.46661956</v>
      </c>
      <c r="H60" s="0" t="n">
        <v>20699955.3166752</v>
      </c>
      <c r="I60" s="0" t="n">
        <v>7193410.10836359</v>
      </c>
      <c r="J60" s="161" t="n">
        <v>2618513.55095942</v>
      </c>
      <c r="K60" s="161" t="n">
        <v>2539958.14443063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29822267.7238864</v>
      </c>
      <c r="C61" s="0" t="n">
        <v>28592269.0614012</v>
      </c>
      <c r="D61" s="0" t="n">
        <v>29956180.4611306</v>
      </c>
      <c r="E61" s="0" t="n">
        <v>28718001.7421687</v>
      </c>
      <c r="F61" s="0" t="n">
        <v>21095193.2800069</v>
      </c>
      <c r="G61" s="0" t="n">
        <v>7497075.7813943</v>
      </c>
      <c r="H61" s="0" t="n">
        <v>21228516.0627578</v>
      </c>
      <c r="I61" s="0" t="n">
        <v>7489485.67941093</v>
      </c>
      <c r="J61" s="161" t="n">
        <v>2811692.18335689</v>
      </c>
      <c r="K61" s="161" t="n">
        <v>2727341.41785618</v>
      </c>
      <c r="L61" s="0" t="n">
        <v>4963253.19433331</v>
      </c>
      <c r="M61" s="0" t="n">
        <v>4683970.73653574</v>
      </c>
      <c r="N61" s="0" t="n">
        <v>4985552.88418021</v>
      </c>
      <c r="O61" s="0" t="n">
        <v>4704914.3761603</v>
      </c>
      <c r="P61" s="0" t="n">
        <v>468615.363892815</v>
      </c>
      <c r="Q61" s="0" t="n">
        <v>454556.90297603</v>
      </c>
    </row>
    <row r="62" customFormat="false" ht="12.8" hidden="false" customHeight="false" outlineLevel="0" collapsed="false">
      <c r="A62" s="0" t="n">
        <v>109</v>
      </c>
      <c r="B62" s="0" t="n">
        <v>29351618.6781752</v>
      </c>
      <c r="C62" s="0" t="n">
        <v>28141366.3845774</v>
      </c>
      <c r="D62" s="0" t="n">
        <v>29482182.4367178</v>
      </c>
      <c r="E62" s="0" t="n">
        <v>28263953.5262212</v>
      </c>
      <c r="F62" s="0" t="n">
        <v>20739590.4790573</v>
      </c>
      <c r="G62" s="0" t="n">
        <v>7401775.90552004</v>
      </c>
      <c r="H62" s="0" t="n">
        <v>20869637.0784516</v>
      </c>
      <c r="I62" s="0" t="n">
        <v>7394316.44776961</v>
      </c>
      <c r="J62" s="161" t="n">
        <v>2854394.31378226</v>
      </c>
      <c r="K62" s="161" t="n">
        <v>2768762.48436879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30157089.129732</v>
      </c>
      <c r="C63" s="0" t="n">
        <v>28913121.2409706</v>
      </c>
      <c r="D63" s="0" t="n">
        <v>30291132.1199849</v>
      </c>
      <c r="E63" s="0" t="n">
        <v>29038992.3162761</v>
      </c>
      <c r="F63" s="0" t="n">
        <v>21290971.2385316</v>
      </c>
      <c r="G63" s="0" t="n">
        <v>7622150.00243905</v>
      </c>
      <c r="H63" s="0" t="n">
        <v>21423930.9772201</v>
      </c>
      <c r="I63" s="0" t="n">
        <v>7615061.33905595</v>
      </c>
      <c r="J63" s="161" t="n">
        <v>2976686.73998245</v>
      </c>
      <c r="K63" s="161" t="n">
        <v>2887386.13778297</v>
      </c>
      <c r="L63" s="0" t="n">
        <v>5017833.81131056</v>
      </c>
      <c r="M63" s="0" t="n">
        <v>4735789.38924438</v>
      </c>
      <c r="N63" s="0" t="n">
        <v>5040158.07251212</v>
      </c>
      <c r="O63" s="0" t="n">
        <v>4756758.90487662</v>
      </c>
      <c r="P63" s="0" t="n">
        <v>496114.456663741</v>
      </c>
      <c r="Q63" s="0" t="n">
        <v>481231.022963829</v>
      </c>
    </row>
    <row r="64" customFormat="false" ht="12.8" hidden="false" customHeight="false" outlineLevel="0" collapsed="false">
      <c r="A64" s="0" t="n">
        <v>111</v>
      </c>
      <c r="B64" s="0" t="n">
        <v>29747407.3682581</v>
      </c>
      <c r="C64" s="0" t="n">
        <v>28519364.3233819</v>
      </c>
      <c r="D64" s="0" t="n">
        <v>29879133.9021188</v>
      </c>
      <c r="E64" s="0" t="n">
        <v>28643060.4985953</v>
      </c>
      <c r="F64" s="0" t="n">
        <v>20997443.0653955</v>
      </c>
      <c r="G64" s="0" t="n">
        <v>7521921.25798648</v>
      </c>
      <c r="H64" s="0" t="n">
        <v>21128107.3680154</v>
      </c>
      <c r="I64" s="0" t="n">
        <v>7514953.13057993</v>
      </c>
      <c r="J64" s="161" t="n">
        <v>2991371.31750092</v>
      </c>
      <c r="K64" s="161" t="n">
        <v>2901630.1779759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30552694.5096201</v>
      </c>
      <c r="C65" s="0" t="n">
        <v>29289819.5114355</v>
      </c>
      <c r="D65" s="0" t="n">
        <v>30686202.8692713</v>
      </c>
      <c r="E65" s="0" t="n">
        <v>29415188.1888546</v>
      </c>
      <c r="F65" s="0" t="n">
        <v>21497324.0651366</v>
      </c>
      <c r="G65" s="0" t="n">
        <v>7792495.44629892</v>
      </c>
      <c r="H65" s="0" t="n">
        <v>21629807.2122688</v>
      </c>
      <c r="I65" s="0" t="n">
        <v>7785380.97658586</v>
      </c>
      <c r="J65" s="161" t="n">
        <v>3087869.21879429</v>
      </c>
      <c r="K65" s="161" t="n">
        <v>2995233.14223046</v>
      </c>
      <c r="L65" s="0" t="n">
        <v>5083519.28197997</v>
      </c>
      <c r="M65" s="0" t="n">
        <v>4798228.89546188</v>
      </c>
      <c r="N65" s="0" t="n">
        <v>5105754.50832512</v>
      </c>
      <c r="O65" s="0" t="n">
        <v>4819114.72431191</v>
      </c>
      <c r="P65" s="0" t="n">
        <v>514644.869799048</v>
      </c>
      <c r="Q65" s="0" t="n">
        <v>499205.523705077</v>
      </c>
    </row>
    <row r="66" customFormat="false" ht="12.8" hidden="false" customHeight="false" outlineLevel="0" collapsed="false">
      <c r="A66" s="0" t="n">
        <v>113</v>
      </c>
      <c r="B66" s="0" t="n">
        <v>30164167.0451464</v>
      </c>
      <c r="C66" s="0" t="n">
        <v>28917017.5070575</v>
      </c>
      <c r="D66" s="0" t="n">
        <v>30295379.5431669</v>
      </c>
      <c r="E66" s="0" t="n">
        <v>29040245.3084203</v>
      </c>
      <c r="F66" s="0" t="n">
        <v>21199932.3005292</v>
      </c>
      <c r="G66" s="0" t="n">
        <v>7717085.20652828</v>
      </c>
      <c r="H66" s="0" t="n">
        <v>21329646.8539674</v>
      </c>
      <c r="I66" s="0" t="n">
        <v>7710598.45445288</v>
      </c>
      <c r="J66" s="161" t="n">
        <v>3138937.58251804</v>
      </c>
      <c r="K66" s="161" t="n">
        <v>3044769.4550425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30983138.2802501</v>
      </c>
      <c r="C67" s="0" t="n">
        <v>29701475.6505401</v>
      </c>
      <c r="D67" s="0" t="n">
        <v>31120934.3876966</v>
      </c>
      <c r="E67" s="0" t="n">
        <v>29830952.4923853</v>
      </c>
      <c r="F67" s="0" t="n">
        <v>21771722.6516656</v>
      </c>
      <c r="G67" s="0" t="n">
        <v>7929752.99887446</v>
      </c>
      <c r="H67" s="0" t="n">
        <v>21905788.1718016</v>
      </c>
      <c r="I67" s="0" t="n">
        <v>7925164.32058371</v>
      </c>
      <c r="J67" s="161" t="n">
        <v>3243104.85059006</v>
      </c>
      <c r="K67" s="161" t="n">
        <v>3145811.70507236</v>
      </c>
      <c r="L67" s="0" t="n">
        <v>5154099.88336288</v>
      </c>
      <c r="M67" s="0" t="n">
        <v>4864971.38125767</v>
      </c>
      <c r="N67" s="0" t="n">
        <v>5177063.54536952</v>
      </c>
      <c r="O67" s="0" t="n">
        <v>4886555.50145266</v>
      </c>
      <c r="P67" s="0" t="n">
        <v>540517.475098344</v>
      </c>
      <c r="Q67" s="0" t="n">
        <v>524301.950845393</v>
      </c>
    </row>
    <row r="68" customFormat="false" ht="12.8" hidden="false" customHeight="false" outlineLevel="0" collapsed="false">
      <c r="A68" s="0" t="n">
        <v>115</v>
      </c>
      <c r="B68" s="0" t="n">
        <v>30603980.8436837</v>
      </c>
      <c r="C68" s="0" t="n">
        <v>29336004.073566</v>
      </c>
      <c r="D68" s="0" t="n">
        <v>30740471.7964849</v>
      </c>
      <c r="E68" s="0" t="n">
        <v>29464257.007028</v>
      </c>
      <c r="F68" s="0" t="n">
        <v>21497961.3924286</v>
      </c>
      <c r="G68" s="0" t="n">
        <v>7838042.68113739</v>
      </c>
      <c r="H68" s="0" t="n">
        <v>21630695.3375666</v>
      </c>
      <c r="I68" s="0" t="n">
        <v>7833561.66946141</v>
      </c>
      <c r="J68" s="161" t="n">
        <v>3265914.38210663</v>
      </c>
      <c r="K68" s="161" t="n">
        <v>3167936.95064343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31593232.3729228</v>
      </c>
      <c r="C69" s="0" t="n">
        <v>30285456.1145121</v>
      </c>
      <c r="D69" s="0" t="n">
        <v>31737190.3989484</v>
      </c>
      <c r="E69" s="0" t="n">
        <v>30420760.0783645</v>
      </c>
      <c r="F69" s="0" t="n">
        <v>22204109.181179</v>
      </c>
      <c r="G69" s="0" t="n">
        <v>8081346.93333311</v>
      </c>
      <c r="H69" s="0" t="n">
        <v>22339976.0416787</v>
      </c>
      <c r="I69" s="0" t="n">
        <v>8080784.03668574</v>
      </c>
      <c r="J69" s="161" t="n">
        <v>3456807.46147524</v>
      </c>
      <c r="K69" s="161" t="n">
        <v>3353103.23763098</v>
      </c>
      <c r="L69" s="0" t="n">
        <v>5255108.06320153</v>
      </c>
      <c r="M69" s="0" t="n">
        <v>4960653.22379199</v>
      </c>
      <c r="N69" s="0" t="n">
        <v>5279098.12771437</v>
      </c>
      <c r="O69" s="0" t="n">
        <v>4983201.38773788</v>
      </c>
      <c r="P69" s="0" t="n">
        <v>576134.57691254</v>
      </c>
      <c r="Q69" s="0" t="n">
        <v>558850.539605163</v>
      </c>
    </row>
    <row r="70" customFormat="false" ht="12.8" hidden="false" customHeight="false" outlineLevel="0" collapsed="false">
      <c r="A70" s="0" t="n">
        <v>117</v>
      </c>
      <c r="B70" s="0" t="n">
        <v>31177498.5897043</v>
      </c>
      <c r="C70" s="0" t="n">
        <v>29887606.5758576</v>
      </c>
      <c r="D70" s="0" t="n">
        <v>31318090.929076</v>
      </c>
      <c r="E70" s="0" t="n">
        <v>30019744.1363289</v>
      </c>
      <c r="F70" s="0" t="n">
        <v>21917076.945769</v>
      </c>
      <c r="G70" s="0" t="n">
        <v>7970529.63008867</v>
      </c>
      <c r="H70" s="0" t="n">
        <v>22049767.7091831</v>
      </c>
      <c r="I70" s="0" t="n">
        <v>7969976.42714579</v>
      </c>
      <c r="J70" s="161" t="n">
        <v>3444137.46570719</v>
      </c>
      <c r="K70" s="161" t="n">
        <v>3340813.34173597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32074546.9726506</v>
      </c>
      <c r="C71" s="0" t="n">
        <v>30747605.7795259</v>
      </c>
      <c r="D71" s="0" t="n">
        <v>32218003.6311758</v>
      </c>
      <c r="E71" s="0" t="n">
        <v>30882434.7216623</v>
      </c>
      <c r="F71" s="0" t="n">
        <v>22523480.0666061</v>
      </c>
      <c r="G71" s="0" t="n">
        <v>8224125.71291985</v>
      </c>
      <c r="H71" s="0" t="n">
        <v>22658876.2545054</v>
      </c>
      <c r="I71" s="0" t="n">
        <v>8223558.46715697</v>
      </c>
      <c r="J71" s="161" t="n">
        <v>3599834.70683286</v>
      </c>
      <c r="K71" s="161" t="n">
        <v>3491839.66562787</v>
      </c>
      <c r="L71" s="0" t="n">
        <v>5334941.43403071</v>
      </c>
      <c r="M71" s="0" t="n">
        <v>5036167.05893584</v>
      </c>
      <c r="N71" s="0" t="n">
        <v>5358847.27483504</v>
      </c>
      <c r="O71" s="0" t="n">
        <v>5058636.98068542</v>
      </c>
      <c r="P71" s="0" t="n">
        <v>599972.451138809</v>
      </c>
      <c r="Q71" s="0" t="n">
        <v>581973.277604645</v>
      </c>
    </row>
    <row r="72" customFormat="false" ht="12.8" hidden="false" customHeight="false" outlineLevel="0" collapsed="false">
      <c r="A72" s="0" t="n">
        <v>119</v>
      </c>
      <c r="B72" s="0" t="n">
        <v>31779566.546708</v>
      </c>
      <c r="C72" s="0" t="n">
        <v>30464026.3933107</v>
      </c>
      <c r="D72" s="0" t="n">
        <v>31921175.9580373</v>
      </c>
      <c r="E72" s="0" t="n">
        <v>30597124.8566625</v>
      </c>
      <c r="F72" s="0" t="n">
        <v>22353741.1327527</v>
      </c>
      <c r="G72" s="0" t="n">
        <v>8110285.26055804</v>
      </c>
      <c r="H72" s="0" t="n">
        <v>22487221.3106426</v>
      </c>
      <c r="I72" s="0" t="n">
        <v>8109903.54601991</v>
      </c>
      <c r="J72" s="161" t="n">
        <v>3653954.87369282</v>
      </c>
      <c r="K72" s="161" t="n">
        <v>3544336.22748204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32578952.7805405</v>
      </c>
      <c r="C73" s="0" t="n">
        <v>31230261.9801595</v>
      </c>
      <c r="D73" s="0" t="n">
        <v>32723881.0243691</v>
      </c>
      <c r="E73" s="0" t="n">
        <v>31366491.8733778</v>
      </c>
      <c r="F73" s="0" t="n">
        <v>22927852.7745764</v>
      </c>
      <c r="G73" s="0" t="n">
        <v>8302409.20558304</v>
      </c>
      <c r="H73" s="0" t="n">
        <v>23064083.3320053</v>
      </c>
      <c r="I73" s="0" t="n">
        <v>8302408.54137247</v>
      </c>
      <c r="J73" s="161" t="n">
        <v>3838747.94837796</v>
      </c>
      <c r="K73" s="161" t="n">
        <v>3723585.50992662</v>
      </c>
      <c r="L73" s="0" t="n">
        <v>5419055.39468782</v>
      </c>
      <c r="M73" s="0" t="n">
        <v>5116381.53938686</v>
      </c>
      <c r="N73" s="0" t="n">
        <v>5443209.63107405</v>
      </c>
      <c r="O73" s="0" t="n">
        <v>5139087.98043701</v>
      </c>
      <c r="P73" s="0" t="n">
        <v>639791.324729659</v>
      </c>
      <c r="Q73" s="0" t="n">
        <v>620597.58498777</v>
      </c>
    </row>
    <row r="74" customFormat="false" ht="12.8" hidden="false" customHeight="false" outlineLevel="0" collapsed="false">
      <c r="A74" s="0" t="n">
        <v>121</v>
      </c>
      <c r="B74" s="0" t="n">
        <v>32100969.3696363</v>
      </c>
      <c r="C74" s="0" t="n">
        <v>30772345.5216262</v>
      </c>
      <c r="D74" s="0" t="n">
        <v>32242453.2119288</v>
      </c>
      <c r="E74" s="0" t="n">
        <v>30905338.0151626</v>
      </c>
      <c r="F74" s="0" t="n">
        <v>22584913.342735</v>
      </c>
      <c r="G74" s="0" t="n">
        <v>8187432.17889115</v>
      </c>
      <c r="H74" s="0" t="n">
        <v>22717906.4890495</v>
      </c>
      <c r="I74" s="0" t="n">
        <v>8187431.52611311</v>
      </c>
      <c r="J74" s="161" t="n">
        <v>3862987.72902215</v>
      </c>
      <c r="K74" s="161" t="n">
        <v>3747098.09715149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32780635.3041657</v>
      </c>
      <c r="C75" s="0" t="n">
        <v>31423755.281619</v>
      </c>
      <c r="D75" s="0" t="n">
        <v>32923488.8818068</v>
      </c>
      <c r="E75" s="0" t="n">
        <v>31558035.2838094</v>
      </c>
      <c r="F75" s="0" t="n">
        <v>22975095.6017453</v>
      </c>
      <c r="G75" s="0" t="n">
        <v>8448659.67987371</v>
      </c>
      <c r="H75" s="0" t="n">
        <v>23109376.2689374</v>
      </c>
      <c r="I75" s="0" t="n">
        <v>8448659.01487203</v>
      </c>
      <c r="J75" s="161" t="n">
        <v>4023707.6742163</v>
      </c>
      <c r="K75" s="161" t="n">
        <v>3902996.44398981</v>
      </c>
      <c r="L75" s="0" t="n">
        <v>5452495.42201372</v>
      </c>
      <c r="M75" s="0" t="n">
        <v>5148578.46717556</v>
      </c>
      <c r="N75" s="0" t="n">
        <v>5476303.93304039</v>
      </c>
      <c r="O75" s="0" t="n">
        <v>5170959.95667289</v>
      </c>
      <c r="P75" s="0" t="n">
        <v>670617.945702717</v>
      </c>
      <c r="Q75" s="0" t="n">
        <v>650499.407331636</v>
      </c>
    </row>
    <row r="76" customFormat="false" ht="12.8" hidden="false" customHeight="false" outlineLevel="0" collapsed="false">
      <c r="A76" s="0" t="n">
        <v>123</v>
      </c>
      <c r="B76" s="0" t="n">
        <v>32251655.195643</v>
      </c>
      <c r="C76" s="0" t="n">
        <v>30916680.0985322</v>
      </c>
      <c r="D76" s="0" t="n">
        <v>32389638.7076923</v>
      </c>
      <c r="E76" s="0" t="n">
        <v>31046382.5084121</v>
      </c>
      <c r="F76" s="0" t="n">
        <v>22589393.0347706</v>
      </c>
      <c r="G76" s="0" t="n">
        <v>8327287.06376157</v>
      </c>
      <c r="H76" s="0" t="n">
        <v>22719096.0983445</v>
      </c>
      <c r="I76" s="0" t="n">
        <v>8327286.4100676</v>
      </c>
      <c r="J76" s="161" t="n">
        <v>4001780.75830861</v>
      </c>
      <c r="K76" s="161" t="n">
        <v>3881727.33555935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33062183.091417</v>
      </c>
      <c r="C77" s="0" t="n">
        <v>31693008.5611958</v>
      </c>
      <c r="D77" s="0" t="n">
        <v>33202190.8394868</v>
      </c>
      <c r="E77" s="0" t="n">
        <v>31824614.1503653</v>
      </c>
      <c r="F77" s="0" t="n">
        <v>23164359.2893557</v>
      </c>
      <c r="G77" s="0" t="n">
        <v>8528649.27184008</v>
      </c>
      <c r="H77" s="0" t="n">
        <v>23295965.547995</v>
      </c>
      <c r="I77" s="0" t="n">
        <v>8528648.60237025</v>
      </c>
      <c r="J77" s="161" t="n">
        <v>4115680.0743717</v>
      </c>
      <c r="K77" s="161" t="n">
        <v>3992209.67214055</v>
      </c>
      <c r="L77" s="0" t="n">
        <v>5498132.89576727</v>
      </c>
      <c r="M77" s="0" t="n">
        <v>5191486.8728578</v>
      </c>
      <c r="N77" s="0" t="n">
        <v>5521467.2200881</v>
      </c>
      <c r="O77" s="0" t="n">
        <v>5213422.63322942</v>
      </c>
      <c r="P77" s="0" t="n">
        <v>685946.67906195</v>
      </c>
      <c r="Q77" s="0" t="n">
        <v>665368.278690091</v>
      </c>
    </row>
    <row r="78" customFormat="false" ht="12.8" hidden="false" customHeight="false" outlineLevel="0" collapsed="false">
      <c r="A78" s="0" t="n">
        <v>125</v>
      </c>
      <c r="B78" s="0" t="n">
        <v>32535864.6849795</v>
      </c>
      <c r="C78" s="0" t="n">
        <v>31189627.9865858</v>
      </c>
      <c r="D78" s="0" t="n">
        <v>32672897.0495784</v>
      </c>
      <c r="E78" s="0" t="n">
        <v>31318436.7444504</v>
      </c>
      <c r="F78" s="0" t="n">
        <v>22765381.5238825</v>
      </c>
      <c r="G78" s="0" t="n">
        <v>8424246.46270329</v>
      </c>
      <c r="H78" s="0" t="n">
        <v>22894190.9396939</v>
      </c>
      <c r="I78" s="0" t="n">
        <v>8424245.80475653</v>
      </c>
      <c r="J78" s="161" t="n">
        <v>4092025.79923422</v>
      </c>
      <c r="K78" s="161" t="n">
        <v>3969265.02525719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33323192.7942779</v>
      </c>
      <c r="C79" s="0" t="n">
        <v>31945263.3995588</v>
      </c>
      <c r="D79" s="0" t="n">
        <v>33460416.6111586</v>
      </c>
      <c r="E79" s="0" t="n">
        <v>32074252.0859188</v>
      </c>
      <c r="F79" s="0" t="n">
        <v>23319382.330105</v>
      </c>
      <c r="G79" s="0" t="n">
        <v>8625881.06945384</v>
      </c>
      <c r="H79" s="0" t="n">
        <v>23448371.6888955</v>
      </c>
      <c r="I79" s="0" t="n">
        <v>8625880.39702329</v>
      </c>
      <c r="J79" s="161" t="n">
        <v>4257723.21789897</v>
      </c>
      <c r="K79" s="161" t="n">
        <v>4129991.521362</v>
      </c>
      <c r="L79" s="0" t="n">
        <v>5541448.18826189</v>
      </c>
      <c r="M79" s="0" t="n">
        <v>5233099.5056643</v>
      </c>
      <c r="N79" s="0" t="n">
        <v>5564318.52272288</v>
      </c>
      <c r="O79" s="0" t="n">
        <v>5254599.12218154</v>
      </c>
      <c r="P79" s="0" t="n">
        <v>709620.536316495</v>
      </c>
      <c r="Q79" s="0" t="n">
        <v>688331.920227</v>
      </c>
    </row>
    <row r="80" customFormat="false" ht="12.8" hidden="false" customHeight="false" outlineLevel="0" collapsed="false">
      <c r="A80" s="0" t="n">
        <v>127</v>
      </c>
      <c r="B80" s="0" t="n">
        <v>32790170.0798729</v>
      </c>
      <c r="C80" s="0" t="n">
        <v>31435042.5300976</v>
      </c>
      <c r="D80" s="0" t="n">
        <v>32923989.5128905</v>
      </c>
      <c r="E80" s="0" t="n">
        <v>31560835.8416579</v>
      </c>
      <c r="F80" s="0" t="n">
        <v>22912184.0033296</v>
      </c>
      <c r="G80" s="0" t="n">
        <v>8522858.52676805</v>
      </c>
      <c r="H80" s="0" t="n">
        <v>23037977.9758864</v>
      </c>
      <c r="I80" s="0" t="n">
        <v>8522857.86577154</v>
      </c>
      <c r="J80" s="161" t="n">
        <v>4240099.99646159</v>
      </c>
      <c r="K80" s="161" t="n">
        <v>4112896.99656774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33568146.7821414</v>
      </c>
      <c r="C81" s="0" t="n">
        <v>32180974.9251534</v>
      </c>
      <c r="D81" s="0" t="n">
        <v>33705398.1626251</v>
      </c>
      <c r="E81" s="0" t="n">
        <v>32309995.2528162</v>
      </c>
      <c r="F81" s="0" t="n">
        <v>23463335.393901</v>
      </c>
      <c r="G81" s="0" t="n">
        <v>8717639.53125238</v>
      </c>
      <c r="H81" s="0" t="n">
        <v>23592356.3973691</v>
      </c>
      <c r="I81" s="0" t="n">
        <v>8717638.8554471</v>
      </c>
      <c r="J81" s="161" t="n">
        <v>4409781.98779108</v>
      </c>
      <c r="K81" s="161" t="n">
        <v>4277488.52815735</v>
      </c>
      <c r="L81" s="0" t="n">
        <v>5582155.75799613</v>
      </c>
      <c r="M81" s="0" t="n">
        <v>5272100.35594172</v>
      </c>
      <c r="N81" s="0" t="n">
        <v>5605031.70261718</v>
      </c>
      <c r="O81" s="0" t="n">
        <v>5293605.2535788</v>
      </c>
      <c r="P81" s="0" t="n">
        <v>734963.664631847</v>
      </c>
      <c r="Q81" s="0" t="n">
        <v>712914.754692891</v>
      </c>
    </row>
    <row r="82" customFormat="false" ht="12.8" hidden="false" customHeight="false" outlineLevel="0" collapsed="false">
      <c r="A82" s="0" t="n">
        <v>129</v>
      </c>
      <c r="B82" s="0" t="n">
        <v>33128735.4330294</v>
      </c>
      <c r="C82" s="0" t="n">
        <v>31760458.2324573</v>
      </c>
      <c r="D82" s="0" t="n">
        <v>33264002.4225566</v>
      </c>
      <c r="E82" s="0" t="n">
        <v>31887612.9607848</v>
      </c>
      <c r="F82" s="0" t="n">
        <v>23196259.6290144</v>
      </c>
      <c r="G82" s="0" t="n">
        <v>8564198.60344287</v>
      </c>
      <c r="H82" s="0" t="n">
        <v>23323414.9323748</v>
      </c>
      <c r="I82" s="0" t="n">
        <v>8564198.02840996</v>
      </c>
      <c r="J82" s="161" t="n">
        <v>4439342.16294615</v>
      </c>
      <c r="K82" s="161" t="n">
        <v>4306161.89805777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33800914.9250423</v>
      </c>
      <c r="C83" s="0" t="n">
        <v>32405699.4255034</v>
      </c>
      <c r="D83" s="0" t="n">
        <v>33936531.1246431</v>
      </c>
      <c r="E83" s="0" t="n">
        <v>32533180.9727979</v>
      </c>
      <c r="F83" s="0" t="n">
        <v>23671359.5424474</v>
      </c>
      <c r="G83" s="0" t="n">
        <v>8734339.883056</v>
      </c>
      <c r="H83" s="0" t="n">
        <v>23798841.6763677</v>
      </c>
      <c r="I83" s="0" t="n">
        <v>8734339.29643014</v>
      </c>
      <c r="J83" s="161" t="n">
        <v>4590580.74261688</v>
      </c>
      <c r="K83" s="161" t="n">
        <v>4452863.32033837</v>
      </c>
      <c r="L83" s="0" t="n">
        <v>5621163.23510618</v>
      </c>
      <c r="M83" s="0" t="n">
        <v>5309532.74357539</v>
      </c>
      <c r="N83" s="0" t="n">
        <v>5643766.3463286</v>
      </c>
      <c r="O83" s="0" t="n">
        <v>5330782.35214496</v>
      </c>
      <c r="P83" s="0" t="n">
        <v>765096.790436147</v>
      </c>
      <c r="Q83" s="0" t="n">
        <v>742143.886723062</v>
      </c>
    </row>
    <row r="84" customFormat="false" ht="12.8" hidden="false" customHeight="false" outlineLevel="0" collapsed="false">
      <c r="A84" s="0" t="n">
        <v>131</v>
      </c>
      <c r="B84" s="0" t="n">
        <v>33364766.7380934</v>
      </c>
      <c r="C84" s="0" t="n">
        <v>31987861.3093852</v>
      </c>
      <c r="D84" s="0" t="n">
        <v>33494751.2330807</v>
      </c>
      <c r="E84" s="0" t="n">
        <v>32110049.0148991</v>
      </c>
      <c r="F84" s="0" t="n">
        <v>23319331.2454607</v>
      </c>
      <c r="G84" s="0" t="n">
        <v>8668530.06392455</v>
      </c>
      <c r="H84" s="0" t="n">
        <v>23441519.5276254</v>
      </c>
      <c r="I84" s="0" t="n">
        <v>8668529.4872737</v>
      </c>
      <c r="J84" s="161" t="n">
        <v>4607062.62217579</v>
      </c>
      <c r="K84" s="161" t="n">
        <v>4468850.74351052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34140458.4305957</v>
      </c>
      <c r="C85" s="0" t="n">
        <v>32732081.5889107</v>
      </c>
      <c r="D85" s="0" t="n">
        <v>34272646.9933963</v>
      </c>
      <c r="E85" s="0" t="n">
        <v>32856341.1592183</v>
      </c>
      <c r="F85" s="0" t="n">
        <v>23833192.0602804</v>
      </c>
      <c r="G85" s="0" t="n">
        <v>8898889.52863029</v>
      </c>
      <c r="H85" s="0" t="n">
        <v>23957452.2219569</v>
      </c>
      <c r="I85" s="0" t="n">
        <v>8898888.93726143</v>
      </c>
      <c r="J85" s="161" t="n">
        <v>4715142.90834446</v>
      </c>
      <c r="K85" s="161" t="n">
        <v>4573688.62109412</v>
      </c>
      <c r="L85" s="0" t="n">
        <v>5677826.52018077</v>
      </c>
      <c r="M85" s="0" t="n">
        <v>5363630.45398928</v>
      </c>
      <c r="N85" s="0" t="n">
        <v>5699858.35888779</v>
      </c>
      <c r="O85" s="0" t="n">
        <v>5384341.90210716</v>
      </c>
      <c r="P85" s="0" t="n">
        <v>785857.151390743</v>
      </c>
      <c r="Q85" s="0" t="n">
        <v>762281.436849021</v>
      </c>
    </row>
    <row r="86" customFormat="false" ht="12.8" hidden="false" customHeight="false" outlineLevel="0" collapsed="false">
      <c r="A86" s="0" t="n">
        <v>133</v>
      </c>
      <c r="B86" s="0" t="n">
        <v>33597011.933291</v>
      </c>
      <c r="C86" s="0" t="n">
        <v>32212090.8940547</v>
      </c>
      <c r="D86" s="0" t="n">
        <v>33724831.4434137</v>
      </c>
      <c r="E86" s="0" t="n">
        <v>32332243.6618556</v>
      </c>
      <c r="F86" s="0" t="n">
        <v>23516756.7328974</v>
      </c>
      <c r="G86" s="0" t="n">
        <v>8695334.16115737</v>
      </c>
      <c r="H86" s="0" t="n">
        <v>23636910.0849228</v>
      </c>
      <c r="I86" s="0" t="n">
        <v>8695333.57693283</v>
      </c>
      <c r="J86" s="161" t="n">
        <v>4692085.68960138</v>
      </c>
      <c r="K86" s="161" t="n">
        <v>4551323.11891334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34477689.7215649</v>
      </c>
      <c r="C87" s="0" t="n">
        <v>33056981.6326288</v>
      </c>
      <c r="D87" s="0" t="n">
        <v>34608326.4064595</v>
      </c>
      <c r="E87" s="0" t="n">
        <v>33179783.6728681</v>
      </c>
      <c r="F87" s="0" t="n">
        <v>24146420.2405461</v>
      </c>
      <c r="G87" s="0" t="n">
        <v>8910561.39208273</v>
      </c>
      <c r="H87" s="0" t="n">
        <v>24269222.8777857</v>
      </c>
      <c r="I87" s="0" t="n">
        <v>8910560.79508238</v>
      </c>
      <c r="J87" s="161" t="n">
        <v>4825195.10514926</v>
      </c>
      <c r="K87" s="161" t="n">
        <v>4680439.25199478</v>
      </c>
      <c r="L87" s="0" t="n">
        <v>5733157.02916292</v>
      </c>
      <c r="M87" s="0" t="n">
        <v>5415756.30200742</v>
      </c>
      <c r="N87" s="0" t="n">
        <v>5754930.44055286</v>
      </c>
      <c r="O87" s="0" t="n">
        <v>5436224.8352668</v>
      </c>
      <c r="P87" s="0" t="n">
        <v>804199.184191543</v>
      </c>
      <c r="Q87" s="0" t="n">
        <v>780073.208665797</v>
      </c>
    </row>
    <row r="88" customFormat="false" ht="12.8" hidden="false" customHeight="false" outlineLevel="0" collapsed="false">
      <c r="A88" s="0" t="n">
        <v>135</v>
      </c>
      <c r="B88" s="0" t="n">
        <v>33920226.8448614</v>
      </c>
      <c r="C88" s="0" t="n">
        <v>32523787.9740278</v>
      </c>
      <c r="D88" s="0" t="n">
        <v>34045990.4322304</v>
      </c>
      <c r="E88" s="0" t="n">
        <v>32642009.3939857</v>
      </c>
      <c r="F88" s="0" t="n">
        <v>23713917.0090051</v>
      </c>
      <c r="G88" s="0" t="n">
        <v>8809870.96502277</v>
      </c>
      <c r="H88" s="0" t="n">
        <v>23832139.0158118</v>
      </c>
      <c r="I88" s="0" t="n">
        <v>8809870.37817384</v>
      </c>
      <c r="J88" s="161" t="n">
        <v>4818582.33980644</v>
      </c>
      <c r="K88" s="161" t="n">
        <v>4674024.86961224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34776363.9217158</v>
      </c>
      <c r="C89" s="0" t="n">
        <v>33344775.5104989</v>
      </c>
      <c r="D89" s="0" t="n">
        <v>34904388.4035232</v>
      </c>
      <c r="E89" s="0" t="n">
        <v>33465122.3699518</v>
      </c>
      <c r="F89" s="0" t="n">
        <v>24300119.6979759</v>
      </c>
      <c r="G89" s="0" t="n">
        <v>9044655.81252302</v>
      </c>
      <c r="H89" s="0" t="n">
        <v>24420467.1574215</v>
      </c>
      <c r="I89" s="0" t="n">
        <v>9044655.21253032</v>
      </c>
      <c r="J89" s="161" t="n">
        <v>4976101.82178388</v>
      </c>
      <c r="K89" s="161" t="n">
        <v>4826818.76713036</v>
      </c>
      <c r="L89" s="0" t="n">
        <v>5782698.89749167</v>
      </c>
      <c r="M89" s="0" t="n">
        <v>5463078.13611166</v>
      </c>
      <c r="N89" s="0" t="n">
        <v>5804036.99313934</v>
      </c>
      <c r="O89" s="0" t="n">
        <v>5483137.48030601</v>
      </c>
      <c r="P89" s="0" t="n">
        <v>829350.303630646</v>
      </c>
      <c r="Q89" s="0" t="n">
        <v>804469.794521727</v>
      </c>
    </row>
    <row r="90" customFormat="false" ht="12.8" hidden="false" customHeight="false" outlineLevel="0" collapsed="false">
      <c r="A90" s="0" t="n">
        <v>137</v>
      </c>
      <c r="B90" s="0" t="n">
        <v>34199599.0217306</v>
      </c>
      <c r="C90" s="0" t="n">
        <v>32791681.3607684</v>
      </c>
      <c r="D90" s="0" t="n">
        <v>34323904.7513492</v>
      </c>
      <c r="E90" s="0" t="n">
        <v>32908532.526956</v>
      </c>
      <c r="F90" s="0" t="n">
        <v>23843491.4547335</v>
      </c>
      <c r="G90" s="0" t="n">
        <v>8948189.90603486</v>
      </c>
      <c r="H90" s="0" t="n">
        <v>23960343.2105867</v>
      </c>
      <c r="I90" s="0" t="n">
        <v>8948189.31636937</v>
      </c>
      <c r="J90" s="161" t="n">
        <v>4937952.7683793</v>
      </c>
      <c r="K90" s="161" t="n">
        <v>4789814.18532792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35093813.4734444</v>
      </c>
      <c r="C91" s="0" t="n">
        <v>33649653.8466369</v>
      </c>
      <c r="D91" s="0" t="n">
        <v>35220744.3714639</v>
      </c>
      <c r="E91" s="0" t="n">
        <v>33768972.851611</v>
      </c>
      <c r="F91" s="0" t="n">
        <v>24470971.7888108</v>
      </c>
      <c r="G91" s="0" t="n">
        <v>9178682.05782612</v>
      </c>
      <c r="H91" s="0" t="n">
        <v>24590291.3948409</v>
      </c>
      <c r="I91" s="0" t="n">
        <v>9178681.45677009</v>
      </c>
      <c r="J91" s="161" t="n">
        <v>5131375.98319317</v>
      </c>
      <c r="K91" s="161" t="n">
        <v>4977434.70369738</v>
      </c>
      <c r="L91" s="0" t="n">
        <v>5835826.65144869</v>
      </c>
      <c r="M91" s="0" t="n">
        <v>5514018.89082787</v>
      </c>
      <c r="N91" s="0" t="n">
        <v>5856982.50339444</v>
      </c>
      <c r="O91" s="0" t="n">
        <v>5533906.9286287</v>
      </c>
      <c r="P91" s="0" t="n">
        <v>855229.330532196</v>
      </c>
      <c r="Q91" s="0" t="n">
        <v>829572.45061623</v>
      </c>
    </row>
    <row r="92" customFormat="false" ht="12.8" hidden="false" customHeight="false" outlineLevel="0" collapsed="false">
      <c r="A92" s="0" t="n">
        <v>139</v>
      </c>
      <c r="B92" s="0" t="n">
        <v>34565054.2431475</v>
      </c>
      <c r="C92" s="0" t="n">
        <v>33143305.2442135</v>
      </c>
      <c r="D92" s="0" t="n">
        <v>34688977.20214</v>
      </c>
      <c r="E92" s="0" t="n">
        <v>33259795.3734056</v>
      </c>
      <c r="F92" s="0" t="n">
        <v>24116574.8824862</v>
      </c>
      <c r="G92" s="0" t="n">
        <v>9026730.3617273</v>
      </c>
      <c r="H92" s="0" t="n">
        <v>24233065.6203482</v>
      </c>
      <c r="I92" s="0" t="n">
        <v>9026729.75305742</v>
      </c>
      <c r="J92" s="161" t="n">
        <v>5114852.19850911</v>
      </c>
      <c r="K92" s="161" t="n">
        <v>4961406.63255383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35437708.1259839</v>
      </c>
      <c r="C93" s="0" t="n">
        <v>33981235.8449994</v>
      </c>
      <c r="D93" s="0" t="n">
        <v>35563651.7992065</v>
      </c>
      <c r="E93" s="0" t="n">
        <v>34099624.3881267</v>
      </c>
      <c r="F93" s="0" t="n">
        <v>24773451.2455838</v>
      </c>
      <c r="G93" s="0" t="n">
        <v>9207784.59941553</v>
      </c>
      <c r="H93" s="0" t="n">
        <v>24891840.409214</v>
      </c>
      <c r="I93" s="0" t="n">
        <v>9207783.97891273</v>
      </c>
      <c r="J93" s="161" t="n">
        <v>5339436.4115205</v>
      </c>
      <c r="K93" s="161" t="n">
        <v>5179253.31917489</v>
      </c>
      <c r="L93" s="0" t="n">
        <v>5894298.71060296</v>
      </c>
      <c r="M93" s="0" t="n">
        <v>5570463.05371954</v>
      </c>
      <c r="N93" s="0" t="n">
        <v>5915289.58704398</v>
      </c>
      <c r="O93" s="0" t="n">
        <v>5590196.0177828</v>
      </c>
      <c r="P93" s="0" t="n">
        <v>889906.068586751</v>
      </c>
      <c r="Q93" s="0" t="n">
        <v>863208.886529148</v>
      </c>
    </row>
    <row r="94" customFormat="false" ht="12.8" hidden="false" customHeight="false" outlineLevel="0" collapsed="false">
      <c r="A94" s="0" t="n">
        <v>141</v>
      </c>
      <c r="B94" s="0" t="n">
        <v>34931889.6157048</v>
      </c>
      <c r="C94" s="0" t="n">
        <v>33495337.963215</v>
      </c>
      <c r="D94" s="0" t="n">
        <v>35052922.6180647</v>
      </c>
      <c r="E94" s="0" t="n">
        <v>33609110.4500802</v>
      </c>
      <c r="F94" s="0" t="n">
        <v>24353074.460579</v>
      </c>
      <c r="G94" s="0" t="n">
        <v>9142263.50263606</v>
      </c>
      <c r="H94" s="0" t="n">
        <v>24466847.5572667</v>
      </c>
      <c r="I94" s="0" t="n">
        <v>9142262.89281348</v>
      </c>
      <c r="J94" s="161" t="n">
        <v>5296299.41903338</v>
      </c>
      <c r="K94" s="161" t="n">
        <v>5137410.43646238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35660379.6224058</v>
      </c>
      <c r="C95" s="0" t="n">
        <v>34194592.4376002</v>
      </c>
      <c r="D95" s="0" t="n">
        <v>35782746.3566406</v>
      </c>
      <c r="E95" s="0" t="n">
        <v>34309618.8096085</v>
      </c>
      <c r="F95" s="0" t="n">
        <v>24842651.4814795</v>
      </c>
      <c r="G95" s="0" t="n">
        <v>9351940.95612068</v>
      </c>
      <c r="H95" s="0" t="n">
        <v>24957678.475724</v>
      </c>
      <c r="I95" s="0" t="n">
        <v>9351940.33388455</v>
      </c>
      <c r="J95" s="161" t="n">
        <v>5474140.70670236</v>
      </c>
      <c r="K95" s="161" t="n">
        <v>5309916.48550129</v>
      </c>
      <c r="L95" s="0" t="n">
        <v>5929750.19091431</v>
      </c>
      <c r="M95" s="0" t="n">
        <v>5604052.19371073</v>
      </c>
      <c r="N95" s="0" t="n">
        <v>5950144.93772431</v>
      </c>
      <c r="O95" s="0" t="n">
        <v>5623225.34883934</v>
      </c>
      <c r="P95" s="0" t="n">
        <v>912356.784450394</v>
      </c>
      <c r="Q95" s="0" t="n">
        <v>884986.080916882</v>
      </c>
    </row>
    <row r="96" customFormat="false" ht="12.8" hidden="false" customHeight="false" outlineLevel="0" collapsed="false">
      <c r="A96" s="0" t="n">
        <v>143</v>
      </c>
      <c r="B96" s="0" t="n">
        <v>35139411.8847269</v>
      </c>
      <c r="C96" s="0" t="n">
        <v>33696443.7876216</v>
      </c>
      <c r="D96" s="0" t="n">
        <v>35256220.2822535</v>
      </c>
      <c r="E96" s="0" t="n">
        <v>33806245.2952066</v>
      </c>
      <c r="F96" s="0" t="n">
        <v>24497662.2228922</v>
      </c>
      <c r="G96" s="0" t="n">
        <v>9198781.56472947</v>
      </c>
      <c r="H96" s="0" t="n">
        <v>24607464.3550999</v>
      </c>
      <c r="I96" s="0" t="n">
        <v>9198780.94010662</v>
      </c>
      <c r="J96" s="161" t="n">
        <v>5480878.38947609</v>
      </c>
      <c r="K96" s="161" t="n">
        <v>5316452.03779181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35920293.6101452</v>
      </c>
      <c r="C97" s="0" t="n">
        <v>34445999.0590486</v>
      </c>
      <c r="D97" s="0" t="n">
        <v>36037982.4285209</v>
      </c>
      <c r="E97" s="0" t="n">
        <v>34556628.3118595</v>
      </c>
      <c r="F97" s="0" t="n">
        <v>25078886.8579595</v>
      </c>
      <c r="G97" s="0" t="n">
        <v>9367112.20108907</v>
      </c>
      <c r="H97" s="0" t="n">
        <v>25189516.7521747</v>
      </c>
      <c r="I97" s="0" t="n">
        <v>9367111.55968484</v>
      </c>
      <c r="J97" s="161" t="n">
        <v>5604797.86421171</v>
      </c>
      <c r="K97" s="161" t="n">
        <v>5436653.92828536</v>
      </c>
      <c r="L97" s="0" t="n">
        <v>5975174.63782665</v>
      </c>
      <c r="M97" s="0" t="n">
        <v>5648297.71337477</v>
      </c>
      <c r="N97" s="0" t="n">
        <v>5994789.75357326</v>
      </c>
      <c r="O97" s="0" t="n">
        <v>5666738.02154592</v>
      </c>
      <c r="P97" s="0" t="n">
        <v>934132.977368619</v>
      </c>
      <c r="Q97" s="0" t="n">
        <v>906108.98804756</v>
      </c>
    </row>
    <row r="98" customFormat="false" ht="12.8" hidden="false" customHeight="false" outlineLevel="0" collapsed="false">
      <c r="A98" s="0" t="n">
        <v>145</v>
      </c>
      <c r="B98" s="0" t="n">
        <v>35408375.6293484</v>
      </c>
      <c r="C98" s="0" t="n">
        <v>33955711.4390666</v>
      </c>
      <c r="D98" s="0" t="n">
        <v>35522472.3156449</v>
      </c>
      <c r="E98" s="0" t="n">
        <v>34062964.0868449</v>
      </c>
      <c r="F98" s="0" t="n">
        <v>24767326.0448839</v>
      </c>
      <c r="G98" s="0" t="n">
        <v>9188385.39418272</v>
      </c>
      <c r="H98" s="0" t="n">
        <v>24874579.2940709</v>
      </c>
      <c r="I98" s="0" t="n">
        <v>9188384.79277401</v>
      </c>
      <c r="J98" s="161" t="n">
        <v>5604634.61866276</v>
      </c>
      <c r="K98" s="161" t="n">
        <v>5436495.58010288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36348805.4228602</v>
      </c>
      <c r="C99" s="0" t="n">
        <v>34858727.9530549</v>
      </c>
      <c r="D99" s="0" t="n">
        <v>36464370.3014713</v>
      </c>
      <c r="E99" s="0" t="n">
        <v>34967360.7384312</v>
      </c>
      <c r="F99" s="0" t="n">
        <v>25463540.3667602</v>
      </c>
      <c r="G99" s="0" t="n">
        <v>9395187.58629467</v>
      </c>
      <c r="H99" s="0" t="n">
        <v>25572173.7661038</v>
      </c>
      <c r="I99" s="0" t="n">
        <v>9395186.97232744</v>
      </c>
      <c r="J99" s="161" t="n">
        <v>5882017.39317084</v>
      </c>
      <c r="K99" s="161" t="n">
        <v>5705556.87137572</v>
      </c>
      <c r="L99" s="0" t="n">
        <v>6047197.4322688</v>
      </c>
      <c r="M99" s="0" t="n">
        <v>5717422.85800051</v>
      </c>
      <c r="N99" s="0" t="n">
        <v>6066458.56442773</v>
      </c>
      <c r="O99" s="0" t="n">
        <v>5735530.42854149</v>
      </c>
      <c r="P99" s="0" t="n">
        <v>980336.232195141</v>
      </c>
      <c r="Q99" s="0" t="n">
        <v>950926.145229286</v>
      </c>
    </row>
    <row r="100" customFormat="false" ht="12.8" hidden="false" customHeight="false" outlineLevel="0" collapsed="false">
      <c r="A100" s="0" t="n">
        <v>147</v>
      </c>
      <c r="B100" s="0" t="n">
        <v>35788970.4448658</v>
      </c>
      <c r="C100" s="0" t="n">
        <v>34322377.4211164</v>
      </c>
      <c r="D100" s="0" t="n">
        <v>35900533.8581084</v>
      </c>
      <c r="E100" s="0" t="n">
        <v>34427248.7984479</v>
      </c>
      <c r="F100" s="0" t="n">
        <v>25103394.9752765</v>
      </c>
      <c r="G100" s="0" t="n">
        <v>9218982.44583988</v>
      </c>
      <c r="H100" s="0" t="n">
        <v>25208266.9564573</v>
      </c>
      <c r="I100" s="0" t="n">
        <v>9218981.8419906</v>
      </c>
      <c r="J100" s="161" t="n">
        <v>5898042.51902256</v>
      </c>
      <c r="K100" s="161" t="n">
        <v>5721101.24345188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36720919.5184963</v>
      </c>
      <c r="C101" s="0" t="n">
        <v>35216834.0766632</v>
      </c>
      <c r="D101" s="0" t="n">
        <v>36833141.6576264</v>
      </c>
      <c r="E101" s="0" t="n">
        <v>35322325.6321434</v>
      </c>
      <c r="F101" s="0" t="n">
        <v>25789025.1501582</v>
      </c>
      <c r="G101" s="0" t="n">
        <v>9427808.92650506</v>
      </c>
      <c r="H101" s="0" t="n">
        <v>25894517.3228364</v>
      </c>
      <c r="I101" s="0" t="n">
        <v>9427808.30930705</v>
      </c>
      <c r="J101" s="161" t="n">
        <v>6126844.70753392</v>
      </c>
      <c r="K101" s="161" t="n">
        <v>5943039.3663079</v>
      </c>
      <c r="L101" s="0" t="n">
        <v>6109912.97172769</v>
      </c>
      <c r="M101" s="0" t="n">
        <v>5777878.98405039</v>
      </c>
      <c r="N101" s="0" t="n">
        <v>6128617.14823127</v>
      </c>
      <c r="O101" s="0" t="n">
        <v>5795463.12196803</v>
      </c>
      <c r="P101" s="0" t="n">
        <v>1021140.78458899</v>
      </c>
      <c r="Q101" s="0" t="n">
        <v>990506.561051316</v>
      </c>
    </row>
    <row r="102" customFormat="false" ht="12.8" hidden="false" customHeight="false" outlineLevel="0" collapsed="false">
      <c r="A102" s="0" t="n">
        <v>149</v>
      </c>
      <c r="B102" s="0" t="n">
        <v>36213290.0388096</v>
      </c>
      <c r="C102" s="0" t="n">
        <v>34728682.615901</v>
      </c>
      <c r="D102" s="0" t="n">
        <v>36322711.1095785</v>
      </c>
      <c r="E102" s="0" t="n">
        <v>34831541.1198793</v>
      </c>
      <c r="F102" s="0" t="n">
        <v>25422928.2828372</v>
      </c>
      <c r="G102" s="0" t="n">
        <v>9305754.33306386</v>
      </c>
      <c r="H102" s="0" t="n">
        <v>25525787.3333564</v>
      </c>
      <c r="I102" s="0" t="n">
        <v>9305753.78652287</v>
      </c>
      <c r="J102" s="161" t="n">
        <v>6087726.32163039</v>
      </c>
      <c r="K102" s="161" t="n">
        <v>5905094.53198147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36872198.0766362</v>
      </c>
      <c r="C103" s="0" t="n">
        <v>35361959.2908189</v>
      </c>
      <c r="D103" s="0" t="n">
        <v>36981209.5973438</v>
      </c>
      <c r="E103" s="0" t="n">
        <v>35464433.0205573</v>
      </c>
      <c r="F103" s="0" t="n">
        <v>25961722.3915753</v>
      </c>
      <c r="G103" s="0" t="n">
        <v>9400236.89924363</v>
      </c>
      <c r="H103" s="0" t="n">
        <v>26064196.678465</v>
      </c>
      <c r="I103" s="0" t="n">
        <v>9400236.34209224</v>
      </c>
      <c r="J103" s="161" t="n">
        <v>6250816.15552726</v>
      </c>
      <c r="K103" s="161" t="n">
        <v>6063291.67086144</v>
      </c>
      <c r="L103" s="0" t="n">
        <v>6135486.97149403</v>
      </c>
      <c r="M103" s="0" t="n">
        <v>5802401.17795489</v>
      </c>
      <c r="N103" s="0" t="n">
        <v>6153656.07251146</v>
      </c>
      <c r="O103" s="0" t="n">
        <v>5819482.4062152</v>
      </c>
      <c r="P103" s="0" t="n">
        <v>1041802.69258788</v>
      </c>
      <c r="Q103" s="0" t="n">
        <v>1010548.61181024</v>
      </c>
    </row>
    <row r="104" customFormat="false" ht="12.8" hidden="false" customHeight="false" outlineLevel="0" collapsed="false">
      <c r="A104" s="0" t="n">
        <v>151</v>
      </c>
      <c r="B104" s="0" t="n">
        <v>36449923.9109187</v>
      </c>
      <c r="C104" s="0" t="n">
        <v>34957040.6395724</v>
      </c>
      <c r="D104" s="0" t="n">
        <v>36556954.9311529</v>
      </c>
      <c r="E104" s="0" t="n">
        <v>35057653.6450297</v>
      </c>
      <c r="F104" s="0" t="n">
        <v>25673398.1341389</v>
      </c>
      <c r="G104" s="0" t="n">
        <v>9283642.50543353</v>
      </c>
      <c r="H104" s="0" t="n">
        <v>25774011.6872738</v>
      </c>
      <c r="I104" s="0" t="n">
        <v>9283641.95775597</v>
      </c>
      <c r="J104" s="161" t="n">
        <v>6263825.79103755</v>
      </c>
      <c r="K104" s="161" t="n">
        <v>6075911.01730643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37418918.0012555</v>
      </c>
      <c r="C105" s="0" t="n">
        <v>35886827.7737433</v>
      </c>
      <c r="D105" s="0" t="n">
        <v>37527127.6629857</v>
      </c>
      <c r="E105" s="0" t="n">
        <v>35988548.864088</v>
      </c>
      <c r="F105" s="0" t="n">
        <v>26433003.0634229</v>
      </c>
      <c r="G105" s="0" t="n">
        <v>9453824.71032045</v>
      </c>
      <c r="H105" s="0" t="n">
        <v>26534724.7192358</v>
      </c>
      <c r="I105" s="0" t="n">
        <v>9453824.14485219</v>
      </c>
      <c r="J105" s="161" t="n">
        <v>6539372.51301385</v>
      </c>
      <c r="K105" s="161" t="n">
        <v>6343191.33762343</v>
      </c>
      <c r="L105" s="0" t="n">
        <v>6227815.52971165</v>
      </c>
      <c r="M105" s="0" t="n">
        <v>5891066.80553314</v>
      </c>
      <c r="N105" s="0" t="n">
        <v>6245851.18402808</v>
      </c>
      <c r="O105" s="0" t="n">
        <v>5908022.61875253</v>
      </c>
      <c r="P105" s="0" t="n">
        <v>1089895.41883564</v>
      </c>
      <c r="Q105" s="0" t="n">
        <v>1057198.55627057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231</v>
      </c>
      <c r="B1" s="0" t="s">
        <v>232</v>
      </c>
      <c r="C1" s="0" t="s">
        <v>233</v>
      </c>
      <c r="D1" s="0" t="s">
        <v>234</v>
      </c>
      <c r="E1" s="0" t="s">
        <v>235</v>
      </c>
      <c r="F1" s="0" t="s">
        <v>236</v>
      </c>
      <c r="G1" s="0" t="s">
        <v>237</v>
      </c>
      <c r="H1" s="0" t="s">
        <v>238</v>
      </c>
      <c r="I1" s="0" t="s">
        <v>239</v>
      </c>
      <c r="J1" s="0" t="s">
        <v>240</v>
      </c>
      <c r="K1" s="0" t="s">
        <v>241</v>
      </c>
      <c r="L1" s="0" t="s">
        <v>242</v>
      </c>
      <c r="M1" s="0" t="s">
        <v>243</v>
      </c>
      <c r="N1" s="0" t="s">
        <v>244</v>
      </c>
      <c r="O1" s="0" t="s">
        <v>245</v>
      </c>
      <c r="P1" s="0" t="s">
        <v>246</v>
      </c>
      <c r="Q1" s="0" t="s">
        <v>247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18012741.0856886</v>
      </c>
      <c r="C27" s="0" t="n">
        <v>17295053.573127</v>
      </c>
      <c r="D27" s="0" t="n">
        <v>18042969.9482315</v>
      </c>
      <c r="E27" s="0" t="n">
        <v>17322280.7760954</v>
      </c>
      <c r="F27" s="0" t="n">
        <v>13661474.2192268</v>
      </c>
      <c r="G27" s="0" t="n">
        <v>3633579.35390018</v>
      </c>
      <c r="H27" s="0" t="n">
        <v>13732988.988899</v>
      </c>
      <c r="I27" s="0" t="n">
        <v>3589291.78719645</v>
      </c>
      <c r="J27" s="0" t="n">
        <v>336302.317881476</v>
      </c>
      <c r="K27" s="0" t="n">
        <v>326213.248345032</v>
      </c>
      <c r="L27" s="0" t="n">
        <v>3004188.75183251</v>
      </c>
      <c r="M27" s="0" t="n">
        <v>2834369.47183331</v>
      </c>
      <c r="N27" s="0" t="n">
        <v>3009114.04798958</v>
      </c>
      <c r="O27" s="0" t="n">
        <v>2838889.72294743</v>
      </c>
      <c r="P27" s="0" t="n">
        <v>56050.3863135794</v>
      </c>
      <c r="Q27" s="0" t="n">
        <v>54368.874724172</v>
      </c>
    </row>
    <row r="28" customFormat="false" ht="12.8" hidden="false" customHeight="false" outlineLevel="0" collapsed="false">
      <c r="A28" s="0" t="n">
        <v>75</v>
      </c>
      <c r="B28" s="0" t="n">
        <v>16954166.9073551</v>
      </c>
      <c r="C28" s="0" t="n">
        <v>16276206.5022507</v>
      </c>
      <c r="D28" s="0" t="n">
        <v>16987346.5796259</v>
      </c>
      <c r="E28" s="0" t="n">
        <v>16306384.6547837</v>
      </c>
      <c r="F28" s="0" t="n">
        <v>12832224.1087194</v>
      </c>
      <c r="G28" s="0" t="n">
        <v>3443982.39353127</v>
      </c>
      <c r="H28" s="0" t="n">
        <v>12900580.5294906</v>
      </c>
      <c r="I28" s="0" t="n">
        <v>3405804.12529311</v>
      </c>
      <c r="J28" s="0" t="n">
        <v>339973.456774899</v>
      </c>
      <c r="K28" s="0" t="n">
        <v>329774.253071652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19184040.6191879</v>
      </c>
      <c r="C29" s="0" t="n">
        <v>18416926.8566243</v>
      </c>
      <c r="D29" s="0" t="n">
        <v>19223718.2205756</v>
      </c>
      <c r="E29" s="0" t="n">
        <v>18453098.0070238</v>
      </c>
      <c r="F29" s="0" t="n">
        <v>14481735.8362696</v>
      </c>
      <c r="G29" s="0" t="n">
        <v>3935191.02035471</v>
      </c>
      <c r="H29" s="0" t="n">
        <v>14560519.227943</v>
      </c>
      <c r="I29" s="0" t="n">
        <v>3892578.77908072</v>
      </c>
      <c r="J29" s="0" t="n">
        <v>411522.961548608</v>
      </c>
      <c r="K29" s="0" t="n">
        <v>399177.272702149</v>
      </c>
      <c r="L29" s="0" t="n">
        <v>3200083.40923934</v>
      </c>
      <c r="M29" s="0" t="n">
        <v>3019036.36158327</v>
      </c>
      <c r="N29" s="0" t="n">
        <v>3206600.06214614</v>
      </c>
      <c r="O29" s="0" t="n">
        <v>3025068.80634958</v>
      </c>
      <c r="P29" s="0" t="n">
        <v>68587.1602581012</v>
      </c>
      <c r="Q29" s="0" t="n">
        <v>66529.5454503582</v>
      </c>
    </row>
    <row r="30" customFormat="false" ht="12.8" hidden="false" customHeight="false" outlineLevel="0" collapsed="false">
      <c r="A30" s="0" t="n">
        <v>77</v>
      </c>
      <c r="B30" s="0" t="n">
        <v>18121860.8735331</v>
      </c>
      <c r="C30" s="0" t="n">
        <v>17395037.8503194</v>
      </c>
      <c r="D30" s="0" t="n">
        <v>18161796.8669737</v>
      </c>
      <c r="E30" s="0" t="n">
        <v>17431525.4071028</v>
      </c>
      <c r="F30" s="0" t="n">
        <v>13662862.9925471</v>
      </c>
      <c r="G30" s="0" t="n">
        <v>3732174.85777225</v>
      </c>
      <c r="H30" s="0" t="n">
        <v>13739213.9205895</v>
      </c>
      <c r="I30" s="0" t="n">
        <v>3692311.4865133</v>
      </c>
      <c r="J30" s="0" t="n">
        <v>394423.963015704</v>
      </c>
      <c r="K30" s="0" t="n">
        <v>382591.244125233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20318617.4601633</v>
      </c>
      <c r="C31" s="0" t="n">
        <v>19502919.5691949</v>
      </c>
      <c r="D31" s="0" t="n">
        <v>20370189.3723093</v>
      </c>
      <c r="E31" s="0" t="n">
        <v>19550388.9017274</v>
      </c>
      <c r="F31" s="0" t="n">
        <v>15276260.3554772</v>
      </c>
      <c r="G31" s="0" t="n">
        <v>4226659.21371764</v>
      </c>
      <c r="H31" s="0" t="n">
        <v>15363010.7878948</v>
      </c>
      <c r="I31" s="0" t="n">
        <v>4187378.11383266</v>
      </c>
      <c r="J31" s="0" t="n">
        <v>469495.384695986</v>
      </c>
      <c r="K31" s="0" t="n">
        <v>455410.523155107</v>
      </c>
      <c r="L31" s="0" t="n">
        <v>3389181.85270164</v>
      </c>
      <c r="M31" s="0" t="n">
        <v>3197079.34693597</v>
      </c>
      <c r="N31" s="0" t="n">
        <v>3397676.35735371</v>
      </c>
      <c r="O31" s="0" t="n">
        <v>3204966.58479389</v>
      </c>
      <c r="P31" s="0" t="n">
        <v>78249.2307826644</v>
      </c>
      <c r="Q31" s="0" t="n">
        <v>75901.7538591845</v>
      </c>
    </row>
    <row r="32" customFormat="false" ht="12.8" hidden="false" customHeight="false" outlineLevel="0" collapsed="false">
      <c r="A32" s="0" t="n">
        <v>79</v>
      </c>
      <c r="B32" s="0" t="n">
        <v>19266924.578319</v>
      </c>
      <c r="C32" s="0" t="n">
        <v>18492696.2908216</v>
      </c>
      <c r="D32" s="0" t="n">
        <v>19316240.977808</v>
      </c>
      <c r="E32" s="0" t="n">
        <v>18538101.4579014</v>
      </c>
      <c r="F32" s="0" t="n">
        <v>14446563.6272603</v>
      </c>
      <c r="G32" s="0" t="n">
        <v>4046132.66356128</v>
      </c>
      <c r="H32" s="0" t="n">
        <v>14529074.3031545</v>
      </c>
      <c r="I32" s="0" t="n">
        <v>4009027.15474688</v>
      </c>
      <c r="J32" s="0" t="n">
        <v>467322.732710311</v>
      </c>
      <c r="K32" s="0" t="n">
        <v>453303.050729002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20919654.5272483</v>
      </c>
      <c r="C33" s="0" t="n">
        <v>20078183.4493044</v>
      </c>
      <c r="D33" s="0" t="n">
        <v>20975124.7611747</v>
      </c>
      <c r="E33" s="0" t="n">
        <v>20129289.1950607</v>
      </c>
      <c r="F33" s="0" t="n">
        <v>15661533.5316172</v>
      </c>
      <c r="G33" s="0" t="n">
        <v>4416649.91768721</v>
      </c>
      <c r="H33" s="0" t="n">
        <v>15753018.9495241</v>
      </c>
      <c r="I33" s="0" t="n">
        <v>4376270.24553668</v>
      </c>
      <c r="J33" s="0" t="n">
        <v>531683.075102706</v>
      </c>
      <c r="K33" s="0" t="n">
        <v>515732.582849625</v>
      </c>
      <c r="L33" s="0" t="n">
        <v>3489360.0145048</v>
      </c>
      <c r="M33" s="0" t="n">
        <v>3291068.5867362</v>
      </c>
      <c r="N33" s="0" t="n">
        <v>3498501.52472149</v>
      </c>
      <c r="O33" s="0" t="n">
        <v>3299561.1088512</v>
      </c>
      <c r="P33" s="0" t="n">
        <v>88613.845850451</v>
      </c>
      <c r="Q33" s="0" t="n">
        <v>85955.4304749375</v>
      </c>
    </row>
    <row r="34" customFormat="false" ht="12.8" hidden="false" customHeight="false" outlineLevel="0" collapsed="false">
      <c r="A34" s="0" t="n">
        <v>81</v>
      </c>
      <c r="B34" s="0" t="n">
        <v>19897910.6967691</v>
      </c>
      <c r="C34" s="0" t="n">
        <v>19096135.2664723</v>
      </c>
      <c r="D34" s="0" t="n">
        <v>19951497.9383391</v>
      </c>
      <c r="E34" s="0" t="n">
        <v>19145533.1318515</v>
      </c>
      <c r="F34" s="0" t="n">
        <v>14838972.4233964</v>
      </c>
      <c r="G34" s="0" t="n">
        <v>4257162.84307592</v>
      </c>
      <c r="H34" s="0" t="n">
        <v>14926395.4603439</v>
      </c>
      <c r="I34" s="0" t="n">
        <v>4219137.67150761</v>
      </c>
      <c r="J34" s="0" t="n">
        <v>519079.624702817</v>
      </c>
      <c r="K34" s="0" t="n">
        <v>503507.235961733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21540595.9760214</v>
      </c>
      <c r="C35" s="0" t="n">
        <v>20671347.5028611</v>
      </c>
      <c r="D35" s="0" t="n">
        <v>21599025.7820047</v>
      </c>
      <c r="E35" s="0" t="n">
        <v>20725224.0799058</v>
      </c>
      <c r="F35" s="0" t="n">
        <v>16000310.6083204</v>
      </c>
      <c r="G35" s="0" t="n">
        <v>4671036.89454068</v>
      </c>
      <c r="H35" s="0" t="n">
        <v>16095109.7966725</v>
      </c>
      <c r="I35" s="0" t="n">
        <v>4630114.28323323</v>
      </c>
      <c r="J35" s="0" t="n">
        <v>569028.240649331</v>
      </c>
      <c r="K35" s="0" t="n">
        <v>551957.393429851</v>
      </c>
      <c r="L35" s="0" t="n">
        <v>3592372.79189849</v>
      </c>
      <c r="M35" s="0" t="n">
        <v>3387700.43002475</v>
      </c>
      <c r="N35" s="0" t="n">
        <v>3602007.70677351</v>
      </c>
      <c r="O35" s="0" t="n">
        <v>3396656.88894145</v>
      </c>
      <c r="P35" s="0" t="n">
        <v>94838.0401082219</v>
      </c>
      <c r="Q35" s="0" t="n">
        <v>91992.8989049753</v>
      </c>
    </row>
    <row r="36" customFormat="false" ht="12.8" hidden="false" customHeight="false" outlineLevel="0" collapsed="false">
      <c r="A36" s="0" t="n">
        <v>83</v>
      </c>
      <c r="B36" s="0" t="n">
        <v>20593373.9264248</v>
      </c>
      <c r="C36" s="0" t="n">
        <v>19760906.3577481</v>
      </c>
      <c r="D36" s="0" t="n">
        <v>20653615.8790935</v>
      </c>
      <c r="E36" s="0" t="n">
        <v>19816631.1338873</v>
      </c>
      <c r="F36" s="0" t="n">
        <v>15257595.5457112</v>
      </c>
      <c r="G36" s="0" t="n">
        <v>4503310.81203691</v>
      </c>
      <c r="H36" s="0" t="n">
        <v>15349236.0325841</v>
      </c>
      <c r="I36" s="0" t="n">
        <v>4467395.10130314</v>
      </c>
      <c r="J36" s="0" t="n">
        <v>573930.757146712</v>
      </c>
      <c r="K36" s="0" t="n">
        <v>556712.83443231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22160106.2150497</v>
      </c>
      <c r="C37" s="0" t="n">
        <v>21263261.1486532</v>
      </c>
      <c r="D37" s="0" t="n">
        <v>22224215.8908568</v>
      </c>
      <c r="E37" s="0" t="n">
        <v>21322553.5949553</v>
      </c>
      <c r="F37" s="0" t="n">
        <v>16366342.4587703</v>
      </c>
      <c r="G37" s="0" t="n">
        <v>4896918.6898829</v>
      </c>
      <c r="H37" s="0" t="n">
        <v>16464255.8379595</v>
      </c>
      <c r="I37" s="0" t="n">
        <v>4858297.75699587</v>
      </c>
      <c r="J37" s="0" t="n">
        <v>642260.063938917</v>
      </c>
      <c r="K37" s="0" t="n">
        <v>622992.262020749</v>
      </c>
      <c r="L37" s="0" t="n">
        <v>3695145.39909131</v>
      </c>
      <c r="M37" s="0" t="n">
        <v>3484033.20831175</v>
      </c>
      <c r="N37" s="0" t="n">
        <v>3705742.68963428</v>
      </c>
      <c r="O37" s="0" t="n">
        <v>3493909.55716666</v>
      </c>
      <c r="P37" s="0" t="n">
        <v>107043.343989819</v>
      </c>
      <c r="Q37" s="0" t="n">
        <v>103832.043670125</v>
      </c>
    </row>
    <row r="38" customFormat="false" ht="12.8" hidden="false" customHeight="false" outlineLevel="0" collapsed="false">
      <c r="A38" s="0" t="n">
        <v>85</v>
      </c>
      <c r="B38" s="0" t="n">
        <v>21263966.119641</v>
      </c>
      <c r="C38" s="0" t="n">
        <v>20401778.5192588</v>
      </c>
      <c r="D38" s="0" t="n">
        <v>21325996.0171326</v>
      </c>
      <c r="E38" s="0" t="n">
        <v>20459156.6006221</v>
      </c>
      <c r="F38" s="0" t="n">
        <v>15654465.882032</v>
      </c>
      <c r="G38" s="0" t="n">
        <v>4747312.63722687</v>
      </c>
      <c r="H38" s="0" t="n">
        <v>15748848.4105435</v>
      </c>
      <c r="I38" s="0" t="n">
        <v>4710308.19007859</v>
      </c>
      <c r="J38" s="0" t="n">
        <v>633622.410226703</v>
      </c>
      <c r="K38" s="0" t="n">
        <v>614613.737919902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22823714.5132681</v>
      </c>
      <c r="C39" s="0" t="n">
        <v>21897011.3775211</v>
      </c>
      <c r="D39" s="0" t="n">
        <v>22893917.6349774</v>
      </c>
      <c r="E39" s="0" t="n">
        <v>21962077.0713454</v>
      </c>
      <c r="F39" s="0" t="n">
        <v>16775669.8774919</v>
      </c>
      <c r="G39" s="0" t="n">
        <v>5121341.50002919</v>
      </c>
      <c r="H39" s="0" t="n">
        <v>16878069.9137501</v>
      </c>
      <c r="I39" s="0" t="n">
        <v>5084007.15759534</v>
      </c>
      <c r="J39" s="0" t="n">
        <v>705578.940086886</v>
      </c>
      <c r="K39" s="0" t="n">
        <v>684411.57188428</v>
      </c>
      <c r="L39" s="0" t="n">
        <v>3806483.1186195</v>
      </c>
      <c r="M39" s="0" t="n">
        <v>3588684.4449451</v>
      </c>
      <c r="N39" s="0" t="n">
        <v>3818106.15389384</v>
      </c>
      <c r="O39" s="0" t="n">
        <v>3599534.85718988</v>
      </c>
      <c r="P39" s="0" t="n">
        <v>117596.490014481</v>
      </c>
      <c r="Q39" s="0" t="n">
        <v>114068.595314047</v>
      </c>
    </row>
    <row r="40" customFormat="false" ht="12.8" hidden="false" customHeight="false" outlineLevel="0" collapsed="false">
      <c r="A40" s="0" t="n">
        <v>87</v>
      </c>
      <c r="B40" s="0" t="n">
        <v>21981337.4800095</v>
      </c>
      <c r="C40" s="0" t="n">
        <v>21087231.3826017</v>
      </c>
      <c r="D40" s="0" t="n">
        <v>22058170.6051207</v>
      </c>
      <c r="E40" s="0" t="n">
        <v>21158747.178519</v>
      </c>
      <c r="F40" s="0" t="n">
        <v>16107275.8425307</v>
      </c>
      <c r="G40" s="0" t="n">
        <v>4979955.54007101</v>
      </c>
      <c r="H40" s="0" t="n">
        <v>16206791.7092593</v>
      </c>
      <c r="I40" s="0" t="n">
        <v>4951955.46925968</v>
      </c>
      <c r="J40" s="0" t="n">
        <v>704587.958598589</v>
      </c>
      <c r="K40" s="0" t="n">
        <v>683450.319840631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23290326.4488879</v>
      </c>
      <c r="C41" s="0" t="n">
        <v>22342302.8937922</v>
      </c>
      <c r="D41" s="0" t="n">
        <v>23372740.2094203</v>
      </c>
      <c r="E41" s="0" t="n">
        <v>22419024.3771243</v>
      </c>
      <c r="F41" s="0" t="n">
        <v>17028244.9970826</v>
      </c>
      <c r="G41" s="0" t="n">
        <v>5314057.89670958</v>
      </c>
      <c r="H41" s="0" t="n">
        <v>17134554.2988789</v>
      </c>
      <c r="I41" s="0" t="n">
        <v>5284470.07824536</v>
      </c>
      <c r="J41" s="0" t="n">
        <v>807750.796968787</v>
      </c>
      <c r="K41" s="0" t="n">
        <v>783518.273059723</v>
      </c>
      <c r="L41" s="0" t="n">
        <v>3883473.82410638</v>
      </c>
      <c r="M41" s="0" t="n">
        <v>3661242.77596952</v>
      </c>
      <c r="N41" s="0" t="n">
        <v>3897129.83956897</v>
      </c>
      <c r="O41" s="0" t="n">
        <v>3674003.31821846</v>
      </c>
      <c r="P41" s="0" t="n">
        <v>134625.132828131</v>
      </c>
      <c r="Q41" s="0" t="n">
        <v>130586.378843287</v>
      </c>
    </row>
    <row r="42" customFormat="false" ht="12.8" hidden="false" customHeight="false" outlineLevel="0" collapsed="false">
      <c r="A42" s="0" t="n">
        <v>89</v>
      </c>
      <c r="B42" s="0" t="n">
        <v>22498357.874071</v>
      </c>
      <c r="C42" s="0" t="n">
        <v>21581116.273774</v>
      </c>
      <c r="D42" s="0" t="n">
        <v>22579128.0490053</v>
      </c>
      <c r="E42" s="0" t="n">
        <v>21656322.0108335</v>
      </c>
      <c r="F42" s="0" t="n">
        <v>16414385.6276149</v>
      </c>
      <c r="G42" s="0" t="n">
        <v>5166730.64615917</v>
      </c>
      <c r="H42" s="0" t="n">
        <v>16518022.3463686</v>
      </c>
      <c r="I42" s="0" t="n">
        <v>5138299.66446495</v>
      </c>
      <c r="J42" s="0" t="n">
        <v>835291.197829828</v>
      </c>
      <c r="K42" s="0" t="n">
        <v>810232.461894933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23868821.5026536</v>
      </c>
      <c r="C43" s="0" t="n">
        <v>22894201.5714716</v>
      </c>
      <c r="D43" s="0" t="n">
        <v>23954455.9058176</v>
      </c>
      <c r="E43" s="0" t="n">
        <v>22973939.5219524</v>
      </c>
      <c r="F43" s="0" t="n">
        <v>17368807.5426063</v>
      </c>
      <c r="G43" s="0" t="n">
        <v>5525394.02886539</v>
      </c>
      <c r="H43" s="0" t="n">
        <v>17478566.2556486</v>
      </c>
      <c r="I43" s="0" t="n">
        <v>5495373.26630381</v>
      </c>
      <c r="J43" s="0" t="n">
        <v>988405.826210765</v>
      </c>
      <c r="K43" s="0" t="n">
        <v>958753.651424442</v>
      </c>
      <c r="L43" s="0" t="n">
        <v>3979172.77748056</v>
      </c>
      <c r="M43" s="0" t="n">
        <v>3751718.37273068</v>
      </c>
      <c r="N43" s="0" t="n">
        <v>3993364.40188094</v>
      </c>
      <c r="O43" s="0" t="n">
        <v>3764980.35609616</v>
      </c>
      <c r="P43" s="0" t="n">
        <v>164734.304368461</v>
      </c>
      <c r="Q43" s="0" t="n">
        <v>159792.275237407</v>
      </c>
    </row>
    <row r="44" customFormat="false" ht="12.8" hidden="false" customHeight="false" outlineLevel="0" collapsed="false">
      <c r="A44" s="0" t="n">
        <v>91</v>
      </c>
      <c r="B44" s="0" t="n">
        <v>23008294.0096873</v>
      </c>
      <c r="C44" s="0" t="n">
        <v>22067950.2958998</v>
      </c>
      <c r="D44" s="0" t="n">
        <v>23090077.5513235</v>
      </c>
      <c r="E44" s="0" t="n">
        <v>22144094.4360322</v>
      </c>
      <c r="F44" s="0" t="n">
        <v>16709588.5489778</v>
      </c>
      <c r="G44" s="0" t="n">
        <v>5358361.74692206</v>
      </c>
      <c r="H44" s="0" t="n">
        <v>16814613.5423289</v>
      </c>
      <c r="I44" s="0" t="n">
        <v>5329480.89370334</v>
      </c>
      <c r="J44" s="0" t="n">
        <v>970688.299175118</v>
      </c>
      <c r="K44" s="0" t="n">
        <v>941567.650199865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24348559.1332406</v>
      </c>
      <c r="C45" s="0" t="n">
        <v>23352586.6161309</v>
      </c>
      <c r="D45" s="0" t="n">
        <v>24435580.8687507</v>
      </c>
      <c r="E45" s="0" t="n">
        <v>23433627.9714075</v>
      </c>
      <c r="F45" s="0" t="n">
        <v>17694409.8533286</v>
      </c>
      <c r="G45" s="0" t="n">
        <v>5658176.76280229</v>
      </c>
      <c r="H45" s="0" t="n">
        <v>17805468.4227676</v>
      </c>
      <c r="I45" s="0" t="n">
        <v>5628159.5486399</v>
      </c>
      <c r="J45" s="0" t="n">
        <v>1118162.88503843</v>
      </c>
      <c r="K45" s="0" t="n">
        <v>1084617.99848727</v>
      </c>
      <c r="L45" s="0" t="n">
        <v>4057303.63523927</v>
      </c>
      <c r="M45" s="0" t="n">
        <v>3825448.77145182</v>
      </c>
      <c r="N45" s="0" t="n">
        <v>4071726.91398964</v>
      </c>
      <c r="O45" s="0" t="n">
        <v>3838929.37049494</v>
      </c>
      <c r="P45" s="0" t="n">
        <v>186360.480839738</v>
      </c>
      <c r="Q45" s="0" t="n">
        <v>180769.666414546</v>
      </c>
    </row>
    <row r="46" customFormat="false" ht="12.8" hidden="false" customHeight="false" outlineLevel="0" collapsed="false">
      <c r="A46" s="0" t="n">
        <v>93</v>
      </c>
      <c r="B46" s="0" t="n">
        <v>23727724.2526086</v>
      </c>
      <c r="C46" s="0" t="n">
        <v>22756037.6460384</v>
      </c>
      <c r="D46" s="0" t="n">
        <v>23812490.4391254</v>
      </c>
      <c r="E46" s="0" t="n">
        <v>22834983.3555564</v>
      </c>
      <c r="F46" s="0" t="n">
        <v>17198773.3475084</v>
      </c>
      <c r="G46" s="0" t="n">
        <v>5557264.29852999</v>
      </c>
      <c r="H46" s="0" t="n">
        <v>17306753.2010427</v>
      </c>
      <c r="I46" s="0" t="n">
        <v>5528230.1545137</v>
      </c>
      <c r="J46" s="0" t="n">
        <v>1201261.24887204</v>
      </c>
      <c r="K46" s="0" t="n">
        <v>1165223.41140588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25232745.7072255</v>
      </c>
      <c r="C47" s="0" t="n">
        <v>24198604.301551</v>
      </c>
      <c r="D47" s="0" t="n">
        <v>25334942.1138233</v>
      </c>
      <c r="E47" s="0" t="n">
        <v>24294178.2666533</v>
      </c>
      <c r="F47" s="0" t="n">
        <v>18296204.2733813</v>
      </c>
      <c r="G47" s="0" t="n">
        <v>5902400.02816967</v>
      </c>
      <c r="H47" s="0" t="n">
        <v>18411012.9142226</v>
      </c>
      <c r="I47" s="0" t="n">
        <v>5883165.35243067</v>
      </c>
      <c r="J47" s="0" t="n">
        <v>1366204.25744964</v>
      </c>
      <c r="K47" s="0" t="n">
        <v>1325218.12972615</v>
      </c>
      <c r="L47" s="0" t="n">
        <v>4204111.68614532</v>
      </c>
      <c r="M47" s="0" t="n">
        <v>3964501.47856755</v>
      </c>
      <c r="N47" s="0" t="n">
        <v>4221076.40841092</v>
      </c>
      <c r="O47" s="0" t="n">
        <v>3980383.7999809</v>
      </c>
      <c r="P47" s="0" t="n">
        <v>227700.70957494</v>
      </c>
      <c r="Q47" s="0" t="n">
        <v>220869.688287692</v>
      </c>
    </row>
    <row r="48" customFormat="false" ht="12.8" hidden="false" customHeight="false" outlineLevel="0" collapsed="false">
      <c r="A48" s="0" t="n">
        <v>95</v>
      </c>
      <c r="B48" s="0" t="n">
        <v>24579833.0144096</v>
      </c>
      <c r="C48" s="0" t="n">
        <v>23571864.5754504</v>
      </c>
      <c r="D48" s="0" t="n">
        <v>24678728.1614964</v>
      </c>
      <c r="E48" s="0" t="n">
        <v>23664351.3907561</v>
      </c>
      <c r="F48" s="0" t="n">
        <v>17769202.8577199</v>
      </c>
      <c r="G48" s="0" t="n">
        <v>5802661.71773049</v>
      </c>
      <c r="H48" s="0" t="n">
        <v>17880309.6229917</v>
      </c>
      <c r="I48" s="0" t="n">
        <v>5784041.7677644</v>
      </c>
      <c r="J48" s="0" t="n">
        <v>1414615.01326111</v>
      </c>
      <c r="K48" s="0" t="n">
        <v>1372176.56286328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25781724.8091521</v>
      </c>
      <c r="C49" s="0" t="n">
        <v>24724094.1056008</v>
      </c>
      <c r="D49" s="0" t="n">
        <v>25886596.6355885</v>
      </c>
      <c r="E49" s="0" t="n">
        <v>24822176.7312801</v>
      </c>
      <c r="F49" s="0" t="n">
        <v>18637848.4408524</v>
      </c>
      <c r="G49" s="0" t="n">
        <v>6086245.66474837</v>
      </c>
      <c r="H49" s="0" t="n">
        <v>18755424.6235987</v>
      </c>
      <c r="I49" s="0" t="n">
        <v>6066752.10768142</v>
      </c>
      <c r="J49" s="0" t="n">
        <v>1492863.78880559</v>
      </c>
      <c r="K49" s="0" t="n">
        <v>1448077.87514143</v>
      </c>
      <c r="L49" s="0" t="n">
        <v>4294464.77494581</v>
      </c>
      <c r="M49" s="0" t="n">
        <v>4050028.60048453</v>
      </c>
      <c r="N49" s="0" t="n">
        <v>4311874.61803068</v>
      </c>
      <c r="O49" s="0" t="n">
        <v>4066328.60118751</v>
      </c>
      <c r="P49" s="0" t="n">
        <v>248810.631467599</v>
      </c>
      <c r="Q49" s="0" t="n">
        <v>241346.312523571</v>
      </c>
    </row>
    <row r="50" customFormat="false" ht="12.8" hidden="false" customHeight="false" outlineLevel="0" collapsed="false">
      <c r="A50" s="0" t="n">
        <v>97</v>
      </c>
      <c r="B50" s="0" t="n">
        <v>25346246.3932561</v>
      </c>
      <c r="C50" s="0" t="n">
        <v>24305508.5247202</v>
      </c>
      <c r="D50" s="0" t="n">
        <v>25448342.0498554</v>
      </c>
      <c r="E50" s="0" t="n">
        <v>24401003.7843378</v>
      </c>
      <c r="F50" s="0" t="n">
        <v>18292300.4485366</v>
      </c>
      <c r="G50" s="0" t="n">
        <v>6013208.07618367</v>
      </c>
      <c r="H50" s="0" t="n">
        <v>18406493.3912548</v>
      </c>
      <c r="I50" s="0" t="n">
        <v>5994510.39308303</v>
      </c>
      <c r="J50" s="0" t="n">
        <v>1559725.20732945</v>
      </c>
      <c r="K50" s="0" t="n">
        <v>1512933.45110957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26336767.3392644</v>
      </c>
      <c r="C51" s="0" t="n">
        <v>25254864.4083856</v>
      </c>
      <c r="D51" s="0" t="n">
        <v>26443532.4193294</v>
      </c>
      <c r="E51" s="0" t="n">
        <v>25354752.5948945</v>
      </c>
      <c r="F51" s="0" t="n">
        <v>19017240.1829483</v>
      </c>
      <c r="G51" s="0" t="n">
        <v>6237624.22543739</v>
      </c>
      <c r="H51" s="0" t="n">
        <v>19135707.5476313</v>
      </c>
      <c r="I51" s="0" t="n">
        <v>6219045.04726318</v>
      </c>
      <c r="J51" s="0" t="n">
        <v>1651672.02684835</v>
      </c>
      <c r="K51" s="0" t="n">
        <v>1602121.8660429</v>
      </c>
      <c r="L51" s="0" t="n">
        <v>4386655.66911884</v>
      </c>
      <c r="M51" s="0" t="n">
        <v>4137411.83148456</v>
      </c>
      <c r="N51" s="0" t="n">
        <v>4404385.87842344</v>
      </c>
      <c r="O51" s="0" t="n">
        <v>4154018.30068589</v>
      </c>
      <c r="P51" s="0" t="n">
        <v>275278.671141392</v>
      </c>
      <c r="Q51" s="0" t="n">
        <v>267020.31100715</v>
      </c>
    </row>
    <row r="52" customFormat="false" ht="12.8" hidden="false" customHeight="false" outlineLevel="0" collapsed="false">
      <c r="A52" s="0" t="n">
        <v>99</v>
      </c>
      <c r="B52" s="0" t="n">
        <v>25929102.5702058</v>
      </c>
      <c r="C52" s="0" t="n">
        <v>24863053.7693807</v>
      </c>
      <c r="D52" s="0" t="n">
        <v>26035351.1346261</v>
      </c>
      <c r="E52" s="0" t="n">
        <v>24962484.4828607</v>
      </c>
      <c r="F52" s="0" t="n">
        <v>18705614.1763489</v>
      </c>
      <c r="G52" s="0" t="n">
        <v>6157439.59303179</v>
      </c>
      <c r="H52" s="0" t="n">
        <v>18822682.0429058</v>
      </c>
      <c r="I52" s="0" t="n">
        <v>6139802.4399549</v>
      </c>
      <c r="J52" s="0" t="n">
        <v>1686427.13218728</v>
      </c>
      <c r="K52" s="0" t="n">
        <v>1635834.31822166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26891389.7420926</v>
      </c>
      <c r="C53" s="0" t="n">
        <v>25784311.15888</v>
      </c>
      <c r="D53" s="0" t="n">
        <v>27000940.4807543</v>
      </c>
      <c r="E53" s="0" t="n">
        <v>25886831.5011859</v>
      </c>
      <c r="F53" s="0" t="n">
        <v>19360492.2725134</v>
      </c>
      <c r="G53" s="0" t="n">
        <v>6423818.88636664</v>
      </c>
      <c r="H53" s="0" t="n">
        <v>19481223.7603711</v>
      </c>
      <c r="I53" s="0" t="n">
        <v>6405607.74081481</v>
      </c>
      <c r="J53" s="0" t="n">
        <v>1846148.72967803</v>
      </c>
      <c r="K53" s="0" t="n">
        <v>1790764.26778769</v>
      </c>
      <c r="L53" s="0" t="n">
        <v>4477907.50226041</v>
      </c>
      <c r="M53" s="0" t="n">
        <v>4223824.33105746</v>
      </c>
      <c r="N53" s="0" t="n">
        <v>4496104.65128629</v>
      </c>
      <c r="O53" s="0" t="n">
        <v>4240872.20279306</v>
      </c>
      <c r="P53" s="0" t="n">
        <v>307691.454946338</v>
      </c>
      <c r="Q53" s="0" t="n">
        <v>298460.711297947</v>
      </c>
    </row>
    <row r="54" customFormat="false" ht="12.8" hidden="false" customHeight="false" outlineLevel="0" collapsed="false">
      <c r="A54" s="0" t="n">
        <v>101</v>
      </c>
      <c r="B54" s="0" t="n">
        <v>26626165.6917945</v>
      </c>
      <c r="C54" s="0" t="n">
        <v>25528319.4755543</v>
      </c>
      <c r="D54" s="0" t="n">
        <v>26741324.8997031</v>
      </c>
      <c r="E54" s="0" t="n">
        <v>25636294.9124669</v>
      </c>
      <c r="F54" s="0" t="n">
        <v>19117819.8205753</v>
      </c>
      <c r="G54" s="0" t="n">
        <v>6410499.65497903</v>
      </c>
      <c r="H54" s="0" t="n">
        <v>19238035.1166849</v>
      </c>
      <c r="I54" s="0" t="n">
        <v>6398259.79578204</v>
      </c>
      <c r="J54" s="0" t="n">
        <v>1905323.99477796</v>
      </c>
      <c r="K54" s="0" t="n">
        <v>1848164.27493463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27609720.824768</v>
      </c>
      <c r="C55" s="0" t="n">
        <v>26471697.1845544</v>
      </c>
      <c r="D55" s="0" t="n">
        <v>27729824.7210424</v>
      </c>
      <c r="E55" s="0" t="n">
        <v>26584332.9297338</v>
      </c>
      <c r="F55" s="0" t="n">
        <v>19846629.4277364</v>
      </c>
      <c r="G55" s="0" t="n">
        <v>6625067.75681802</v>
      </c>
      <c r="H55" s="0" t="n">
        <v>19971237.2686191</v>
      </c>
      <c r="I55" s="0" t="n">
        <v>6613095.66111467</v>
      </c>
      <c r="J55" s="0" t="n">
        <v>2066010.05816845</v>
      </c>
      <c r="K55" s="0" t="n">
        <v>2004029.75642339</v>
      </c>
      <c r="L55" s="0" t="n">
        <v>4596995.10136488</v>
      </c>
      <c r="M55" s="0" t="n">
        <v>4336811.19379</v>
      </c>
      <c r="N55" s="0" t="n">
        <v>4616986.15340614</v>
      </c>
      <c r="O55" s="0" t="n">
        <v>4355579.66152159</v>
      </c>
      <c r="P55" s="0" t="n">
        <v>344335.009694741</v>
      </c>
      <c r="Q55" s="0" t="n">
        <v>334004.959403899</v>
      </c>
    </row>
    <row r="56" customFormat="false" ht="12.8" hidden="false" customHeight="false" outlineLevel="0" collapsed="false">
      <c r="A56" s="0" t="n">
        <v>103</v>
      </c>
      <c r="B56" s="0" t="n">
        <v>27290426.8911015</v>
      </c>
      <c r="C56" s="0" t="n">
        <v>26164894.368575</v>
      </c>
      <c r="D56" s="0" t="n">
        <v>27407657.9819211</v>
      </c>
      <c r="E56" s="0" t="n">
        <v>26274833.2092595</v>
      </c>
      <c r="F56" s="0" t="n">
        <v>19578794.8558649</v>
      </c>
      <c r="G56" s="0" t="n">
        <v>6586099.51271006</v>
      </c>
      <c r="H56" s="0" t="n">
        <v>19700372.1795267</v>
      </c>
      <c r="I56" s="0" t="n">
        <v>6574461.02973277</v>
      </c>
      <c r="J56" s="0" t="n">
        <v>2092231.6723051</v>
      </c>
      <c r="K56" s="0" t="n">
        <v>2029464.72213595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27935798.5634374</v>
      </c>
      <c r="C57" s="0" t="n">
        <v>26784256.8587514</v>
      </c>
      <c r="D57" s="0" t="n">
        <v>28054789.1592992</v>
      </c>
      <c r="E57" s="0" t="n">
        <v>26895864.6071291</v>
      </c>
      <c r="F57" s="0" t="n">
        <v>19997914.4644144</v>
      </c>
      <c r="G57" s="0" t="n">
        <v>6786342.39433705</v>
      </c>
      <c r="H57" s="0" t="n">
        <v>20120750.9739065</v>
      </c>
      <c r="I57" s="0" t="n">
        <v>6775113.6332226</v>
      </c>
      <c r="J57" s="0" t="n">
        <v>2228012.28109458</v>
      </c>
      <c r="K57" s="0" t="n">
        <v>2161171.91266175</v>
      </c>
      <c r="L57" s="0" t="n">
        <v>4649951.99979235</v>
      </c>
      <c r="M57" s="0" t="n">
        <v>4386915.5427969</v>
      </c>
      <c r="N57" s="0" t="n">
        <v>4669760.98734847</v>
      </c>
      <c r="O57" s="0" t="n">
        <v>4405517.23484758</v>
      </c>
      <c r="P57" s="0" t="n">
        <v>371335.380182431</v>
      </c>
      <c r="Q57" s="0" t="n">
        <v>360195.318776958</v>
      </c>
    </row>
    <row r="58" customFormat="false" ht="12.8" hidden="false" customHeight="false" outlineLevel="0" collapsed="false">
      <c r="A58" s="0" t="n">
        <v>105</v>
      </c>
      <c r="B58" s="0" t="n">
        <v>27762638.4500206</v>
      </c>
      <c r="C58" s="0" t="n">
        <v>26617718.3335322</v>
      </c>
      <c r="D58" s="0" t="n">
        <v>27880032.7934628</v>
      </c>
      <c r="E58" s="0" t="n">
        <v>26727828.6179153</v>
      </c>
      <c r="F58" s="0" t="n">
        <v>19856120.9576467</v>
      </c>
      <c r="G58" s="0" t="n">
        <v>6761597.37588554</v>
      </c>
      <c r="H58" s="0" t="n">
        <v>19977321.3151931</v>
      </c>
      <c r="I58" s="0" t="n">
        <v>6750507.30272223</v>
      </c>
      <c r="J58" s="0" t="n">
        <v>2274396.80281927</v>
      </c>
      <c r="K58" s="0" t="n">
        <v>2206164.8987347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28413126.6591078</v>
      </c>
      <c r="C59" s="0" t="n">
        <v>27240972.9287139</v>
      </c>
      <c r="D59" s="0" t="n">
        <v>28536234.8854435</v>
      </c>
      <c r="E59" s="0" t="n">
        <v>27356526.1756535</v>
      </c>
      <c r="F59" s="0" t="n">
        <v>20324748.9495586</v>
      </c>
      <c r="G59" s="0" t="n">
        <v>6916223.97915533</v>
      </c>
      <c r="H59" s="0" t="n">
        <v>20448122.2972428</v>
      </c>
      <c r="I59" s="0" t="n">
        <v>6908403.87841074</v>
      </c>
      <c r="J59" s="0" t="n">
        <v>2379522.52220784</v>
      </c>
      <c r="K59" s="0" t="n">
        <v>2308136.84654161</v>
      </c>
      <c r="L59" s="0" t="n">
        <v>4730001.39921599</v>
      </c>
      <c r="M59" s="0" t="n">
        <v>4463002.31536895</v>
      </c>
      <c r="N59" s="0" t="n">
        <v>4750495.89926479</v>
      </c>
      <c r="O59" s="0" t="n">
        <v>4482247.73332583</v>
      </c>
      <c r="P59" s="0" t="n">
        <v>396587.087034641</v>
      </c>
      <c r="Q59" s="0" t="n">
        <v>384689.474423602</v>
      </c>
    </row>
    <row r="60" customFormat="false" ht="12.8" hidden="false" customHeight="false" outlineLevel="0" collapsed="false">
      <c r="A60" s="0" t="n">
        <v>107</v>
      </c>
      <c r="B60" s="0" t="n">
        <v>28183724.1778486</v>
      </c>
      <c r="C60" s="0" t="n">
        <v>27020234.3928232</v>
      </c>
      <c r="D60" s="0" t="n">
        <v>28306404.4724178</v>
      </c>
      <c r="E60" s="0" t="n">
        <v>27135387.446971</v>
      </c>
      <c r="F60" s="0" t="n">
        <v>20143688.8820317</v>
      </c>
      <c r="G60" s="0" t="n">
        <v>6876545.51079148</v>
      </c>
      <c r="H60" s="0" t="n">
        <v>20266566.2813314</v>
      </c>
      <c r="I60" s="0" t="n">
        <v>6868821.16563965</v>
      </c>
      <c r="J60" s="0" t="n">
        <v>2396082.74791169</v>
      </c>
      <c r="K60" s="0" t="n">
        <v>2324200.26547434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28671719.1173195</v>
      </c>
      <c r="C61" s="0" t="n">
        <v>27487964.8315605</v>
      </c>
      <c r="D61" s="0" t="n">
        <v>28797643.840646</v>
      </c>
      <c r="E61" s="0" t="n">
        <v>27606183.6368063</v>
      </c>
      <c r="F61" s="0" t="n">
        <v>20495427.900013</v>
      </c>
      <c r="G61" s="0" t="n">
        <v>6992536.93154749</v>
      </c>
      <c r="H61" s="0" t="n">
        <v>20620891.6659406</v>
      </c>
      <c r="I61" s="0" t="n">
        <v>6985291.97086562</v>
      </c>
      <c r="J61" s="0" t="n">
        <v>2531751.61731165</v>
      </c>
      <c r="K61" s="0" t="n">
        <v>2455799.0687923</v>
      </c>
      <c r="L61" s="0" t="n">
        <v>4773173.18640628</v>
      </c>
      <c r="M61" s="0" t="n">
        <v>4504240.29889975</v>
      </c>
      <c r="N61" s="0" t="n">
        <v>4794140.32591159</v>
      </c>
      <c r="O61" s="0" t="n">
        <v>4523933.13680906</v>
      </c>
      <c r="P61" s="0" t="n">
        <v>421958.602885276</v>
      </c>
      <c r="Q61" s="0" t="n">
        <v>409299.844798717</v>
      </c>
    </row>
    <row r="62" customFormat="false" ht="12.8" hidden="false" customHeight="false" outlineLevel="0" collapsed="false">
      <c r="A62" s="0" t="n">
        <v>109</v>
      </c>
      <c r="B62" s="0" t="n">
        <v>28440856.7124777</v>
      </c>
      <c r="C62" s="0" t="n">
        <v>27265587.8932709</v>
      </c>
      <c r="D62" s="0" t="n">
        <v>28565841.4731476</v>
      </c>
      <c r="E62" s="0" t="n">
        <v>27382924.9916298</v>
      </c>
      <c r="F62" s="0" t="n">
        <v>20295050.6667891</v>
      </c>
      <c r="G62" s="0" t="n">
        <v>6970537.2264818</v>
      </c>
      <c r="H62" s="0" t="n">
        <v>20419543.2445503</v>
      </c>
      <c r="I62" s="0" t="n">
        <v>6963381.74707955</v>
      </c>
      <c r="J62" s="0" t="n">
        <v>2567127.86476615</v>
      </c>
      <c r="K62" s="0" t="n">
        <v>2490114.02882316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29010150.4050442</v>
      </c>
      <c r="C63" s="0" t="n">
        <v>27810181.9745291</v>
      </c>
      <c r="D63" s="0" t="n">
        <v>29136214.0908982</v>
      </c>
      <c r="E63" s="0" t="n">
        <v>27928545.9276024</v>
      </c>
      <c r="F63" s="0" t="n">
        <v>20640393.4052712</v>
      </c>
      <c r="G63" s="0" t="n">
        <v>7169788.56925788</v>
      </c>
      <c r="H63" s="0" t="n">
        <v>20765492.8933438</v>
      </c>
      <c r="I63" s="0" t="n">
        <v>7163053.03425856</v>
      </c>
      <c r="J63" s="0" t="n">
        <v>2678659.60334291</v>
      </c>
      <c r="K63" s="0" t="n">
        <v>2598299.81524262</v>
      </c>
      <c r="L63" s="0" t="n">
        <v>4826590.76710894</v>
      </c>
      <c r="M63" s="0" t="n">
        <v>4554358.26528474</v>
      </c>
      <c r="N63" s="0" t="n">
        <v>4847583.64478877</v>
      </c>
      <c r="O63" s="0" t="n">
        <v>4574078.01639756</v>
      </c>
      <c r="P63" s="0" t="n">
        <v>446443.267223818</v>
      </c>
      <c r="Q63" s="0" t="n">
        <v>433049.969207103</v>
      </c>
    </row>
    <row r="64" customFormat="false" ht="12.8" hidden="false" customHeight="false" outlineLevel="0" collapsed="false">
      <c r="A64" s="0" t="n">
        <v>111</v>
      </c>
      <c r="B64" s="0" t="n">
        <v>28781527.8581456</v>
      </c>
      <c r="C64" s="0" t="n">
        <v>27589869.2309868</v>
      </c>
      <c r="D64" s="0" t="n">
        <v>28904881.5703882</v>
      </c>
      <c r="E64" s="0" t="n">
        <v>27705687.5483987</v>
      </c>
      <c r="F64" s="0" t="n">
        <v>20478713.9192133</v>
      </c>
      <c r="G64" s="0" t="n">
        <v>7111155.31177347</v>
      </c>
      <c r="H64" s="0" t="n">
        <v>20601185.2920958</v>
      </c>
      <c r="I64" s="0" t="n">
        <v>7104502.25630283</v>
      </c>
      <c r="J64" s="0" t="n">
        <v>2675399.16746131</v>
      </c>
      <c r="K64" s="0" t="n">
        <v>2595137.19243747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29190254.6908458</v>
      </c>
      <c r="C65" s="0" t="n">
        <v>27982274.4856447</v>
      </c>
      <c r="D65" s="0" t="n">
        <v>29315796.4654816</v>
      </c>
      <c r="E65" s="0" t="n">
        <v>28100147.6247152</v>
      </c>
      <c r="F65" s="0" t="n">
        <v>20763359.340414</v>
      </c>
      <c r="G65" s="0" t="n">
        <v>7218915.14523064</v>
      </c>
      <c r="H65" s="0" t="n">
        <v>20887982.5742734</v>
      </c>
      <c r="I65" s="0" t="n">
        <v>7212165.0504418</v>
      </c>
      <c r="J65" s="0" t="n">
        <v>2751478.57113731</v>
      </c>
      <c r="K65" s="0" t="n">
        <v>2668934.21400319</v>
      </c>
      <c r="L65" s="0" t="n">
        <v>4856017.41335467</v>
      </c>
      <c r="M65" s="0" t="n">
        <v>4582298.55067289</v>
      </c>
      <c r="N65" s="0" t="n">
        <v>4876923.28102915</v>
      </c>
      <c r="O65" s="0" t="n">
        <v>4601936.4830747</v>
      </c>
      <c r="P65" s="0" t="n">
        <v>458579.761856218</v>
      </c>
      <c r="Q65" s="0" t="n">
        <v>444822.369000532</v>
      </c>
    </row>
    <row r="66" customFormat="false" ht="12.8" hidden="false" customHeight="false" outlineLevel="0" collapsed="false">
      <c r="A66" s="0" t="n">
        <v>113</v>
      </c>
      <c r="B66" s="0" t="n">
        <v>28911617.8086576</v>
      </c>
      <c r="C66" s="0" t="n">
        <v>27716300.7315532</v>
      </c>
      <c r="D66" s="0" t="n">
        <v>29036673.3433998</v>
      </c>
      <c r="E66" s="0" t="n">
        <v>27833733.3454008</v>
      </c>
      <c r="F66" s="0" t="n">
        <v>20584538.8717055</v>
      </c>
      <c r="G66" s="0" t="n">
        <v>7131761.85984764</v>
      </c>
      <c r="H66" s="0" t="n">
        <v>20708157.7715908</v>
      </c>
      <c r="I66" s="0" t="n">
        <v>7125575.57380998</v>
      </c>
      <c r="J66" s="0" t="n">
        <v>2831133.15557118</v>
      </c>
      <c r="K66" s="0" t="n">
        <v>2746199.16090404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29283388.1824867</v>
      </c>
      <c r="C67" s="0" t="n">
        <v>28073023.8307401</v>
      </c>
      <c r="D67" s="0" t="n">
        <v>29412088.2088343</v>
      </c>
      <c r="E67" s="0" t="n">
        <v>28193940.4842572</v>
      </c>
      <c r="F67" s="0" t="n">
        <v>20852804.9288852</v>
      </c>
      <c r="G67" s="0" t="n">
        <v>7220218.90185489</v>
      </c>
      <c r="H67" s="0" t="n">
        <v>20978062.0308634</v>
      </c>
      <c r="I67" s="0" t="n">
        <v>7215878.45339379</v>
      </c>
      <c r="J67" s="0" t="n">
        <v>2898840.89050762</v>
      </c>
      <c r="K67" s="0" t="n">
        <v>2811875.66379239</v>
      </c>
      <c r="L67" s="0" t="n">
        <v>4874285.93280426</v>
      </c>
      <c r="M67" s="0" t="n">
        <v>4600674.5235313</v>
      </c>
      <c r="N67" s="0" t="n">
        <v>4895731.43718734</v>
      </c>
      <c r="O67" s="0" t="n">
        <v>4620832.55488039</v>
      </c>
      <c r="P67" s="0" t="n">
        <v>483140.148417936</v>
      </c>
      <c r="Q67" s="0" t="n">
        <v>468645.943965398</v>
      </c>
    </row>
    <row r="68" customFormat="false" ht="12.8" hidden="false" customHeight="false" outlineLevel="0" collapsed="false">
      <c r="A68" s="0" t="n">
        <v>115</v>
      </c>
      <c r="B68" s="0" t="n">
        <v>29076841.4065186</v>
      </c>
      <c r="C68" s="0" t="n">
        <v>27874208.5710783</v>
      </c>
      <c r="D68" s="0" t="n">
        <v>29204437.4621736</v>
      </c>
      <c r="E68" s="0" t="n">
        <v>27994087.4474116</v>
      </c>
      <c r="F68" s="0" t="n">
        <v>20693964.7505999</v>
      </c>
      <c r="G68" s="0" t="n">
        <v>7180243.82047845</v>
      </c>
      <c r="H68" s="0" t="n">
        <v>20818130.9388561</v>
      </c>
      <c r="I68" s="0" t="n">
        <v>7175956.50855548</v>
      </c>
      <c r="J68" s="0" t="n">
        <v>2940449.95294469</v>
      </c>
      <c r="K68" s="0" t="n">
        <v>2852236.45435635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29578456.1486792</v>
      </c>
      <c r="C69" s="0" t="n">
        <v>28356655.426478</v>
      </c>
      <c r="D69" s="0" t="n">
        <v>29709584.1807385</v>
      </c>
      <c r="E69" s="0" t="n">
        <v>28479883.8659386</v>
      </c>
      <c r="F69" s="0" t="n">
        <v>21051657.5374615</v>
      </c>
      <c r="G69" s="0" t="n">
        <v>7304997.8890165</v>
      </c>
      <c r="H69" s="0" t="n">
        <v>21175480.5071601</v>
      </c>
      <c r="I69" s="0" t="n">
        <v>7304403.3587785</v>
      </c>
      <c r="J69" s="0" t="n">
        <v>3090055.634218</v>
      </c>
      <c r="K69" s="0" t="n">
        <v>2997353.96519146</v>
      </c>
      <c r="L69" s="0" t="n">
        <v>4920102.72238296</v>
      </c>
      <c r="M69" s="0" t="n">
        <v>4643762.09903333</v>
      </c>
      <c r="N69" s="0" t="n">
        <v>4941951.73647172</v>
      </c>
      <c r="O69" s="0" t="n">
        <v>4664298.39489056</v>
      </c>
      <c r="P69" s="0" t="n">
        <v>515009.272369666</v>
      </c>
      <c r="Q69" s="0" t="n">
        <v>499558.994198576</v>
      </c>
    </row>
    <row r="70" customFormat="false" ht="12.8" hidden="false" customHeight="false" outlineLevel="0" collapsed="false">
      <c r="A70" s="0" t="n">
        <v>117</v>
      </c>
      <c r="B70" s="0" t="n">
        <v>29244070.6342624</v>
      </c>
      <c r="C70" s="0" t="n">
        <v>28035990.6901641</v>
      </c>
      <c r="D70" s="0" t="n">
        <v>29372557.1229833</v>
      </c>
      <c r="E70" s="0" t="n">
        <v>28156735.7625163</v>
      </c>
      <c r="F70" s="0" t="n">
        <v>20793815.7809091</v>
      </c>
      <c r="G70" s="0" t="n">
        <v>7242174.90925505</v>
      </c>
      <c r="H70" s="0" t="n">
        <v>20915148.0406955</v>
      </c>
      <c r="I70" s="0" t="n">
        <v>7241587.72182078</v>
      </c>
      <c r="J70" s="0" t="n">
        <v>3129831.191331</v>
      </c>
      <c r="K70" s="0" t="n">
        <v>3035936.25559107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29722679.7844765</v>
      </c>
      <c r="C71" s="0" t="n">
        <v>28495389.5032047</v>
      </c>
      <c r="D71" s="0" t="n">
        <v>29852790.1028489</v>
      </c>
      <c r="E71" s="0" t="n">
        <v>28617660.7043287</v>
      </c>
      <c r="F71" s="0" t="n">
        <v>21147127.6174422</v>
      </c>
      <c r="G71" s="0" t="n">
        <v>7348261.88576247</v>
      </c>
      <c r="H71" s="0" t="n">
        <v>21269994.6569914</v>
      </c>
      <c r="I71" s="0" t="n">
        <v>7347666.04733732</v>
      </c>
      <c r="J71" s="0" t="n">
        <v>3236301.7212805</v>
      </c>
      <c r="K71" s="0" t="n">
        <v>3139212.66964208</v>
      </c>
      <c r="L71" s="0" t="n">
        <v>4944011.83550291</v>
      </c>
      <c r="M71" s="0" t="n">
        <v>4666609.91998803</v>
      </c>
      <c r="N71" s="0" t="n">
        <v>4965691.12648235</v>
      </c>
      <c r="O71" s="0" t="n">
        <v>4686986.67221159</v>
      </c>
      <c r="P71" s="0" t="n">
        <v>539383.620213417</v>
      </c>
      <c r="Q71" s="0" t="n">
        <v>523202.111607014</v>
      </c>
    </row>
    <row r="72" customFormat="false" ht="12.8" hidden="false" customHeight="false" outlineLevel="0" collapsed="false">
      <c r="A72" s="0" t="n">
        <v>119</v>
      </c>
      <c r="B72" s="0" t="n">
        <v>29551535.3111957</v>
      </c>
      <c r="C72" s="0" t="n">
        <v>28330735.6272307</v>
      </c>
      <c r="D72" s="0" t="n">
        <v>29679432.2728273</v>
      </c>
      <c r="E72" s="0" t="n">
        <v>28450931.2697028</v>
      </c>
      <c r="F72" s="0" t="n">
        <v>21063362.7843707</v>
      </c>
      <c r="G72" s="0" t="n">
        <v>7267372.84285998</v>
      </c>
      <c r="H72" s="0" t="n">
        <v>21183998.2707984</v>
      </c>
      <c r="I72" s="0" t="n">
        <v>7266932.99890438</v>
      </c>
      <c r="J72" s="0" t="n">
        <v>3299756.08616166</v>
      </c>
      <c r="K72" s="0" t="n">
        <v>3200763.40357681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29927076.5108284</v>
      </c>
      <c r="C73" s="0" t="n">
        <v>28692082.3683885</v>
      </c>
      <c r="D73" s="0" t="n">
        <v>30056854.8414283</v>
      </c>
      <c r="E73" s="0" t="n">
        <v>28814060.0670537</v>
      </c>
      <c r="F73" s="0" t="n">
        <v>21333165.5986259</v>
      </c>
      <c r="G73" s="0" t="n">
        <v>7358916.76976256</v>
      </c>
      <c r="H73" s="0" t="n">
        <v>21455143.7507673</v>
      </c>
      <c r="I73" s="0" t="n">
        <v>7358916.31628644</v>
      </c>
      <c r="J73" s="0" t="n">
        <v>3430800.252634</v>
      </c>
      <c r="K73" s="0" t="n">
        <v>3327876.24505498</v>
      </c>
      <c r="L73" s="0" t="n">
        <v>4978734.59859066</v>
      </c>
      <c r="M73" s="0" t="n">
        <v>4700215.18193949</v>
      </c>
      <c r="N73" s="0" t="n">
        <v>5000361.85012705</v>
      </c>
      <c r="O73" s="0" t="n">
        <v>4720546.15158783</v>
      </c>
      <c r="P73" s="0" t="n">
        <v>571800.042105667</v>
      </c>
      <c r="Q73" s="0" t="n">
        <v>554646.040842497</v>
      </c>
    </row>
    <row r="74" customFormat="false" ht="12.8" hidden="false" customHeight="false" outlineLevel="0" collapsed="false">
      <c r="A74" s="0" t="n">
        <v>121</v>
      </c>
      <c r="B74" s="0" t="n">
        <v>29580480.8547249</v>
      </c>
      <c r="C74" s="0" t="n">
        <v>28360370.9097565</v>
      </c>
      <c r="D74" s="0" t="n">
        <v>29707379.3907938</v>
      </c>
      <c r="E74" s="0" t="n">
        <v>28479641.6975654</v>
      </c>
      <c r="F74" s="0" t="n">
        <v>21052104.0499264</v>
      </c>
      <c r="G74" s="0" t="n">
        <v>7308266.85983015</v>
      </c>
      <c r="H74" s="0" t="n">
        <v>21171375.2856107</v>
      </c>
      <c r="I74" s="0" t="n">
        <v>7308266.41195473</v>
      </c>
      <c r="J74" s="0" t="n">
        <v>3437277.94291645</v>
      </c>
      <c r="K74" s="0" t="n">
        <v>3334159.60462896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30000818.1617918</v>
      </c>
      <c r="C75" s="0" t="n">
        <v>28764282.3106948</v>
      </c>
      <c r="D75" s="0" t="n">
        <v>30128581.6782293</v>
      </c>
      <c r="E75" s="0" t="n">
        <v>28884366.0400767</v>
      </c>
      <c r="F75" s="0" t="n">
        <v>21335102.4472516</v>
      </c>
      <c r="G75" s="0" t="n">
        <v>7429179.86344322</v>
      </c>
      <c r="H75" s="0" t="n">
        <v>21455186.6308734</v>
      </c>
      <c r="I75" s="0" t="n">
        <v>7429179.40920329</v>
      </c>
      <c r="J75" s="0" t="n">
        <v>3546812.32211971</v>
      </c>
      <c r="K75" s="0" t="n">
        <v>3440407.95245612</v>
      </c>
      <c r="L75" s="0" t="n">
        <v>4990024.16831901</v>
      </c>
      <c r="M75" s="0" t="n">
        <v>4711014.65249632</v>
      </c>
      <c r="N75" s="0" t="n">
        <v>5011315.60969878</v>
      </c>
      <c r="O75" s="0" t="n">
        <v>4731029.66386942</v>
      </c>
      <c r="P75" s="0" t="n">
        <v>591135.387019952</v>
      </c>
      <c r="Q75" s="0" t="n">
        <v>573401.325409353</v>
      </c>
    </row>
    <row r="76" customFormat="false" ht="12.8" hidden="false" customHeight="false" outlineLevel="0" collapsed="false">
      <c r="A76" s="0" t="n">
        <v>123</v>
      </c>
      <c r="B76" s="0" t="n">
        <v>29678624.9532398</v>
      </c>
      <c r="C76" s="0" t="n">
        <v>28456116.9529284</v>
      </c>
      <c r="D76" s="0" t="n">
        <v>29803651.8018946</v>
      </c>
      <c r="E76" s="0" t="n">
        <v>28573627.4277717</v>
      </c>
      <c r="F76" s="0" t="n">
        <v>21097884.5550015</v>
      </c>
      <c r="G76" s="0" t="n">
        <v>7358232.39792688</v>
      </c>
      <c r="H76" s="0" t="n">
        <v>21215395.4785227</v>
      </c>
      <c r="I76" s="0" t="n">
        <v>7358231.94924907</v>
      </c>
      <c r="J76" s="0" t="n">
        <v>3593070.10039014</v>
      </c>
      <c r="K76" s="0" t="n">
        <v>3485277.99737843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30243552.7881839</v>
      </c>
      <c r="C77" s="0" t="n">
        <v>28998332.5482996</v>
      </c>
      <c r="D77" s="0" t="n">
        <v>30369640.067765</v>
      </c>
      <c r="E77" s="0" t="n">
        <v>29116840.027922</v>
      </c>
      <c r="F77" s="0" t="n">
        <v>21484954.377871</v>
      </c>
      <c r="G77" s="0" t="n">
        <v>7513378.17042861</v>
      </c>
      <c r="H77" s="0" t="n">
        <v>21603462.313302</v>
      </c>
      <c r="I77" s="0" t="n">
        <v>7513377.71462002</v>
      </c>
      <c r="J77" s="0" t="n">
        <v>3755558.34488753</v>
      </c>
      <c r="K77" s="0" t="n">
        <v>3642891.5945409</v>
      </c>
      <c r="L77" s="0" t="n">
        <v>5031687.17485775</v>
      </c>
      <c r="M77" s="0" t="n">
        <v>4751409.72220784</v>
      </c>
      <c r="N77" s="0" t="n">
        <v>5052699.13932981</v>
      </c>
      <c r="O77" s="0" t="n">
        <v>4771162.63894674</v>
      </c>
      <c r="P77" s="0" t="n">
        <v>625926.390814588</v>
      </c>
      <c r="Q77" s="0" t="n">
        <v>607148.59909015</v>
      </c>
    </row>
    <row r="78" customFormat="false" ht="12.8" hidden="false" customHeight="false" outlineLevel="0" collapsed="false">
      <c r="A78" s="0" t="n">
        <v>125</v>
      </c>
      <c r="B78" s="0" t="n">
        <v>29928359.7001603</v>
      </c>
      <c r="C78" s="0" t="n">
        <v>28697089.7570719</v>
      </c>
      <c r="D78" s="0" t="n">
        <v>30051711.7053078</v>
      </c>
      <c r="E78" s="0" t="n">
        <v>28813026.304499</v>
      </c>
      <c r="F78" s="0" t="n">
        <v>21221631.9282238</v>
      </c>
      <c r="G78" s="0" t="n">
        <v>7475457.82884813</v>
      </c>
      <c r="H78" s="0" t="n">
        <v>21337568.92583</v>
      </c>
      <c r="I78" s="0" t="n">
        <v>7475457.37866904</v>
      </c>
      <c r="J78" s="0" t="n">
        <v>3804550.4132724</v>
      </c>
      <c r="K78" s="0" t="n">
        <v>3690413.90087423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30516732.3872531</v>
      </c>
      <c r="C79" s="0" t="n">
        <v>29261327.4898736</v>
      </c>
      <c r="D79" s="0" t="n">
        <v>30640978.3239534</v>
      </c>
      <c r="E79" s="0" t="n">
        <v>29378104.139409</v>
      </c>
      <c r="F79" s="0" t="n">
        <v>21655608.2384137</v>
      </c>
      <c r="G79" s="0" t="n">
        <v>7605719.25145984</v>
      </c>
      <c r="H79" s="0" t="n">
        <v>21772385.2887395</v>
      </c>
      <c r="I79" s="0" t="n">
        <v>7605718.85066951</v>
      </c>
      <c r="J79" s="0" t="n">
        <v>3922311.5635092</v>
      </c>
      <c r="K79" s="0" t="n">
        <v>3804642.21660392</v>
      </c>
      <c r="L79" s="0" t="n">
        <v>5075795.33141157</v>
      </c>
      <c r="M79" s="0" t="n">
        <v>4793328.45788761</v>
      </c>
      <c r="N79" s="0" t="n">
        <v>5096500.41111642</v>
      </c>
      <c r="O79" s="0" t="n">
        <v>4812792.90327795</v>
      </c>
      <c r="P79" s="0" t="n">
        <v>653718.5939182</v>
      </c>
      <c r="Q79" s="0" t="n">
        <v>634107.036100654</v>
      </c>
    </row>
    <row r="80" customFormat="false" ht="12.8" hidden="false" customHeight="false" outlineLevel="0" collapsed="false">
      <c r="A80" s="0" t="n">
        <v>127</v>
      </c>
      <c r="B80" s="0" t="n">
        <v>30079070.0883424</v>
      </c>
      <c r="C80" s="0" t="n">
        <v>28841225.2300961</v>
      </c>
      <c r="D80" s="0" t="n">
        <v>30200715.9839439</v>
      </c>
      <c r="E80" s="0" t="n">
        <v>28955558.0189289</v>
      </c>
      <c r="F80" s="0" t="n">
        <v>21306424.0441233</v>
      </c>
      <c r="G80" s="0" t="n">
        <v>7534801.1859728</v>
      </c>
      <c r="H80" s="0" t="n">
        <v>21420757.2305929</v>
      </c>
      <c r="I80" s="0" t="n">
        <v>7534800.78833592</v>
      </c>
      <c r="J80" s="0" t="n">
        <v>3933254.28033896</v>
      </c>
      <c r="K80" s="0" t="n">
        <v>3815256.65192879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30574787.0307189</v>
      </c>
      <c r="C81" s="0" t="n">
        <v>29316709.3094034</v>
      </c>
      <c r="D81" s="0" t="n">
        <v>30696951.504276</v>
      </c>
      <c r="E81" s="0" t="n">
        <v>29431529.4093256</v>
      </c>
      <c r="F81" s="0" t="n">
        <v>21652558.4149272</v>
      </c>
      <c r="G81" s="0" t="n">
        <v>7664150.8944762</v>
      </c>
      <c r="H81" s="0" t="n">
        <v>21767378.9173412</v>
      </c>
      <c r="I81" s="0" t="n">
        <v>7664150.49198447</v>
      </c>
      <c r="J81" s="0" t="n">
        <v>4043361.32688733</v>
      </c>
      <c r="K81" s="0" t="n">
        <v>3922060.48708071</v>
      </c>
      <c r="L81" s="0" t="n">
        <v>5084819.58751798</v>
      </c>
      <c r="M81" s="0" t="n">
        <v>4802057.4483235</v>
      </c>
      <c r="N81" s="0" t="n">
        <v>5105177.76126305</v>
      </c>
      <c r="O81" s="0" t="n">
        <v>4821195.80176532</v>
      </c>
      <c r="P81" s="0" t="n">
        <v>673893.554481222</v>
      </c>
      <c r="Q81" s="0" t="n">
        <v>653676.747846785</v>
      </c>
    </row>
    <row r="82" customFormat="false" ht="12.8" hidden="false" customHeight="false" outlineLevel="0" collapsed="false">
      <c r="A82" s="0" t="n">
        <v>129</v>
      </c>
      <c r="B82" s="0" t="n">
        <v>30329635.0950377</v>
      </c>
      <c r="C82" s="0" t="n">
        <v>29082668.9508979</v>
      </c>
      <c r="D82" s="0" t="n">
        <v>30447896.1231801</v>
      </c>
      <c r="E82" s="0" t="n">
        <v>29193818.3527596</v>
      </c>
      <c r="F82" s="0" t="n">
        <v>21504671.7461237</v>
      </c>
      <c r="G82" s="0" t="n">
        <v>7577997.20477426</v>
      </c>
      <c r="H82" s="0" t="n">
        <v>21615821.5837595</v>
      </c>
      <c r="I82" s="0" t="n">
        <v>7577996.76900012</v>
      </c>
      <c r="J82" s="0" t="n">
        <v>4036675.09570635</v>
      </c>
      <c r="K82" s="0" t="n">
        <v>3915574.84283516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30928872.0261199</v>
      </c>
      <c r="C83" s="0" t="n">
        <v>29657787.687226</v>
      </c>
      <c r="D83" s="0" t="n">
        <v>31048381.7010088</v>
      </c>
      <c r="E83" s="0" t="n">
        <v>29770110.3056437</v>
      </c>
      <c r="F83" s="0" t="n">
        <v>21948708.9627459</v>
      </c>
      <c r="G83" s="0" t="n">
        <v>7709078.72448011</v>
      </c>
      <c r="H83" s="0" t="n">
        <v>22061032.0230738</v>
      </c>
      <c r="I83" s="0" t="n">
        <v>7709078.28256985</v>
      </c>
      <c r="J83" s="0" t="n">
        <v>4195437.02811309</v>
      </c>
      <c r="K83" s="0" t="n">
        <v>4069573.9172697</v>
      </c>
      <c r="L83" s="0" t="n">
        <v>5145557.89649927</v>
      </c>
      <c r="M83" s="0" t="n">
        <v>4860468.17323406</v>
      </c>
      <c r="N83" s="0" t="n">
        <v>5165473.25437474</v>
      </c>
      <c r="O83" s="0" t="n">
        <v>4879190.28250153</v>
      </c>
      <c r="P83" s="0" t="n">
        <v>699239.504685515</v>
      </c>
      <c r="Q83" s="0" t="n">
        <v>678262.31954495</v>
      </c>
    </row>
    <row r="84" customFormat="false" ht="12.8" hidden="false" customHeight="false" outlineLevel="0" collapsed="false">
      <c r="A84" s="0" t="n">
        <v>131</v>
      </c>
      <c r="B84" s="0" t="n">
        <v>30481132.7242878</v>
      </c>
      <c r="C84" s="0" t="n">
        <v>29229932.3658441</v>
      </c>
      <c r="D84" s="0" t="n">
        <v>30599170.3709906</v>
      </c>
      <c r="E84" s="0" t="n">
        <v>29340871.8067927</v>
      </c>
      <c r="F84" s="0" t="n">
        <v>21639714.5949978</v>
      </c>
      <c r="G84" s="0" t="n">
        <v>7590217.77084638</v>
      </c>
      <c r="H84" s="0" t="n">
        <v>21750654.4724454</v>
      </c>
      <c r="I84" s="0" t="n">
        <v>7590217.33434727</v>
      </c>
      <c r="J84" s="0" t="n">
        <v>4189677.80227848</v>
      </c>
      <c r="K84" s="0" t="n">
        <v>4063987.46821012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30892197.4971677</v>
      </c>
      <c r="C85" s="0" t="n">
        <v>29625022.2877399</v>
      </c>
      <c r="D85" s="0" t="n">
        <v>31012158.7440271</v>
      </c>
      <c r="E85" s="0" t="n">
        <v>29737773.4871609</v>
      </c>
      <c r="F85" s="0" t="n">
        <v>21961211.5578854</v>
      </c>
      <c r="G85" s="0" t="n">
        <v>7663810.72985452</v>
      </c>
      <c r="H85" s="0" t="n">
        <v>22073963.2001399</v>
      </c>
      <c r="I85" s="0" t="n">
        <v>7663810.28702096</v>
      </c>
      <c r="J85" s="0" t="n">
        <v>4325117.24769012</v>
      </c>
      <c r="K85" s="0" t="n">
        <v>4195363.73025942</v>
      </c>
      <c r="L85" s="0" t="n">
        <v>5140539.80028017</v>
      </c>
      <c r="M85" s="0" t="n">
        <v>4856755.84129218</v>
      </c>
      <c r="N85" s="0" t="n">
        <v>5160531.14769525</v>
      </c>
      <c r="O85" s="0" t="n">
        <v>4875549.65613242</v>
      </c>
      <c r="P85" s="0" t="n">
        <v>720852.87461502</v>
      </c>
      <c r="Q85" s="0" t="n">
        <v>699227.28837657</v>
      </c>
    </row>
    <row r="86" customFormat="false" ht="12.8" hidden="false" customHeight="false" outlineLevel="0" collapsed="false">
      <c r="A86" s="0" t="n">
        <v>133</v>
      </c>
      <c r="B86" s="0" t="n">
        <v>30589949.8707936</v>
      </c>
      <c r="C86" s="0" t="n">
        <v>29334723.2028107</v>
      </c>
      <c r="D86" s="0" t="n">
        <v>30706990.2795242</v>
      </c>
      <c r="E86" s="0" t="n">
        <v>29444728.9671999</v>
      </c>
      <c r="F86" s="0" t="n">
        <v>21687520.1222014</v>
      </c>
      <c r="G86" s="0" t="n">
        <v>7647203.08060926</v>
      </c>
      <c r="H86" s="0" t="n">
        <v>21797526.3239549</v>
      </c>
      <c r="I86" s="0" t="n">
        <v>7647202.64324497</v>
      </c>
      <c r="J86" s="0" t="n">
        <v>4335895.68076513</v>
      </c>
      <c r="K86" s="0" t="n">
        <v>4205818.81034217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31077765.9621502</v>
      </c>
      <c r="C87" s="0" t="n">
        <v>29802267.8238251</v>
      </c>
      <c r="D87" s="0" t="n">
        <v>31195043.7784456</v>
      </c>
      <c r="E87" s="0" t="n">
        <v>29912497.1719214</v>
      </c>
      <c r="F87" s="0" t="n">
        <v>22005407.1186486</v>
      </c>
      <c r="G87" s="0" t="n">
        <v>7796860.70517654</v>
      </c>
      <c r="H87" s="0" t="n">
        <v>22115636.9191401</v>
      </c>
      <c r="I87" s="0" t="n">
        <v>7796860.25278128</v>
      </c>
      <c r="J87" s="0" t="n">
        <v>4507265.24077399</v>
      </c>
      <c r="K87" s="0" t="n">
        <v>4372047.28355077</v>
      </c>
      <c r="L87" s="0" t="n">
        <v>5171158.1774712</v>
      </c>
      <c r="M87" s="0" t="n">
        <v>4886445.07253165</v>
      </c>
      <c r="N87" s="0" t="n">
        <v>5190702.38812656</v>
      </c>
      <c r="O87" s="0" t="n">
        <v>4904818.58126703</v>
      </c>
      <c r="P87" s="0" t="n">
        <v>751210.873462331</v>
      </c>
      <c r="Q87" s="0" t="n">
        <v>728674.547258461</v>
      </c>
    </row>
    <row r="88" customFormat="false" ht="12.8" hidden="false" customHeight="false" outlineLevel="0" collapsed="false">
      <c r="A88" s="0" t="n">
        <v>135</v>
      </c>
      <c r="B88" s="0" t="n">
        <v>30802535.6979951</v>
      </c>
      <c r="C88" s="0" t="n">
        <v>29538653.8919285</v>
      </c>
      <c r="D88" s="0" t="n">
        <v>30917398.0851389</v>
      </c>
      <c r="E88" s="0" t="n">
        <v>29646616.2057202</v>
      </c>
      <c r="F88" s="0" t="n">
        <v>21791924.0721052</v>
      </c>
      <c r="G88" s="0" t="n">
        <v>7746729.81982332</v>
      </c>
      <c r="H88" s="0" t="n">
        <v>21899886.8350873</v>
      </c>
      <c r="I88" s="0" t="n">
        <v>7746729.37063287</v>
      </c>
      <c r="J88" s="0" t="n">
        <v>4581775.83182669</v>
      </c>
      <c r="K88" s="0" t="n">
        <v>4444322.55687189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31271695.0294357</v>
      </c>
      <c r="C89" s="0" t="n">
        <v>29988639.7865514</v>
      </c>
      <c r="D89" s="0" t="n">
        <v>31387142.9411158</v>
      </c>
      <c r="E89" s="0" t="n">
        <v>30097152.5642637</v>
      </c>
      <c r="F89" s="0" t="n">
        <v>22156917.0700888</v>
      </c>
      <c r="G89" s="0" t="n">
        <v>7831722.71646262</v>
      </c>
      <c r="H89" s="0" t="n">
        <v>22265430.3034717</v>
      </c>
      <c r="I89" s="0" t="n">
        <v>7831722.260792</v>
      </c>
      <c r="J89" s="0" t="n">
        <v>4740105.30241751</v>
      </c>
      <c r="K89" s="0" t="n">
        <v>4597902.14334498</v>
      </c>
      <c r="L89" s="0" t="n">
        <v>5207635.23743767</v>
      </c>
      <c r="M89" s="0" t="n">
        <v>4922853.29491909</v>
      </c>
      <c r="N89" s="0" t="n">
        <v>5226875.09164198</v>
      </c>
      <c r="O89" s="0" t="n">
        <v>4940940.76966581</v>
      </c>
      <c r="P89" s="0" t="n">
        <v>790017.550402918</v>
      </c>
      <c r="Q89" s="0" t="n">
        <v>766317.02389083</v>
      </c>
    </row>
    <row r="90" customFormat="false" ht="12.8" hidden="false" customHeight="false" outlineLevel="0" collapsed="false">
      <c r="A90" s="0" t="n">
        <v>137</v>
      </c>
      <c r="B90" s="0" t="n">
        <v>30960652.6978561</v>
      </c>
      <c r="C90" s="0" t="n">
        <v>29690846.7393714</v>
      </c>
      <c r="D90" s="0" t="n">
        <v>31072497.9631228</v>
      </c>
      <c r="E90" s="0" t="n">
        <v>29795973.1002327</v>
      </c>
      <c r="F90" s="0" t="n">
        <v>21920063.0374885</v>
      </c>
      <c r="G90" s="0" t="n">
        <v>7770783.70188292</v>
      </c>
      <c r="H90" s="0" t="n">
        <v>22025189.8483926</v>
      </c>
      <c r="I90" s="0" t="n">
        <v>7770783.2518401</v>
      </c>
      <c r="J90" s="0" t="n">
        <v>4783526.49755961</v>
      </c>
      <c r="K90" s="0" t="n">
        <v>4640020.70263282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31432548.1526801</v>
      </c>
      <c r="C91" s="0" t="n">
        <v>30144305.9040945</v>
      </c>
      <c r="D91" s="0" t="n">
        <v>31544972.2070743</v>
      </c>
      <c r="E91" s="0" t="n">
        <v>30249974.1223608</v>
      </c>
      <c r="F91" s="0" t="n">
        <v>22289143.7452411</v>
      </c>
      <c r="G91" s="0" t="n">
        <v>7855162.15885333</v>
      </c>
      <c r="H91" s="0" t="n">
        <v>22394812.4194408</v>
      </c>
      <c r="I91" s="0" t="n">
        <v>7855161.70291997</v>
      </c>
      <c r="J91" s="0" t="n">
        <v>4901735.55831906</v>
      </c>
      <c r="K91" s="0" t="n">
        <v>4754683.49156949</v>
      </c>
      <c r="L91" s="0" t="n">
        <v>5229709.92389767</v>
      </c>
      <c r="M91" s="0" t="n">
        <v>4943051.12362528</v>
      </c>
      <c r="N91" s="0" t="n">
        <v>5248445.42359028</v>
      </c>
      <c r="O91" s="0" t="n">
        <v>4960664.5062906</v>
      </c>
      <c r="P91" s="0" t="n">
        <v>816955.926386511</v>
      </c>
      <c r="Q91" s="0" t="n">
        <v>792447.248594915</v>
      </c>
    </row>
    <row r="92" customFormat="false" ht="12.8" hidden="false" customHeight="false" outlineLevel="0" collapsed="false">
      <c r="A92" s="0" t="n">
        <v>139</v>
      </c>
      <c r="B92" s="0" t="n">
        <v>31193181.5005083</v>
      </c>
      <c r="C92" s="0" t="n">
        <v>29914996.0501946</v>
      </c>
      <c r="D92" s="0" t="n">
        <v>31303771.6014833</v>
      </c>
      <c r="E92" s="0" t="n">
        <v>30018940.1525554</v>
      </c>
      <c r="F92" s="0" t="n">
        <v>22142910.8788631</v>
      </c>
      <c r="G92" s="0" t="n">
        <v>7772085.17133149</v>
      </c>
      <c r="H92" s="0" t="n">
        <v>22246855.4369596</v>
      </c>
      <c r="I92" s="0" t="n">
        <v>7772084.71559575</v>
      </c>
      <c r="J92" s="0" t="n">
        <v>4968813.2584377</v>
      </c>
      <c r="K92" s="0" t="n">
        <v>4819748.86068457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31793318.6859044</v>
      </c>
      <c r="C93" s="0" t="n">
        <v>30490360.1263752</v>
      </c>
      <c r="D93" s="0" t="n">
        <v>31904164.5244777</v>
      </c>
      <c r="E93" s="0" t="n">
        <v>30594544.5537979</v>
      </c>
      <c r="F93" s="0" t="n">
        <v>22569765.3915565</v>
      </c>
      <c r="G93" s="0" t="n">
        <v>7920594.73481873</v>
      </c>
      <c r="H93" s="0" t="n">
        <v>22673950.2802714</v>
      </c>
      <c r="I93" s="0" t="n">
        <v>7920594.27352645</v>
      </c>
      <c r="J93" s="0" t="n">
        <v>5142534.96842139</v>
      </c>
      <c r="K93" s="0" t="n">
        <v>4988258.91936875</v>
      </c>
      <c r="L93" s="0" t="n">
        <v>5286847.26461738</v>
      </c>
      <c r="M93" s="0" t="n">
        <v>4996870.50210753</v>
      </c>
      <c r="N93" s="0" t="n">
        <v>5305319.68082707</v>
      </c>
      <c r="O93" s="0" t="n">
        <v>5014236.57400401</v>
      </c>
      <c r="P93" s="0" t="n">
        <v>857089.161403565</v>
      </c>
      <c r="Q93" s="0" t="n">
        <v>831376.486561458</v>
      </c>
    </row>
    <row r="94" customFormat="false" ht="12.8" hidden="false" customHeight="false" outlineLevel="0" collapsed="false">
      <c r="A94" s="0" t="n">
        <v>141</v>
      </c>
      <c r="B94" s="0" t="n">
        <v>31339510.5925423</v>
      </c>
      <c r="C94" s="0" t="n">
        <v>30056423.8853425</v>
      </c>
      <c r="D94" s="0" t="n">
        <v>31448080.9758905</v>
      </c>
      <c r="E94" s="0" t="n">
        <v>30158469.6387664</v>
      </c>
      <c r="F94" s="0" t="n">
        <v>22233923.4140586</v>
      </c>
      <c r="G94" s="0" t="n">
        <v>7822500.4712839</v>
      </c>
      <c r="H94" s="0" t="n">
        <v>22335969.6322968</v>
      </c>
      <c r="I94" s="0" t="n">
        <v>7822500.00646953</v>
      </c>
      <c r="J94" s="0" t="n">
        <v>5136490.81574153</v>
      </c>
      <c r="K94" s="0" t="n">
        <v>4982396.09126928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31681752.4537825</v>
      </c>
      <c r="C95" s="0" t="n">
        <v>30385714.6009463</v>
      </c>
      <c r="D95" s="0" t="n">
        <v>31790918.4271672</v>
      </c>
      <c r="E95" s="0" t="n">
        <v>30488320.0025915</v>
      </c>
      <c r="F95" s="0" t="n">
        <v>22514427.1955921</v>
      </c>
      <c r="G95" s="0" t="n">
        <v>7871287.40535419</v>
      </c>
      <c r="H95" s="0" t="n">
        <v>22617033.0666345</v>
      </c>
      <c r="I95" s="0" t="n">
        <v>7871286.93595699</v>
      </c>
      <c r="J95" s="0" t="n">
        <v>5257025.865876</v>
      </c>
      <c r="K95" s="0" t="n">
        <v>5099315.08989972</v>
      </c>
      <c r="L95" s="0" t="n">
        <v>5273227.85706082</v>
      </c>
      <c r="M95" s="0" t="n">
        <v>4986259.76523511</v>
      </c>
      <c r="N95" s="0" t="n">
        <v>5291420.30416104</v>
      </c>
      <c r="O95" s="0" t="n">
        <v>5003364.6044033</v>
      </c>
      <c r="P95" s="0" t="n">
        <v>876170.977646</v>
      </c>
      <c r="Q95" s="0" t="n">
        <v>849885.84831662</v>
      </c>
    </row>
    <row r="96" customFormat="false" ht="12.8" hidden="false" customHeight="false" outlineLevel="0" collapsed="false">
      <c r="A96" s="0" t="n">
        <v>143</v>
      </c>
      <c r="B96" s="0" t="n">
        <v>31314468.3339483</v>
      </c>
      <c r="C96" s="0" t="n">
        <v>30034309.45791</v>
      </c>
      <c r="D96" s="0" t="n">
        <v>31420653.8660525</v>
      </c>
      <c r="E96" s="0" t="n">
        <v>30134113.5857037</v>
      </c>
      <c r="F96" s="0" t="n">
        <v>22224791.0983859</v>
      </c>
      <c r="G96" s="0" t="n">
        <v>7809518.35952406</v>
      </c>
      <c r="H96" s="0" t="n">
        <v>22324595.6156652</v>
      </c>
      <c r="I96" s="0" t="n">
        <v>7809517.97003853</v>
      </c>
      <c r="J96" s="0" t="n">
        <v>5291648.63405525</v>
      </c>
      <c r="K96" s="0" t="n">
        <v>5132899.17503359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31787201.0267215</v>
      </c>
      <c r="C97" s="0" t="n">
        <v>30488673.3962368</v>
      </c>
      <c r="D97" s="0" t="n">
        <v>31892678.7016078</v>
      </c>
      <c r="E97" s="0" t="n">
        <v>30587813.0913289</v>
      </c>
      <c r="F97" s="0" t="n">
        <v>22586625.2956915</v>
      </c>
      <c r="G97" s="0" t="n">
        <v>7902048.10054526</v>
      </c>
      <c r="H97" s="0" t="n">
        <v>22685765.3904597</v>
      </c>
      <c r="I97" s="0" t="n">
        <v>7902047.70086919</v>
      </c>
      <c r="J97" s="0" t="n">
        <v>5364527.64300884</v>
      </c>
      <c r="K97" s="0" t="n">
        <v>5203591.81371857</v>
      </c>
      <c r="L97" s="0" t="n">
        <v>5288437.09638889</v>
      </c>
      <c r="M97" s="0" t="n">
        <v>5000359.54138168</v>
      </c>
      <c r="N97" s="0" t="n">
        <v>5306015.05651161</v>
      </c>
      <c r="O97" s="0" t="n">
        <v>5016887.38563306</v>
      </c>
      <c r="P97" s="0" t="n">
        <v>894087.940501473</v>
      </c>
      <c r="Q97" s="0" t="n">
        <v>867265.302286429</v>
      </c>
    </row>
    <row r="98" customFormat="false" ht="12.8" hidden="false" customHeight="false" outlineLevel="0" collapsed="false">
      <c r="A98" s="0" t="n">
        <v>145</v>
      </c>
      <c r="B98" s="0" t="n">
        <v>31565508.2855446</v>
      </c>
      <c r="C98" s="0" t="n">
        <v>30276584.5667506</v>
      </c>
      <c r="D98" s="0" t="n">
        <v>31669395.5550922</v>
      </c>
      <c r="E98" s="0" t="n">
        <v>30374229.3958867</v>
      </c>
      <c r="F98" s="0" t="n">
        <v>22447996.6311252</v>
      </c>
      <c r="G98" s="0" t="n">
        <v>7828587.93562534</v>
      </c>
      <c r="H98" s="0" t="n">
        <v>22545641.8550012</v>
      </c>
      <c r="I98" s="0" t="n">
        <v>7828587.54088551</v>
      </c>
      <c r="J98" s="0" t="n">
        <v>5414658.96695176</v>
      </c>
      <c r="K98" s="0" t="n">
        <v>5252219.19794321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32177029.5534228</v>
      </c>
      <c r="C99" s="0" t="n">
        <v>30864922.2245099</v>
      </c>
      <c r="D99" s="0" t="n">
        <v>32281617.2346906</v>
      </c>
      <c r="E99" s="0" t="n">
        <v>30963225.3459255</v>
      </c>
      <c r="F99" s="0" t="n">
        <v>22951388.6788492</v>
      </c>
      <c r="G99" s="0" t="n">
        <v>7913533.54566076</v>
      </c>
      <c r="H99" s="0" t="n">
        <v>23049692.200482</v>
      </c>
      <c r="I99" s="0" t="n">
        <v>7913533.14544346</v>
      </c>
      <c r="J99" s="0" t="n">
        <v>5651273.32157172</v>
      </c>
      <c r="K99" s="0" t="n">
        <v>5481735.12192456</v>
      </c>
      <c r="L99" s="0" t="n">
        <v>5350021.17221636</v>
      </c>
      <c r="M99" s="0" t="n">
        <v>5058282.13376095</v>
      </c>
      <c r="N99" s="0" t="n">
        <v>5367450.80367302</v>
      </c>
      <c r="O99" s="0" t="n">
        <v>5074670.54944394</v>
      </c>
      <c r="P99" s="0" t="n">
        <v>941878.88692862</v>
      </c>
      <c r="Q99" s="0" t="n">
        <v>913622.520320761</v>
      </c>
    </row>
    <row r="100" customFormat="false" ht="12.8" hidden="false" customHeight="false" outlineLevel="0" collapsed="false">
      <c r="A100" s="0" t="n">
        <v>147</v>
      </c>
      <c r="B100" s="0" t="n">
        <v>31973458.7106756</v>
      </c>
      <c r="C100" s="0" t="n">
        <v>30668888.5713675</v>
      </c>
      <c r="D100" s="0" t="n">
        <v>32076177.1351817</v>
      </c>
      <c r="E100" s="0" t="n">
        <v>30765436.6671009</v>
      </c>
      <c r="F100" s="0" t="n">
        <v>22808998.0697043</v>
      </c>
      <c r="G100" s="0" t="n">
        <v>7859890.50166315</v>
      </c>
      <c r="H100" s="0" t="n">
        <v>22905546.5607544</v>
      </c>
      <c r="I100" s="0" t="n">
        <v>7859890.10634648</v>
      </c>
      <c r="J100" s="0" t="n">
        <v>5684246.35326808</v>
      </c>
      <c r="K100" s="0" t="n">
        <v>5513718.96267003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32530131.8215722</v>
      </c>
      <c r="C101" s="0" t="n">
        <v>31204216.020961</v>
      </c>
      <c r="D101" s="0" t="n">
        <v>32634012.6558108</v>
      </c>
      <c r="E101" s="0" t="n">
        <v>31301856.9146551</v>
      </c>
      <c r="F101" s="0" t="n">
        <v>23215541.3718918</v>
      </c>
      <c r="G101" s="0" t="n">
        <v>7988674.64906926</v>
      </c>
      <c r="H101" s="0" t="n">
        <v>23313182.6664887</v>
      </c>
      <c r="I101" s="0" t="n">
        <v>7988674.24816638</v>
      </c>
      <c r="J101" s="0" t="n">
        <v>5791755.90116151</v>
      </c>
      <c r="K101" s="0" t="n">
        <v>5618003.22412666</v>
      </c>
      <c r="L101" s="0" t="n">
        <v>5408592.92402065</v>
      </c>
      <c r="M101" s="0" t="n">
        <v>5114046.40543833</v>
      </c>
      <c r="N101" s="0" t="n">
        <v>5425905.13921463</v>
      </c>
      <c r="O101" s="0" t="n">
        <v>5130324.47752027</v>
      </c>
      <c r="P101" s="0" t="n">
        <v>965292.650193584</v>
      </c>
      <c r="Q101" s="0" t="n">
        <v>936333.870687777</v>
      </c>
    </row>
    <row r="102" customFormat="false" ht="12.8" hidden="false" customHeight="false" outlineLevel="0" collapsed="false">
      <c r="A102" s="0" t="n">
        <v>149</v>
      </c>
      <c r="B102" s="0" t="n">
        <v>32153035.2087247</v>
      </c>
      <c r="C102" s="0" t="n">
        <v>30843256.2138804</v>
      </c>
      <c r="D102" s="0" t="n">
        <v>32252797.4284419</v>
      </c>
      <c r="E102" s="0" t="n">
        <v>30937025.9822324</v>
      </c>
      <c r="F102" s="0" t="n">
        <v>22963332.3491009</v>
      </c>
      <c r="G102" s="0" t="n">
        <v>7879923.86477959</v>
      </c>
      <c r="H102" s="0" t="n">
        <v>23057102.5134043</v>
      </c>
      <c r="I102" s="0" t="n">
        <v>7879923.4688281</v>
      </c>
      <c r="J102" s="0" t="n">
        <v>5778435.10850599</v>
      </c>
      <c r="K102" s="0" t="n">
        <v>5605082.05525081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32631937.4307542</v>
      </c>
      <c r="C103" s="0" t="n">
        <v>31303071.4835166</v>
      </c>
      <c r="D103" s="0" t="n">
        <v>32732167.1390441</v>
      </c>
      <c r="E103" s="0" t="n">
        <v>31397280.599028</v>
      </c>
      <c r="F103" s="0" t="n">
        <v>23321920.9872236</v>
      </c>
      <c r="G103" s="0" t="n">
        <v>7981150.49629303</v>
      </c>
      <c r="H103" s="0" t="n">
        <v>23416130.5034419</v>
      </c>
      <c r="I103" s="0" t="n">
        <v>7981150.09558613</v>
      </c>
      <c r="J103" s="0" t="n">
        <v>5927060.61691223</v>
      </c>
      <c r="K103" s="0" t="n">
        <v>5749248.79840486</v>
      </c>
      <c r="L103" s="0" t="n">
        <v>5429225.52920772</v>
      </c>
      <c r="M103" s="0" t="n">
        <v>5135337.31428593</v>
      </c>
      <c r="N103" s="0" t="n">
        <v>5445929.27309273</v>
      </c>
      <c r="O103" s="0" t="n">
        <v>5151043.55442079</v>
      </c>
      <c r="P103" s="0" t="n">
        <v>987843.436152039</v>
      </c>
      <c r="Q103" s="0" t="n">
        <v>958208.133067478</v>
      </c>
    </row>
    <row r="104" customFormat="false" ht="12.8" hidden="false" customHeight="false" outlineLevel="0" collapsed="false">
      <c r="A104" s="0" t="n">
        <v>151</v>
      </c>
      <c r="B104" s="0" t="n">
        <v>32390201.3554308</v>
      </c>
      <c r="C104" s="0" t="n">
        <v>31070989.5035577</v>
      </c>
      <c r="D104" s="0" t="n">
        <v>32488321.2866705</v>
      </c>
      <c r="E104" s="0" t="n">
        <v>31163215.23177</v>
      </c>
      <c r="F104" s="0" t="n">
        <v>23151299.4063254</v>
      </c>
      <c r="G104" s="0" t="n">
        <v>7919690.09723231</v>
      </c>
      <c r="H104" s="0" t="n">
        <v>23243525.530338</v>
      </c>
      <c r="I104" s="0" t="n">
        <v>7919689.70143202</v>
      </c>
      <c r="J104" s="0" t="n">
        <v>5874699.46761228</v>
      </c>
      <c r="K104" s="0" t="n">
        <v>5698458.48358391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32861878.9140263</v>
      </c>
      <c r="C105" s="0" t="n">
        <v>31524615.0677274</v>
      </c>
      <c r="D105" s="0" t="n">
        <v>32960298.760405</v>
      </c>
      <c r="E105" s="0" t="n">
        <v>31617121.9308269</v>
      </c>
      <c r="F105" s="0" t="n">
        <v>23551806.2450198</v>
      </c>
      <c r="G105" s="0" t="n">
        <v>7972808.82270763</v>
      </c>
      <c r="H105" s="0" t="n">
        <v>23644313.5089196</v>
      </c>
      <c r="I105" s="0" t="n">
        <v>7972808.42190721</v>
      </c>
      <c r="J105" s="0" t="n">
        <v>6091615.65837646</v>
      </c>
      <c r="K105" s="0" t="n">
        <v>5908867.18862517</v>
      </c>
      <c r="L105" s="0" t="n">
        <v>5472629.00394058</v>
      </c>
      <c r="M105" s="0" t="n">
        <v>5178575.98502854</v>
      </c>
      <c r="N105" s="0" t="n">
        <v>5489030.93002204</v>
      </c>
      <c r="O105" s="0" t="n">
        <v>5193998.57081987</v>
      </c>
      <c r="P105" s="0" t="n">
        <v>1015269.27639608</v>
      </c>
      <c r="Q105" s="0" t="n">
        <v>984811.198104195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231</v>
      </c>
      <c r="B1" s="0" t="s">
        <v>232</v>
      </c>
      <c r="C1" s="0" t="s">
        <v>233</v>
      </c>
      <c r="D1" s="0" t="s">
        <v>234</v>
      </c>
      <c r="E1" s="0" t="s">
        <v>235</v>
      </c>
      <c r="F1" s="0" t="s">
        <v>236</v>
      </c>
      <c r="G1" s="0" t="s">
        <v>237</v>
      </c>
      <c r="H1" s="0" t="s">
        <v>238</v>
      </c>
      <c r="I1" s="0" t="s">
        <v>239</v>
      </c>
      <c r="J1" s="0" t="s">
        <v>240</v>
      </c>
      <c r="K1" s="0" t="s">
        <v>241</v>
      </c>
      <c r="L1" s="0" t="s">
        <v>242</v>
      </c>
      <c r="M1" s="0" t="s">
        <v>243</v>
      </c>
      <c r="N1" s="0" t="s">
        <v>244</v>
      </c>
      <c r="O1" s="0" t="s">
        <v>245</v>
      </c>
      <c r="P1" s="0" t="s">
        <v>246</v>
      </c>
      <c r="Q1" s="0" t="s">
        <v>247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20903119.2253577</v>
      </c>
      <c r="C29" s="0" t="n">
        <v>20067459.0194751</v>
      </c>
      <c r="D29" s="0" t="n">
        <v>20946333.3488214</v>
      </c>
      <c r="E29" s="0" t="n">
        <v>20106853.2716781</v>
      </c>
      <c r="F29" s="0" t="n">
        <v>15781632.8126602</v>
      </c>
      <c r="G29" s="0" t="n">
        <v>4285826.20681492</v>
      </c>
      <c r="H29" s="0" t="n">
        <v>15867479.6109899</v>
      </c>
      <c r="I29" s="0" t="n">
        <v>4239373.66068813</v>
      </c>
      <c r="J29" s="0" t="n">
        <v>454125.382125369</v>
      </c>
      <c r="K29" s="0" t="n">
        <v>440501.620661608</v>
      </c>
      <c r="L29" s="0" t="n">
        <v>3486876.53830129</v>
      </c>
      <c r="M29" s="0" t="n">
        <v>3289873.81244167</v>
      </c>
      <c r="N29" s="0" t="n">
        <v>3493973.97532902</v>
      </c>
      <c r="O29" s="0" t="n">
        <v>3296443.79406435</v>
      </c>
      <c r="P29" s="0" t="n">
        <v>75687.5636875615</v>
      </c>
      <c r="Q29" s="0" t="n">
        <v>73416.9367769347</v>
      </c>
    </row>
    <row r="30" customFormat="false" ht="12.8" hidden="false" customHeight="false" outlineLevel="0" collapsed="false">
      <c r="A30" s="0" t="n">
        <v>77</v>
      </c>
      <c r="B30" s="0" t="n">
        <v>19868943.9551966</v>
      </c>
      <c r="C30" s="0" t="n">
        <v>19072796.6230243</v>
      </c>
      <c r="D30" s="0" t="n">
        <v>19912769.1688878</v>
      </c>
      <c r="E30" s="0" t="n">
        <v>19112837.1999974</v>
      </c>
      <c r="F30" s="0" t="n">
        <v>14977809.875111</v>
      </c>
      <c r="G30" s="0" t="n">
        <v>4094986.74791332</v>
      </c>
      <c r="H30" s="0" t="n">
        <v>15061618.2188821</v>
      </c>
      <c r="I30" s="0" t="n">
        <v>4051218.98111523</v>
      </c>
      <c r="J30" s="0" t="n">
        <v>433277.977760374</v>
      </c>
      <c r="K30" s="0" t="n">
        <v>420279.638427563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22283538.6452387</v>
      </c>
      <c r="C31" s="0" t="n">
        <v>21389016.356875</v>
      </c>
      <c r="D31" s="0" t="n">
        <v>22340054.5030067</v>
      </c>
      <c r="E31" s="0" t="n">
        <v>21441036.1739629</v>
      </c>
      <c r="F31" s="0" t="n">
        <v>16753496.1664676</v>
      </c>
      <c r="G31" s="0" t="n">
        <v>4635520.19040744</v>
      </c>
      <c r="H31" s="0" t="n">
        <v>16848578.7697844</v>
      </c>
      <c r="I31" s="0" t="n">
        <v>4592457.40417847</v>
      </c>
      <c r="J31" s="0" t="n">
        <v>514596.977781541</v>
      </c>
      <c r="K31" s="0" t="n">
        <v>499159.068448095</v>
      </c>
      <c r="L31" s="0" t="n">
        <v>3715944.29126383</v>
      </c>
      <c r="M31" s="0" t="n">
        <v>3505089.03633213</v>
      </c>
      <c r="N31" s="0" t="n">
        <v>3725253.12446282</v>
      </c>
      <c r="O31" s="0" t="n">
        <v>3513732.34714111</v>
      </c>
      <c r="P31" s="0" t="n">
        <v>85766.1629635902</v>
      </c>
      <c r="Q31" s="0" t="n">
        <v>83193.1780746825</v>
      </c>
    </row>
    <row r="32" customFormat="false" ht="12.8" hidden="false" customHeight="false" outlineLevel="0" collapsed="false">
      <c r="A32" s="0" t="n">
        <v>79</v>
      </c>
      <c r="B32" s="0" t="n">
        <v>21272554.2231882</v>
      </c>
      <c r="C32" s="0" t="n">
        <v>20417685.2060624</v>
      </c>
      <c r="D32" s="0" t="n">
        <v>21327006.6147346</v>
      </c>
      <c r="E32" s="0" t="n">
        <v>20467819.8398462</v>
      </c>
      <c r="F32" s="0" t="n">
        <v>15949490.0282699</v>
      </c>
      <c r="G32" s="0" t="n">
        <v>4468195.17779252</v>
      </c>
      <c r="H32" s="0" t="n">
        <v>16040572.1541306</v>
      </c>
      <c r="I32" s="0" t="n">
        <v>4427247.68571562</v>
      </c>
      <c r="J32" s="0" t="n">
        <v>515183.432476758</v>
      </c>
      <c r="K32" s="0" t="n">
        <v>499727.929502455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23183549.4712591</v>
      </c>
      <c r="C33" s="0" t="n">
        <v>22250705.9179013</v>
      </c>
      <c r="D33" s="0" t="n">
        <v>23245165.0730319</v>
      </c>
      <c r="E33" s="0" t="n">
        <v>22307478.1474245</v>
      </c>
      <c r="F33" s="0" t="n">
        <v>17347444.9299714</v>
      </c>
      <c r="G33" s="0" t="n">
        <v>4903260.98793</v>
      </c>
      <c r="H33" s="0" t="n">
        <v>17448947.0311487</v>
      </c>
      <c r="I33" s="0" t="n">
        <v>4858531.11627582</v>
      </c>
      <c r="J33" s="0" t="n">
        <v>579986.180234314</v>
      </c>
      <c r="K33" s="0" t="n">
        <v>562586.594827285</v>
      </c>
      <c r="L33" s="0" t="n">
        <v>3864641.54349598</v>
      </c>
      <c r="M33" s="0" t="n">
        <v>3644433.94423161</v>
      </c>
      <c r="N33" s="0" t="n">
        <v>3874796.3903934</v>
      </c>
      <c r="O33" s="0" t="n">
        <v>3653868.17598958</v>
      </c>
      <c r="P33" s="0" t="n">
        <v>96664.3633723857</v>
      </c>
      <c r="Q33" s="0" t="n">
        <v>93764.4324712141</v>
      </c>
    </row>
    <row r="34" customFormat="false" ht="12.8" hidden="false" customHeight="false" outlineLevel="0" collapsed="false">
      <c r="A34" s="0" t="n">
        <v>81</v>
      </c>
      <c r="B34" s="0" t="n">
        <v>22198261.6608793</v>
      </c>
      <c r="C34" s="0" t="n">
        <v>21303455.1075313</v>
      </c>
      <c r="D34" s="0" t="n">
        <v>22258002.6194317</v>
      </c>
      <c r="E34" s="0" t="n">
        <v>21358526.1524002</v>
      </c>
      <c r="F34" s="0" t="n">
        <v>16543070.5735182</v>
      </c>
      <c r="G34" s="0" t="n">
        <v>4760384.53401312</v>
      </c>
      <c r="H34" s="0" t="n">
        <v>16640567.0981927</v>
      </c>
      <c r="I34" s="0" t="n">
        <v>4717959.05420755</v>
      </c>
      <c r="J34" s="0" t="n">
        <v>559666.868884647</v>
      </c>
      <c r="K34" s="0" t="n">
        <v>542876.862818108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24150313.1033697</v>
      </c>
      <c r="C35" s="0" t="n">
        <v>23175355.9275099</v>
      </c>
      <c r="D35" s="0" t="n">
        <v>24216180.7491149</v>
      </c>
      <c r="E35" s="0" t="n">
        <v>23236098.6687358</v>
      </c>
      <c r="F35" s="0" t="n">
        <v>17926542.7867981</v>
      </c>
      <c r="G35" s="0" t="n">
        <v>5248813.14071176</v>
      </c>
      <c r="H35" s="0" t="n">
        <v>18033167.6182659</v>
      </c>
      <c r="I35" s="0" t="n">
        <v>5202931.05046983</v>
      </c>
      <c r="J35" s="0" t="n">
        <v>625915.589926342</v>
      </c>
      <c r="K35" s="0" t="n">
        <v>607138.122228552</v>
      </c>
      <c r="L35" s="0" t="n">
        <v>4025258.63381695</v>
      </c>
      <c r="M35" s="0" t="n">
        <v>3795359.74888637</v>
      </c>
      <c r="N35" s="0" t="n">
        <v>4036120.93143294</v>
      </c>
      <c r="O35" s="0" t="n">
        <v>3805457.78465606</v>
      </c>
      <c r="P35" s="0" t="n">
        <v>104319.264987724</v>
      </c>
      <c r="Q35" s="0" t="n">
        <v>101189.687038092</v>
      </c>
    </row>
    <row r="36" customFormat="false" ht="12.8" hidden="false" customHeight="false" outlineLevel="0" collapsed="false">
      <c r="A36" s="0" t="n">
        <v>83</v>
      </c>
      <c r="B36" s="0" t="n">
        <v>23244132.6188521</v>
      </c>
      <c r="C36" s="0" t="n">
        <v>22304081.2510937</v>
      </c>
      <c r="D36" s="0" t="n">
        <v>23312486.5905743</v>
      </c>
      <c r="E36" s="0" t="n">
        <v>22367316.5456045</v>
      </c>
      <c r="F36" s="0" t="n">
        <v>17207078.0070717</v>
      </c>
      <c r="G36" s="0" t="n">
        <v>5097003.24402202</v>
      </c>
      <c r="H36" s="0" t="n">
        <v>17310854.634225</v>
      </c>
      <c r="I36" s="0" t="n">
        <v>5056461.91137946</v>
      </c>
      <c r="J36" s="0" t="n">
        <v>630510.625878888</v>
      </c>
      <c r="K36" s="0" t="n">
        <v>611595.307102521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24868312.2838522</v>
      </c>
      <c r="C37" s="0" t="n">
        <v>23860994.0878776</v>
      </c>
      <c r="D37" s="0" t="n">
        <v>24940041.6562759</v>
      </c>
      <c r="E37" s="0" t="n">
        <v>23927331.894336</v>
      </c>
      <c r="F37" s="0" t="n">
        <v>18316433.0873453</v>
      </c>
      <c r="G37" s="0" t="n">
        <v>5544561.00053227</v>
      </c>
      <c r="H37" s="0" t="n">
        <v>18426116.0104171</v>
      </c>
      <c r="I37" s="0" t="n">
        <v>5501215.88391896</v>
      </c>
      <c r="J37" s="0" t="n">
        <v>703600.923035813</v>
      </c>
      <c r="K37" s="0" t="n">
        <v>682492.895344738</v>
      </c>
      <c r="L37" s="0" t="n">
        <v>4144310.29567664</v>
      </c>
      <c r="M37" s="0" t="n">
        <v>3906970.14014111</v>
      </c>
      <c r="N37" s="0" t="n">
        <v>4156167.09307594</v>
      </c>
      <c r="O37" s="0" t="n">
        <v>3918020.0153315</v>
      </c>
      <c r="P37" s="0" t="n">
        <v>117266.820505969</v>
      </c>
      <c r="Q37" s="0" t="n">
        <v>113748.81589079</v>
      </c>
    </row>
    <row r="38" customFormat="false" ht="12.8" hidden="false" customHeight="false" outlineLevel="0" collapsed="false">
      <c r="A38" s="0" t="n">
        <v>85</v>
      </c>
      <c r="B38" s="0" t="n">
        <v>23984247.9869342</v>
      </c>
      <c r="C38" s="0" t="n">
        <v>23012039.5833704</v>
      </c>
      <c r="D38" s="0" t="n">
        <v>24055023.4537005</v>
      </c>
      <c r="E38" s="0" t="n">
        <v>23077520.8443825</v>
      </c>
      <c r="F38" s="0" t="n">
        <v>17621844.4885232</v>
      </c>
      <c r="G38" s="0" t="n">
        <v>5390195.09484724</v>
      </c>
      <c r="H38" s="0" t="n">
        <v>17729072.1027092</v>
      </c>
      <c r="I38" s="0" t="n">
        <v>5348448.74167325</v>
      </c>
      <c r="J38" s="0" t="n">
        <v>704371.06802216</v>
      </c>
      <c r="K38" s="0" t="n">
        <v>683239.935981495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25507725.3460446</v>
      </c>
      <c r="C39" s="0" t="n">
        <v>24471510.0521561</v>
      </c>
      <c r="D39" s="0" t="n">
        <v>25586555.9344516</v>
      </c>
      <c r="E39" s="0" t="n">
        <v>24544577.090947</v>
      </c>
      <c r="F39" s="0" t="n">
        <v>18722880.0365102</v>
      </c>
      <c r="G39" s="0" t="n">
        <v>5748630.01564597</v>
      </c>
      <c r="H39" s="0" t="n">
        <v>18837723.5874795</v>
      </c>
      <c r="I39" s="0" t="n">
        <v>5706853.50346752</v>
      </c>
      <c r="J39" s="0" t="n">
        <v>756030.425971674</v>
      </c>
      <c r="K39" s="0" t="n">
        <v>733349.513192523</v>
      </c>
      <c r="L39" s="0" t="n">
        <v>4252367.93712236</v>
      </c>
      <c r="M39" s="0" t="n">
        <v>4008534.95889283</v>
      </c>
      <c r="N39" s="0" t="n">
        <v>4265419.95035154</v>
      </c>
      <c r="O39" s="0" t="n">
        <v>4020719.65847941</v>
      </c>
      <c r="P39" s="0" t="n">
        <v>126005.070995279</v>
      </c>
      <c r="Q39" s="0" t="n">
        <v>122224.918865421</v>
      </c>
    </row>
    <row r="40" customFormat="false" ht="12.8" hidden="false" customHeight="false" outlineLevel="0" collapsed="false">
      <c r="A40" s="0" t="n">
        <v>87</v>
      </c>
      <c r="B40" s="0" t="n">
        <v>24726098.1894336</v>
      </c>
      <c r="C40" s="0" t="n">
        <v>23720074.5162966</v>
      </c>
      <c r="D40" s="0" t="n">
        <v>24812765.4872072</v>
      </c>
      <c r="E40" s="0" t="n">
        <v>23800747.3520221</v>
      </c>
      <c r="F40" s="0" t="n">
        <v>18099848.0195558</v>
      </c>
      <c r="G40" s="0" t="n">
        <v>5620226.4967408</v>
      </c>
      <c r="H40" s="0" t="n">
        <v>18212038.9555131</v>
      </c>
      <c r="I40" s="0" t="n">
        <v>5588708.39650902</v>
      </c>
      <c r="J40" s="0" t="n">
        <v>758327.278485071</v>
      </c>
      <c r="K40" s="0" t="n">
        <v>735577.460130519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26170025.165414</v>
      </c>
      <c r="C41" s="0" t="n">
        <v>25104379.3021529</v>
      </c>
      <c r="D41" s="0" t="n">
        <v>26262549.5064127</v>
      </c>
      <c r="E41" s="0" t="n">
        <v>25190513.6066058</v>
      </c>
      <c r="F41" s="0" t="n">
        <v>19128351.8323402</v>
      </c>
      <c r="G41" s="0" t="n">
        <v>5976027.46981271</v>
      </c>
      <c r="H41" s="0" t="n">
        <v>19247755.9270338</v>
      </c>
      <c r="I41" s="0" t="n">
        <v>5942757.67957201</v>
      </c>
      <c r="J41" s="0" t="n">
        <v>878471.884880751</v>
      </c>
      <c r="K41" s="0" t="n">
        <v>852117.728334328</v>
      </c>
      <c r="L41" s="0" t="n">
        <v>4362908.83080533</v>
      </c>
      <c r="M41" s="0" t="n">
        <v>4112829.25038416</v>
      </c>
      <c r="N41" s="0" t="n">
        <v>4378240.44820843</v>
      </c>
      <c r="O41" s="0" t="n">
        <v>4127154.46225718</v>
      </c>
      <c r="P41" s="0" t="n">
        <v>146411.980813458</v>
      </c>
      <c r="Q41" s="0" t="n">
        <v>142019.621389055</v>
      </c>
    </row>
    <row r="42" customFormat="false" ht="12.8" hidden="false" customHeight="false" outlineLevel="0" collapsed="false">
      <c r="A42" s="0" t="n">
        <v>89</v>
      </c>
      <c r="B42" s="0" t="n">
        <v>25433893.5318023</v>
      </c>
      <c r="C42" s="0" t="n">
        <v>24396083.8269826</v>
      </c>
      <c r="D42" s="0" t="n">
        <v>25522367.0073847</v>
      </c>
      <c r="E42" s="0" t="n">
        <v>24478439.1984994</v>
      </c>
      <c r="F42" s="0" t="n">
        <v>18529877.6005575</v>
      </c>
      <c r="G42" s="0" t="n">
        <v>5866206.22642505</v>
      </c>
      <c r="H42" s="0" t="n">
        <v>18644356.9253887</v>
      </c>
      <c r="I42" s="0" t="n">
        <v>5834082.27311069</v>
      </c>
      <c r="J42" s="0" t="n">
        <v>928258.134393007</v>
      </c>
      <c r="K42" s="0" t="n">
        <v>900410.390361217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26798279.9184014</v>
      </c>
      <c r="C43" s="0" t="n">
        <v>25703340.6168904</v>
      </c>
      <c r="D43" s="0" t="n">
        <v>26892682.1981548</v>
      </c>
      <c r="E43" s="0" t="n">
        <v>25791227.376027</v>
      </c>
      <c r="F43" s="0" t="n">
        <v>19483995.8726108</v>
      </c>
      <c r="G43" s="0" t="n">
        <v>6219344.74427957</v>
      </c>
      <c r="H43" s="0" t="n">
        <v>19605627.7387751</v>
      </c>
      <c r="I43" s="0" t="n">
        <v>6185599.63725182</v>
      </c>
      <c r="J43" s="0" t="n">
        <v>1080706.2783178</v>
      </c>
      <c r="K43" s="0" t="n">
        <v>1048285.08996827</v>
      </c>
      <c r="L43" s="0" t="n">
        <v>4467606.5383761</v>
      </c>
      <c r="M43" s="0" t="n">
        <v>4212143.86293908</v>
      </c>
      <c r="N43" s="0" t="n">
        <v>4483249.72596756</v>
      </c>
      <c r="O43" s="0" t="n">
        <v>4226760.74622167</v>
      </c>
      <c r="P43" s="0" t="n">
        <v>180117.713052967</v>
      </c>
      <c r="Q43" s="0" t="n">
        <v>174714.181661378</v>
      </c>
    </row>
    <row r="44" customFormat="false" ht="12.8" hidden="false" customHeight="false" outlineLevel="0" collapsed="false">
      <c r="A44" s="0" t="n">
        <v>91</v>
      </c>
      <c r="B44" s="0" t="n">
        <v>25986371.872619</v>
      </c>
      <c r="C44" s="0" t="n">
        <v>24923468.1450272</v>
      </c>
      <c r="D44" s="0" t="n">
        <v>26078380.7454708</v>
      </c>
      <c r="E44" s="0" t="n">
        <v>25009133.4010107</v>
      </c>
      <c r="F44" s="0" t="n">
        <v>18893198.4412212</v>
      </c>
      <c r="G44" s="0" t="n">
        <v>6030269.70380601</v>
      </c>
      <c r="H44" s="0" t="n">
        <v>19011487.143169</v>
      </c>
      <c r="I44" s="0" t="n">
        <v>5997646.25784175</v>
      </c>
      <c r="J44" s="0" t="n">
        <v>1091706.5221196</v>
      </c>
      <c r="K44" s="0" t="n">
        <v>1058955.32645601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27710143.0335765</v>
      </c>
      <c r="C45" s="0" t="n">
        <v>26575116.1085998</v>
      </c>
      <c r="D45" s="0" t="n">
        <v>27808649.9330404</v>
      </c>
      <c r="E45" s="0" t="n">
        <v>26666852.0882415</v>
      </c>
      <c r="F45" s="0" t="n">
        <v>20130169.3298356</v>
      </c>
      <c r="G45" s="0" t="n">
        <v>6444946.77876424</v>
      </c>
      <c r="H45" s="0" t="n">
        <v>20256092.7008312</v>
      </c>
      <c r="I45" s="0" t="n">
        <v>6410759.38741024</v>
      </c>
      <c r="J45" s="0" t="n">
        <v>1264712.47225538</v>
      </c>
      <c r="K45" s="0" t="n">
        <v>1226771.09808772</v>
      </c>
      <c r="L45" s="0" t="n">
        <v>4616459.00657715</v>
      </c>
      <c r="M45" s="0" t="n">
        <v>4352143.25775619</v>
      </c>
      <c r="N45" s="0" t="n">
        <v>4632786.11219265</v>
      </c>
      <c r="O45" s="0" t="n">
        <v>4367402.84657406</v>
      </c>
      <c r="P45" s="0" t="n">
        <v>210785.412042564</v>
      </c>
      <c r="Q45" s="0" t="n">
        <v>204461.849681287</v>
      </c>
    </row>
    <row r="46" customFormat="false" ht="12.8" hidden="false" customHeight="false" outlineLevel="0" collapsed="false">
      <c r="A46" s="0" t="n">
        <v>93</v>
      </c>
      <c r="B46" s="0" t="n">
        <v>27400147.2376929</v>
      </c>
      <c r="C46" s="0" t="n">
        <v>26277460.1784855</v>
      </c>
      <c r="D46" s="0" t="n">
        <v>27496626.3882137</v>
      </c>
      <c r="E46" s="0" t="n">
        <v>26367304.5236523</v>
      </c>
      <c r="F46" s="0" t="n">
        <v>19867045.0073883</v>
      </c>
      <c r="G46" s="0" t="n">
        <v>6410415.17109714</v>
      </c>
      <c r="H46" s="0" t="n">
        <v>19990491.2613798</v>
      </c>
      <c r="I46" s="0" t="n">
        <v>6376813.26227246</v>
      </c>
      <c r="J46" s="0" t="n">
        <v>1391941.87174854</v>
      </c>
      <c r="K46" s="0" t="n">
        <v>1350183.61559608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29480103.5054031</v>
      </c>
      <c r="C47" s="0" t="n">
        <v>28271281.6527967</v>
      </c>
      <c r="D47" s="0" t="n">
        <v>29596971.9838391</v>
      </c>
      <c r="E47" s="0" t="n">
        <v>28380566.93078</v>
      </c>
      <c r="F47" s="0" t="n">
        <v>21367312.3785616</v>
      </c>
      <c r="G47" s="0" t="n">
        <v>6903969.27423509</v>
      </c>
      <c r="H47" s="0" t="n">
        <v>21499176.18349</v>
      </c>
      <c r="I47" s="0" t="n">
        <v>6881390.74728998</v>
      </c>
      <c r="J47" s="0" t="n">
        <v>1595345.22112652</v>
      </c>
      <c r="K47" s="0" t="n">
        <v>1547484.86449272</v>
      </c>
      <c r="L47" s="0" t="n">
        <v>4910360.57969899</v>
      </c>
      <c r="M47" s="0" t="n">
        <v>4630042.51338513</v>
      </c>
      <c r="N47" s="0" t="n">
        <v>4929759.73260448</v>
      </c>
      <c r="O47" s="0" t="n">
        <v>4648202.04780339</v>
      </c>
      <c r="P47" s="0" t="n">
        <v>265890.870187753</v>
      </c>
      <c r="Q47" s="0" t="n">
        <v>257914.14408212</v>
      </c>
    </row>
    <row r="48" customFormat="false" ht="12.8" hidden="false" customHeight="false" outlineLevel="0" collapsed="false">
      <c r="A48" s="0" t="n">
        <v>95</v>
      </c>
      <c r="B48" s="0" t="n">
        <v>29285591.7171297</v>
      </c>
      <c r="C48" s="0" t="n">
        <v>28084310.4839352</v>
      </c>
      <c r="D48" s="0" t="n">
        <v>29401134.8318734</v>
      </c>
      <c r="E48" s="0" t="n">
        <v>28192357.9537398</v>
      </c>
      <c r="F48" s="0" t="n">
        <v>21174901.4782301</v>
      </c>
      <c r="G48" s="0" t="n">
        <v>6909409.00570513</v>
      </c>
      <c r="H48" s="0" t="n">
        <v>21305227.2609661</v>
      </c>
      <c r="I48" s="0" t="n">
        <v>6887130.69277371</v>
      </c>
      <c r="J48" s="0" t="n">
        <v>1645134.89031658</v>
      </c>
      <c r="K48" s="0" t="n">
        <v>1595780.84360709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30498011.873999</v>
      </c>
      <c r="C49" s="0" t="n">
        <v>29245861.0862095</v>
      </c>
      <c r="D49" s="0" t="n">
        <v>30618844.4989989</v>
      </c>
      <c r="E49" s="0" t="n">
        <v>29358860.3887732</v>
      </c>
      <c r="F49" s="0" t="n">
        <v>21971438.4991398</v>
      </c>
      <c r="G49" s="0" t="n">
        <v>7274422.58706963</v>
      </c>
      <c r="H49" s="0" t="n">
        <v>22107517.1673324</v>
      </c>
      <c r="I49" s="0" t="n">
        <v>7251343.22144073</v>
      </c>
      <c r="J49" s="0" t="n">
        <v>1739805.59084322</v>
      </c>
      <c r="K49" s="0" t="n">
        <v>1687611.42311792</v>
      </c>
      <c r="L49" s="0" t="n">
        <v>5078424.10616743</v>
      </c>
      <c r="M49" s="0" t="n">
        <v>4788801.98144864</v>
      </c>
      <c r="N49" s="0" t="n">
        <v>5098482.34947987</v>
      </c>
      <c r="O49" s="0" t="n">
        <v>4807579.57572528</v>
      </c>
      <c r="P49" s="0" t="n">
        <v>289967.598473869</v>
      </c>
      <c r="Q49" s="0" t="n">
        <v>281268.570519653</v>
      </c>
    </row>
    <row r="50" customFormat="false" ht="12.8" hidden="false" customHeight="false" outlineLevel="0" collapsed="false">
      <c r="A50" s="0" t="n">
        <v>97</v>
      </c>
      <c r="B50" s="0" t="n">
        <v>30312350.8164857</v>
      </c>
      <c r="C50" s="0" t="n">
        <v>29066890.6442779</v>
      </c>
      <c r="D50" s="0" t="n">
        <v>30433499.7098684</v>
      </c>
      <c r="E50" s="0" t="n">
        <v>29180203.6516217</v>
      </c>
      <c r="F50" s="0" t="n">
        <v>21825894.1810374</v>
      </c>
      <c r="G50" s="0" t="n">
        <v>7240996.46324043</v>
      </c>
      <c r="H50" s="0" t="n">
        <v>21961665.6500052</v>
      </c>
      <c r="I50" s="0" t="n">
        <v>7218538.00161654</v>
      </c>
      <c r="J50" s="0" t="n">
        <v>1826174.65118545</v>
      </c>
      <c r="K50" s="0" t="n">
        <v>1771389.41164989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31212007.5132944</v>
      </c>
      <c r="C51" s="0" t="n">
        <v>29929154.6362049</v>
      </c>
      <c r="D51" s="0" t="n">
        <v>31336789.2878317</v>
      </c>
      <c r="E51" s="0" t="n">
        <v>30045896.5096209</v>
      </c>
      <c r="F51" s="0" t="n">
        <v>22416591.0702433</v>
      </c>
      <c r="G51" s="0" t="n">
        <v>7512563.56596166</v>
      </c>
      <c r="H51" s="0" t="n">
        <v>22555447.2637699</v>
      </c>
      <c r="I51" s="0" t="n">
        <v>7490449.24585097</v>
      </c>
      <c r="J51" s="0" t="n">
        <v>1935786.92277673</v>
      </c>
      <c r="K51" s="0" t="n">
        <v>1877713.31509342</v>
      </c>
      <c r="L51" s="0" t="n">
        <v>5198285.47860195</v>
      </c>
      <c r="M51" s="0" t="n">
        <v>4902611.81689538</v>
      </c>
      <c r="N51" s="0" t="n">
        <v>5219007.69962876</v>
      </c>
      <c r="O51" s="0" t="n">
        <v>4922019.52213856</v>
      </c>
      <c r="P51" s="0" t="n">
        <v>322631.153796121</v>
      </c>
      <c r="Q51" s="0" t="n">
        <v>312952.219182237</v>
      </c>
    </row>
    <row r="52" customFormat="false" ht="12.8" hidden="false" customHeight="false" outlineLevel="0" collapsed="false">
      <c r="A52" s="0" t="n">
        <v>99</v>
      </c>
      <c r="B52" s="0" t="n">
        <v>31083672.1654072</v>
      </c>
      <c r="C52" s="0" t="n">
        <v>29803701.6468627</v>
      </c>
      <c r="D52" s="0" t="n">
        <v>31207818.6836141</v>
      </c>
      <c r="E52" s="0" t="n">
        <v>29919872.3333605</v>
      </c>
      <c r="F52" s="0" t="n">
        <v>22269924.808796</v>
      </c>
      <c r="G52" s="0" t="n">
        <v>7533776.83806669</v>
      </c>
      <c r="H52" s="0" t="n">
        <v>22407342.7474469</v>
      </c>
      <c r="I52" s="0" t="n">
        <v>7512529.5859136</v>
      </c>
      <c r="J52" s="0" t="n">
        <v>2025948.39814769</v>
      </c>
      <c r="K52" s="0" t="n">
        <v>1965169.94620325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31871870.5260002</v>
      </c>
      <c r="C53" s="0" t="n">
        <v>30558118.2058818</v>
      </c>
      <c r="D53" s="0" t="n">
        <v>31997527.7750982</v>
      </c>
      <c r="E53" s="0" t="n">
        <v>30675698.6752745</v>
      </c>
      <c r="F53" s="0" t="n">
        <v>22778342.1632104</v>
      </c>
      <c r="G53" s="0" t="n">
        <v>7779776.04267148</v>
      </c>
      <c r="H53" s="0" t="n">
        <v>22917591.6088</v>
      </c>
      <c r="I53" s="0" t="n">
        <v>7758107.06647447</v>
      </c>
      <c r="J53" s="0" t="n">
        <v>2114679.18537442</v>
      </c>
      <c r="K53" s="0" t="n">
        <v>2051238.80981319</v>
      </c>
      <c r="L53" s="0" t="n">
        <v>5305157.28988102</v>
      </c>
      <c r="M53" s="0" t="n">
        <v>5003186.43201047</v>
      </c>
      <c r="N53" s="0" t="n">
        <v>5326028.48472094</v>
      </c>
      <c r="O53" s="0" t="n">
        <v>5022737.11272037</v>
      </c>
      <c r="P53" s="0" t="n">
        <v>352446.530895737</v>
      </c>
      <c r="Q53" s="0" t="n">
        <v>341873.134968865</v>
      </c>
    </row>
    <row r="54" customFormat="false" ht="12.8" hidden="false" customHeight="false" outlineLevel="0" collapsed="false">
      <c r="A54" s="0" t="n">
        <v>101</v>
      </c>
      <c r="B54" s="0" t="n">
        <v>31717403.7708305</v>
      </c>
      <c r="C54" s="0" t="n">
        <v>30410371.3874886</v>
      </c>
      <c r="D54" s="0" t="n">
        <v>31849975.2929142</v>
      </c>
      <c r="E54" s="0" t="n">
        <v>30534661.1059129</v>
      </c>
      <c r="F54" s="0" t="n">
        <v>22699698.5834403</v>
      </c>
      <c r="G54" s="0" t="n">
        <v>7710672.80404824</v>
      </c>
      <c r="H54" s="0" t="n">
        <v>22838642.1537739</v>
      </c>
      <c r="I54" s="0" t="n">
        <v>7696018.95213895</v>
      </c>
      <c r="J54" s="0" t="n">
        <v>2203523.83611068</v>
      </c>
      <c r="K54" s="0" t="n">
        <v>2137418.12102736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32482615.3478031</v>
      </c>
      <c r="C55" s="0" t="n">
        <v>31142025.2500457</v>
      </c>
      <c r="D55" s="0" t="n">
        <v>32618751.6414977</v>
      </c>
      <c r="E55" s="0" t="n">
        <v>31269685.4552668</v>
      </c>
      <c r="F55" s="0" t="n">
        <v>23206327.5866069</v>
      </c>
      <c r="G55" s="0" t="n">
        <v>7935697.66343886</v>
      </c>
      <c r="H55" s="0" t="n">
        <v>23348079.7586457</v>
      </c>
      <c r="I55" s="0" t="n">
        <v>7921605.69662113</v>
      </c>
      <c r="J55" s="0" t="n">
        <v>2338573.9633571</v>
      </c>
      <c r="K55" s="0" t="n">
        <v>2268416.74445639</v>
      </c>
      <c r="L55" s="0" t="n">
        <v>5408333.65436172</v>
      </c>
      <c r="M55" s="0" t="n">
        <v>5101614.23925933</v>
      </c>
      <c r="N55" s="0" t="n">
        <v>5430992.27500506</v>
      </c>
      <c r="O55" s="0" t="n">
        <v>5122886.30902104</v>
      </c>
      <c r="P55" s="0" t="n">
        <v>389762.327226184</v>
      </c>
      <c r="Q55" s="0" t="n">
        <v>378069.457409398</v>
      </c>
    </row>
    <row r="56" customFormat="false" ht="12.8" hidden="false" customHeight="false" outlineLevel="0" collapsed="false">
      <c r="A56" s="0" t="n">
        <v>103</v>
      </c>
      <c r="B56" s="0" t="n">
        <v>32285945.72604</v>
      </c>
      <c r="C56" s="0" t="n">
        <v>30953337.8663525</v>
      </c>
      <c r="D56" s="0" t="n">
        <v>32421398.3621169</v>
      </c>
      <c r="E56" s="0" t="n">
        <v>31080364.729417</v>
      </c>
      <c r="F56" s="0" t="n">
        <v>23022826.8809711</v>
      </c>
      <c r="G56" s="0" t="n">
        <v>7930510.9853814</v>
      </c>
      <c r="H56" s="0" t="n">
        <v>23163619.1973442</v>
      </c>
      <c r="I56" s="0" t="n">
        <v>7916745.53207281</v>
      </c>
      <c r="J56" s="0" t="n">
        <v>2364704.90366009</v>
      </c>
      <c r="K56" s="0" t="n">
        <v>2293763.75655029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32974852.0303482</v>
      </c>
      <c r="C57" s="0" t="n">
        <v>31612794.4447767</v>
      </c>
      <c r="D57" s="0" t="n">
        <v>33113019.5718488</v>
      </c>
      <c r="E57" s="0" t="n">
        <v>31742393.7177507</v>
      </c>
      <c r="F57" s="0" t="n">
        <v>23466348.1479031</v>
      </c>
      <c r="G57" s="0" t="n">
        <v>8146446.29687358</v>
      </c>
      <c r="H57" s="0" t="n">
        <v>23609145.3914823</v>
      </c>
      <c r="I57" s="0" t="n">
        <v>8133248.32626846</v>
      </c>
      <c r="J57" s="0" t="n">
        <v>2513361.93745927</v>
      </c>
      <c r="K57" s="0" t="n">
        <v>2437961.07933549</v>
      </c>
      <c r="L57" s="0" t="n">
        <v>5487004.27306095</v>
      </c>
      <c r="M57" s="0" t="n">
        <v>5175332.52794693</v>
      </c>
      <c r="N57" s="0" t="n">
        <v>5510006.91373738</v>
      </c>
      <c r="O57" s="0" t="n">
        <v>5196933.16078419</v>
      </c>
      <c r="P57" s="0" t="n">
        <v>418893.656243212</v>
      </c>
      <c r="Q57" s="0" t="n">
        <v>406326.846555915</v>
      </c>
    </row>
    <row r="58" customFormat="false" ht="12.8" hidden="false" customHeight="false" outlineLevel="0" collapsed="false">
      <c r="A58" s="0" t="n">
        <v>105</v>
      </c>
      <c r="B58" s="0" t="n">
        <v>32888836.2287158</v>
      </c>
      <c r="C58" s="0" t="n">
        <v>31530780.9614248</v>
      </c>
      <c r="D58" s="0" t="n">
        <v>33027123.7320774</v>
      </c>
      <c r="E58" s="0" t="n">
        <v>31660495.0773636</v>
      </c>
      <c r="F58" s="0" t="n">
        <v>23385501.4648286</v>
      </c>
      <c r="G58" s="0" t="n">
        <v>8145279.49659623</v>
      </c>
      <c r="H58" s="0" t="n">
        <v>23528315.2891096</v>
      </c>
      <c r="I58" s="0" t="n">
        <v>8132179.78825401</v>
      </c>
      <c r="J58" s="0" t="n">
        <v>2599559.79975265</v>
      </c>
      <c r="K58" s="0" t="n">
        <v>2521573.00576007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33545438.6765303</v>
      </c>
      <c r="C59" s="0" t="n">
        <v>32160372.0554859</v>
      </c>
      <c r="D59" s="0" t="n">
        <v>33689881.2558387</v>
      </c>
      <c r="E59" s="0" t="n">
        <v>32295958.5030372</v>
      </c>
      <c r="F59" s="0" t="n">
        <v>23862376.624959</v>
      </c>
      <c r="G59" s="0" t="n">
        <v>8297995.4305269</v>
      </c>
      <c r="H59" s="0" t="n">
        <v>24007150.9412336</v>
      </c>
      <c r="I59" s="0" t="n">
        <v>8288807.56180354</v>
      </c>
      <c r="J59" s="0" t="n">
        <v>2721774.67699641</v>
      </c>
      <c r="K59" s="0" t="n">
        <v>2640121.43668652</v>
      </c>
      <c r="L59" s="0" t="n">
        <v>5587908.30972173</v>
      </c>
      <c r="M59" s="0" t="n">
        <v>5272841.53253981</v>
      </c>
      <c r="N59" s="0" t="n">
        <v>5611955.94539019</v>
      </c>
      <c r="O59" s="0" t="n">
        <v>5295423.622614</v>
      </c>
      <c r="P59" s="0" t="n">
        <v>453629.112832735</v>
      </c>
      <c r="Q59" s="0" t="n">
        <v>440020.239447753</v>
      </c>
    </row>
    <row r="60" customFormat="false" ht="12.8" hidden="false" customHeight="false" outlineLevel="0" collapsed="false">
      <c r="A60" s="0" t="n">
        <v>107</v>
      </c>
      <c r="B60" s="0" t="n">
        <v>33390845.5093608</v>
      </c>
      <c r="C60" s="0" t="n">
        <v>32011402.2475168</v>
      </c>
      <c r="D60" s="0" t="n">
        <v>33535668.9534583</v>
      </c>
      <c r="E60" s="0" t="n">
        <v>32147348.1122167</v>
      </c>
      <c r="F60" s="0" t="n">
        <v>23728926.7591355</v>
      </c>
      <c r="G60" s="0" t="n">
        <v>8282475.4883813</v>
      </c>
      <c r="H60" s="0" t="n">
        <v>23873992.4351539</v>
      </c>
      <c r="I60" s="0" t="n">
        <v>8273355.67706279</v>
      </c>
      <c r="J60" s="0" t="n">
        <v>2770307.00501762</v>
      </c>
      <c r="K60" s="0" t="n">
        <v>2687197.79486709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33947858.1420011</v>
      </c>
      <c r="C61" s="0" t="n">
        <v>32545702.2943175</v>
      </c>
      <c r="D61" s="0" t="n">
        <v>34093994.3474925</v>
      </c>
      <c r="E61" s="0" t="n">
        <v>32682899.7743971</v>
      </c>
      <c r="F61" s="0" t="n">
        <v>24094757.0145219</v>
      </c>
      <c r="G61" s="0" t="n">
        <v>8450945.27979559</v>
      </c>
      <c r="H61" s="0" t="n">
        <v>24240556.1339168</v>
      </c>
      <c r="I61" s="0" t="n">
        <v>8442343.64048023</v>
      </c>
      <c r="J61" s="0" t="n">
        <v>2952080.80101062</v>
      </c>
      <c r="K61" s="0" t="n">
        <v>2863518.3769803</v>
      </c>
      <c r="L61" s="0" t="n">
        <v>5653696.09865737</v>
      </c>
      <c r="M61" s="0" t="n">
        <v>5335541.82925911</v>
      </c>
      <c r="N61" s="0" t="n">
        <v>5678029.44226467</v>
      </c>
      <c r="O61" s="0" t="n">
        <v>5358395.8264694</v>
      </c>
      <c r="P61" s="0" t="n">
        <v>492013.466835103</v>
      </c>
      <c r="Q61" s="0" t="n">
        <v>477253.062830049</v>
      </c>
    </row>
    <row r="62" customFormat="false" ht="12.8" hidden="false" customHeight="false" outlineLevel="0" collapsed="false">
      <c r="A62" s="0" t="n">
        <v>109</v>
      </c>
      <c r="B62" s="0" t="n">
        <v>33703190.0124896</v>
      </c>
      <c r="C62" s="0" t="n">
        <v>32312548.2223816</v>
      </c>
      <c r="D62" s="0" t="n">
        <v>33848225.56375</v>
      </c>
      <c r="E62" s="0" t="n">
        <v>32448711.4738664</v>
      </c>
      <c r="F62" s="0" t="n">
        <v>23896921.9617261</v>
      </c>
      <c r="G62" s="0" t="n">
        <v>8415626.26065553</v>
      </c>
      <c r="H62" s="0" t="n">
        <v>24041622.8091129</v>
      </c>
      <c r="I62" s="0" t="n">
        <v>8407088.66475353</v>
      </c>
      <c r="J62" s="0" t="n">
        <v>3034632.75516879</v>
      </c>
      <c r="K62" s="0" t="n">
        <v>2943593.77251373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34505374.5326864</v>
      </c>
      <c r="C63" s="0" t="n">
        <v>33081924.7651854</v>
      </c>
      <c r="D63" s="0" t="n">
        <v>34652818.2564138</v>
      </c>
      <c r="E63" s="0" t="n">
        <v>33220371.0110862</v>
      </c>
      <c r="F63" s="0" t="n">
        <v>24461089.5338325</v>
      </c>
      <c r="G63" s="0" t="n">
        <v>8620835.23135286</v>
      </c>
      <c r="H63" s="0" t="n">
        <v>24607614.7539814</v>
      </c>
      <c r="I63" s="0" t="n">
        <v>8612756.2571048</v>
      </c>
      <c r="J63" s="0" t="n">
        <v>3168611.05946539</v>
      </c>
      <c r="K63" s="0" t="n">
        <v>3073552.72768143</v>
      </c>
      <c r="L63" s="0" t="n">
        <v>5745531.92343647</v>
      </c>
      <c r="M63" s="0" t="n">
        <v>5422517.56336579</v>
      </c>
      <c r="N63" s="0" t="n">
        <v>5770086.76029144</v>
      </c>
      <c r="O63" s="0" t="n">
        <v>5445582.82724156</v>
      </c>
      <c r="P63" s="0" t="n">
        <v>528101.843244232</v>
      </c>
      <c r="Q63" s="0" t="n">
        <v>512258.787946905</v>
      </c>
    </row>
    <row r="64" customFormat="false" ht="12.8" hidden="false" customHeight="false" outlineLevel="0" collapsed="false">
      <c r="A64" s="0" t="n">
        <v>111</v>
      </c>
      <c r="B64" s="0" t="n">
        <v>34368749.2268599</v>
      </c>
      <c r="C64" s="0" t="n">
        <v>32950344.5126471</v>
      </c>
      <c r="D64" s="0" t="n">
        <v>34513339.1519724</v>
      </c>
      <c r="E64" s="0" t="n">
        <v>33086109.3052899</v>
      </c>
      <c r="F64" s="0" t="n">
        <v>24370341.5650093</v>
      </c>
      <c r="G64" s="0" t="n">
        <v>8580002.94763783</v>
      </c>
      <c r="H64" s="0" t="n">
        <v>24514125.4876464</v>
      </c>
      <c r="I64" s="0" t="n">
        <v>8571983.81764346</v>
      </c>
      <c r="J64" s="0" t="n">
        <v>3217842.86528126</v>
      </c>
      <c r="K64" s="0" t="n">
        <v>3121307.57932282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34811590.6211559</v>
      </c>
      <c r="C65" s="0" t="n">
        <v>33374840.3381188</v>
      </c>
      <c r="D65" s="0" t="n">
        <v>34957547.9448712</v>
      </c>
      <c r="E65" s="0" t="n">
        <v>33511888.0750349</v>
      </c>
      <c r="F65" s="0" t="n">
        <v>24660393.3293594</v>
      </c>
      <c r="G65" s="0" t="n">
        <v>8714447.00875942</v>
      </c>
      <c r="H65" s="0" t="n">
        <v>24805589.2854291</v>
      </c>
      <c r="I65" s="0" t="n">
        <v>8706298.78960575</v>
      </c>
      <c r="J65" s="0" t="n">
        <v>3299046.25637637</v>
      </c>
      <c r="K65" s="0" t="n">
        <v>3200074.86868508</v>
      </c>
      <c r="L65" s="0" t="n">
        <v>5798593.58863617</v>
      </c>
      <c r="M65" s="0" t="n">
        <v>5473768.56090648</v>
      </c>
      <c r="N65" s="0" t="n">
        <v>5822900.52830309</v>
      </c>
      <c r="O65" s="0" t="n">
        <v>5496600.66186585</v>
      </c>
      <c r="P65" s="0" t="n">
        <v>549841.042729396</v>
      </c>
      <c r="Q65" s="0" t="n">
        <v>533345.811447514</v>
      </c>
    </row>
    <row r="66" customFormat="false" ht="12.8" hidden="false" customHeight="false" outlineLevel="0" collapsed="false">
      <c r="A66" s="0" t="n">
        <v>113</v>
      </c>
      <c r="B66" s="0" t="n">
        <v>34648087.0928885</v>
      </c>
      <c r="C66" s="0" t="n">
        <v>33218443.6058779</v>
      </c>
      <c r="D66" s="0" t="n">
        <v>34790482.2455232</v>
      </c>
      <c r="E66" s="0" t="n">
        <v>33352162.0610807</v>
      </c>
      <c r="F66" s="0" t="n">
        <v>24489462.1865541</v>
      </c>
      <c r="G66" s="0" t="n">
        <v>8728981.4193238</v>
      </c>
      <c r="H66" s="0" t="n">
        <v>24630685.3441116</v>
      </c>
      <c r="I66" s="0" t="n">
        <v>8721476.71696913</v>
      </c>
      <c r="J66" s="0" t="n">
        <v>3406927.106335</v>
      </c>
      <c r="K66" s="0" t="n">
        <v>3304719.29314495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35193729.002675</v>
      </c>
      <c r="C67" s="0" t="n">
        <v>33740814.4720031</v>
      </c>
      <c r="D67" s="0" t="n">
        <v>35339720.9244317</v>
      </c>
      <c r="E67" s="0" t="n">
        <v>33877984.7340589</v>
      </c>
      <c r="F67" s="0" t="n">
        <v>24853963.5003232</v>
      </c>
      <c r="G67" s="0" t="n">
        <v>8886850.97167988</v>
      </c>
      <c r="H67" s="0" t="n">
        <v>24996412.3883047</v>
      </c>
      <c r="I67" s="0" t="n">
        <v>8881572.34575426</v>
      </c>
      <c r="J67" s="0" t="n">
        <v>3514474.57549214</v>
      </c>
      <c r="K67" s="0" t="n">
        <v>3409040.33822738</v>
      </c>
      <c r="L67" s="0" t="n">
        <v>5862395.36700373</v>
      </c>
      <c r="M67" s="0" t="n">
        <v>5534468.84029314</v>
      </c>
      <c r="N67" s="0" t="n">
        <v>5886724.09649415</v>
      </c>
      <c r="O67" s="0" t="n">
        <v>5557336.97720251</v>
      </c>
      <c r="P67" s="0" t="n">
        <v>585745.762582024</v>
      </c>
      <c r="Q67" s="0" t="n">
        <v>568173.389704563</v>
      </c>
    </row>
    <row r="68" customFormat="false" ht="12.8" hidden="false" customHeight="false" outlineLevel="0" collapsed="false">
      <c r="A68" s="0" t="n">
        <v>115</v>
      </c>
      <c r="B68" s="0" t="n">
        <v>35035593.9121924</v>
      </c>
      <c r="C68" s="0" t="n">
        <v>33589552.3729925</v>
      </c>
      <c r="D68" s="0" t="n">
        <v>35179824.6180747</v>
      </c>
      <c r="E68" s="0" t="n">
        <v>33725067.2544951</v>
      </c>
      <c r="F68" s="0" t="n">
        <v>24767750.5037048</v>
      </c>
      <c r="G68" s="0" t="n">
        <v>8821801.86928772</v>
      </c>
      <c r="H68" s="0" t="n">
        <v>24908504.9199337</v>
      </c>
      <c r="I68" s="0" t="n">
        <v>8816562.33456132</v>
      </c>
      <c r="J68" s="0" t="n">
        <v>3574754.24471015</v>
      </c>
      <c r="K68" s="0" t="n">
        <v>3467511.61736884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35772625.6209432</v>
      </c>
      <c r="C69" s="0" t="n">
        <v>34297214.0926629</v>
      </c>
      <c r="D69" s="0" t="n">
        <v>35924171.1895249</v>
      </c>
      <c r="E69" s="0" t="n">
        <v>34439641.4513493</v>
      </c>
      <c r="F69" s="0" t="n">
        <v>25262631.3259905</v>
      </c>
      <c r="G69" s="0" t="n">
        <v>9034582.76667235</v>
      </c>
      <c r="H69" s="0" t="n">
        <v>25405787.7673871</v>
      </c>
      <c r="I69" s="0" t="n">
        <v>9033853.68396216</v>
      </c>
      <c r="J69" s="0" t="n">
        <v>3737270.57571402</v>
      </c>
      <c r="K69" s="0" t="n">
        <v>3625152.4584426</v>
      </c>
      <c r="L69" s="0" t="n">
        <v>5958285.44632842</v>
      </c>
      <c r="M69" s="0" t="n">
        <v>5625404.62725107</v>
      </c>
      <c r="N69" s="0" t="n">
        <v>5983538.5241097</v>
      </c>
      <c r="O69" s="0" t="n">
        <v>5649140.5193738</v>
      </c>
      <c r="P69" s="0" t="n">
        <v>622878.42928567</v>
      </c>
      <c r="Q69" s="0" t="n">
        <v>604192.0764071</v>
      </c>
    </row>
    <row r="70" customFormat="false" ht="12.8" hidden="false" customHeight="false" outlineLevel="0" collapsed="false">
      <c r="A70" s="0" t="n">
        <v>117</v>
      </c>
      <c r="B70" s="0" t="n">
        <v>35644817.6895481</v>
      </c>
      <c r="C70" s="0" t="n">
        <v>34175285.7865086</v>
      </c>
      <c r="D70" s="0" t="n">
        <v>35795475.1502713</v>
      </c>
      <c r="E70" s="0" t="n">
        <v>34316879.6474696</v>
      </c>
      <c r="F70" s="0" t="n">
        <v>25168661.6576506</v>
      </c>
      <c r="G70" s="0" t="n">
        <v>9006624.12885804</v>
      </c>
      <c r="H70" s="0" t="n">
        <v>25310979.1731147</v>
      </c>
      <c r="I70" s="0" t="n">
        <v>9005900.4743549</v>
      </c>
      <c r="J70" s="0" t="n">
        <v>3803610.16558642</v>
      </c>
      <c r="K70" s="0" t="n">
        <v>3689501.86061882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36314700.1521649</v>
      </c>
      <c r="C71" s="0" t="n">
        <v>34817345.2457753</v>
      </c>
      <c r="D71" s="0" t="n">
        <v>36468608.0237204</v>
      </c>
      <c r="E71" s="0" t="n">
        <v>34961994.0931746</v>
      </c>
      <c r="F71" s="0" t="n">
        <v>25663024.2650218</v>
      </c>
      <c r="G71" s="0" t="n">
        <v>9154320.98075351</v>
      </c>
      <c r="H71" s="0" t="n">
        <v>25808408.7507302</v>
      </c>
      <c r="I71" s="0" t="n">
        <v>9153585.34244441</v>
      </c>
      <c r="J71" s="0" t="n">
        <v>3954822.1753997</v>
      </c>
      <c r="K71" s="0" t="n">
        <v>3836177.5101377</v>
      </c>
      <c r="L71" s="0" t="n">
        <v>6044587.84208281</v>
      </c>
      <c r="M71" s="0" t="n">
        <v>5706547.64195825</v>
      </c>
      <c r="N71" s="0" t="n">
        <v>6070234.80084157</v>
      </c>
      <c r="O71" s="0" t="n">
        <v>5730653.40316468</v>
      </c>
      <c r="P71" s="0" t="n">
        <v>659137.029233283</v>
      </c>
      <c r="Q71" s="0" t="n">
        <v>639362.918356284</v>
      </c>
    </row>
    <row r="72" customFormat="false" ht="12.8" hidden="false" customHeight="false" outlineLevel="0" collapsed="false">
      <c r="A72" s="0" t="n">
        <v>119</v>
      </c>
      <c r="B72" s="0" t="n">
        <v>36277888.8127003</v>
      </c>
      <c r="C72" s="0" t="n">
        <v>34781637.0739607</v>
      </c>
      <c r="D72" s="0" t="n">
        <v>36430608.0959028</v>
      </c>
      <c r="E72" s="0" t="n">
        <v>34925174.5359239</v>
      </c>
      <c r="F72" s="0" t="n">
        <v>25667734.9358937</v>
      </c>
      <c r="G72" s="0" t="n">
        <v>9113902.13806701</v>
      </c>
      <c r="H72" s="0" t="n">
        <v>25811818.1010764</v>
      </c>
      <c r="I72" s="0" t="n">
        <v>9113356.43484751</v>
      </c>
      <c r="J72" s="0" t="n">
        <v>4035334.71088597</v>
      </c>
      <c r="K72" s="0" t="n">
        <v>3914274.66955939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36875488.2972279</v>
      </c>
      <c r="C73" s="0" t="n">
        <v>35354520.6939399</v>
      </c>
      <c r="D73" s="0" t="n">
        <v>37030503.6878862</v>
      </c>
      <c r="E73" s="0" t="n">
        <v>35500233.5008812</v>
      </c>
      <c r="F73" s="0" t="n">
        <v>26104418.3895775</v>
      </c>
      <c r="G73" s="0" t="n">
        <v>9250102.30436244</v>
      </c>
      <c r="H73" s="0" t="n">
        <v>26250131.7393957</v>
      </c>
      <c r="I73" s="0" t="n">
        <v>9250101.76148552</v>
      </c>
      <c r="J73" s="0" t="n">
        <v>4213379.97372213</v>
      </c>
      <c r="K73" s="0" t="n">
        <v>4086978.57451047</v>
      </c>
      <c r="L73" s="0" t="n">
        <v>6137134.21847359</v>
      </c>
      <c r="M73" s="0" t="n">
        <v>5794428.10409162</v>
      </c>
      <c r="N73" s="0" t="n">
        <v>6162969.8225412</v>
      </c>
      <c r="O73" s="0" t="n">
        <v>5818715.12428459</v>
      </c>
      <c r="P73" s="0" t="n">
        <v>702229.995620355</v>
      </c>
      <c r="Q73" s="0" t="n">
        <v>681163.095751744</v>
      </c>
    </row>
    <row r="74" customFormat="false" ht="12.8" hidden="false" customHeight="false" outlineLevel="0" collapsed="false">
      <c r="A74" s="0" t="n">
        <v>121</v>
      </c>
      <c r="B74" s="0" t="n">
        <v>36724943.6466386</v>
      </c>
      <c r="C74" s="0" t="n">
        <v>35210108.6778527</v>
      </c>
      <c r="D74" s="0" t="n">
        <v>36878487.7813898</v>
      </c>
      <c r="E74" s="0" t="n">
        <v>35354438.5166025</v>
      </c>
      <c r="F74" s="0" t="n">
        <v>25971661.8807824</v>
      </c>
      <c r="G74" s="0" t="n">
        <v>9238446.79707025</v>
      </c>
      <c r="H74" s="0" t="n">
        <v>26115992.2583673</v>
      </c>
      <c r="I74" s="0" t="n">
        <v>9238446.2582352</v>
      </c>
      <c r="J74" s="0" t="n">
        <v>4305660.65131047</v>
      </c>
      <c r="K74" s="0" t="n">
        <v>4176490.83177116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37297364.6419717</v>
      </c>
      <c r="C75" s="0" t="n">
        <v>35759195.7140446</v>
      </c>
      <c r="D75" s="0" t="n">
        <v>37451079.2074509</v>
      </c>
      <c r="E75" s="0" t="n">
        <v>35903686.2594684</v>
      </c>
      <c r="F75" s="0" t="n">
        <v>26320013.4130728</v>
      </c>
      <c r="G75" s="0" t="n">
        <v>9439182.30097181</v>
      </c>
      <c r="H75" s="0" t="n">
        <v>26464504.5042949</v>
      </c>
      <c r="I75" s="0" t="n">
        <v>9439181.75517355</v>
      </c>
      <c r="J75" s="0" t="n">
        <v>4459898.83053798</v>
      </c>
      <c r="K75" s="0" t="n">
        <v>4326101.86562184</v>
      </c>
      <c r="L75" s="0" t="n">
        <v>6203630.39360284</v>
      </c>
      <c r="M75" s="0" t="n">
        <v>5857117.67865673</v>
      </c>
      <c r="N75" s="0" t="n">
        <v>6229249.28463543</v>
      </c>
      <c r="O75" s="0" t="n">
        <v>5881200.99712825</v>
      </c>
      <c r="P75" s="0" t="n">
        <v>743316.47175633</v>
      </c>
      <c r="Q75" s="0" t="n">
        <v>721016.97760364</v>
      </c>
    </row>
    <row r="76" customFormat="false" ht="12.8" hidden="false" customHeight="false" outlineLevel="0" collapsed="false">
      <c r="A76" s="0" t="n">
        <v>123</v>
      </c>
      <c r="B76" s="0" t="n">
        <v>37077752.4574742</v>
      </c>
      <c r="C76" s="0" t="n">
        <v>35548993.661587</v>
      </c>
      <c r="D76" s="0" t="n">
        <v>37229743.8784998</v>
      </c>
      <c r="E76" s="0" t="n">
        <v>35691864.5154131</v>
      </c>
      <c r="F76" s="0" t="n">
        <v>26157608.2053986</v>
      </c>
      <c r="G76" s="0" t="n">
        <v>9391385.45618842</v>
      </c>
      <c r="H76" s="0" t="n">
        <v>26300479.6027652</v>
      </c>
      <c r="I76" s="0" t="n">
        <v>9391384.91264795</v>
      </c>
      <c r="J76" s="0" t="n">
        <v>4501975.13093039</v>
      </c>
      <c r="K76" s="0" t="n">
        <v>4366915.87700248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37707517.8325989</v>
      </c>
      <c r="C77" s="0" t="n">
        <v>36153058.7840024</v>
      </c>
      <c r="D77" s="0" t="n">
        <v>37860963.547162</v>
      </c>
      <c r="E77" s="0" t="n">
        <v>36297296.6573461</v>
      </c>
      <c r="F77" s="0" t="n">
        <v>26629165.9119619</v>
      </c>
      <c r="G77" s="0" t="n">
        <v>9523892.87204058</v>
      </c>
      <c r="H77" s="0" t="n">
        <v>26773404.33767</v>
      </c>
      <c r="I77" s="0" t="n">
        <v>9523892.31967602</v>
      </c>
      <c r="J77" s="0" t="n">
        <v>4691489.7202125</v>
      </c>
      <c r="K77" s="0" t="n">
        <v>4550745.02860613</v>
      </c>
      <c r="L77" s="0" t="n">
        <v>6271477.50174452</v>
      </c>
      <c r="M77" s="0" t="n">
        <v>5921816.0477401</v>
      </c>
      <c r="N77" s="0" t="n">
        <v>6297051.59276289</v>
      </c>
      <c r="O77" s="0" t="n">
        <v>5945857.26613188</v>
      </c>
      <c r="P77" s="0" t="n">
        <v>781914.953368751</v>
      </c>
      <c r="Q77" s="0" t="n">
        <v>758457.504767688</v>
      </c>
    </row>
    <row r="78" customFormat="false" ht="12.8" hidden="false" customHeight="false" outlineLevel="0" collapsed="false">
      <c r="A78" s="0" t="n">
        <v>125</v>
      </c>
      <c r="B78" s="0" t="n">
        <v>37546704.4393438</v>
      </c>
      <c r="C78" s="0" t="n">
        <v>35999960.3346825</v>
      </c>
      <c r="D78" s="0" t="n">
        <v>37698448.8201777</v>
      </c>
      <c r="E78" s="0" t="n">
        <v>36142600.5229041</v>
      </c>
      <c r="F78" s="0" t="n">
        <v>26492936.3681328</v>
      </c>
      <c r="G78" s="0" t="n">
        <v>9507023.96654974</v>
      </c>
      <c r="H78" s="0" t="n">
        <v>26635577.1046064</v>
      </c>
      <c r="I78" s="0" t="n">
        <v>9507023.41829768</v>
      </c>
      <c r="J78" s="0" t="n">
        <v>4722623.60527608</v>
      </c>
      <c r="K78" s="0" t="n">
        <v>4580944.8971178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38233941.3550412</v>
      </c>
      <c r="C79" s="0" t="n">
        <v>36659196.552931</v>
      </c>
      <c r="D79" s="0" t="n">
        <v>38387202.1719373</v>
      </c>
      <c r="E79" s="0" t="n">
        <v>36803264.9559527</v>
      </c>
      <c r="F79" s="0" t="n">
        <v>26951717.0898152</v>
      </c>
      <c r="G79" s="0" t="n">
        <v>9707479.46311585</v>
      </c>
      <c r="H79" s="0" t="n">
        <v>27095786.0488482</v>
      </c>
      <c r="I79" s="0" t="n">
        <v>9707478.90710448</v>
      </c>
      <c r="J79" s="0" t="n">
        <v>4917971.47719997</v>
      </c>
      <c r="K79" s="0" t="n">
        <v>4770432.33288397</v>
      </c>
      <c r="L79" s="0" t="n">
        <v>6359205.40172001</v>
      </c>
      <c r="M79" s="0" t="n">
        <v>6005429.7432832</v>
      </c>
      <c r="N79" s="0" t="n">
        <v>6384749.44480896</v>
      </c>
      <c r="O79" s="0" t="n">
        <v>6029443.34796421</v>
      </c>
      <c r="P79" s="0" t="n">
        <v>819661.912866661</v>
      </c>
      <c r="Q79" s="0" t="n">
        <v>795072.055480661</v>
      </c>
    </row>
    <row r="80" customFormat="false" ht="12.8" hidden="false" customHeight="false" outlineLevel="0" collapsed="false">
      <c r="A80" s="0" t="n">
        <v>127</v>
      </c>
      <c r="B80" s="0" t="n">
        <v>38043149.1821419</v>
      </c>
      <c r="C80" s="0" t="n">
        <v>36475494.7009625</v>
      </c>
      <c r="D80" s="0" t="n">
        <v>38195292.2361594</v>
      </c>
      <c r="E80" s="0" t="n">
        <v>36618512.3829143</v>
      </c>
      <c r="F80" s="0" t="n">
        <v>26805185.6579182</v>
      </c>
      <c r="G80" s="0" t="n">
        <v>9670309.04304425</v>
      </c>
      <c r="H80" s="0" t="n">
        <v>26948203.8917628</v>
      </c>
      <c r="I80" s="0" t="n">
        <v>9670308.49115147</v>
      </c>
      <c r="J80" s="0" t="n">
        <v>4929119.9994669</v>
      </c>
      <c r="K80" s="0" t="n">
        <v>4781246.3994829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38678594.8688829</v>
      </c>
      <c r="C81" s="0" t="n">
        <v>37084557.4311058</v>
      </c>
      <c r="D81" s="0" t="n">
        <v>38832453.2147115</v>
      </c>
      <c r="E81" s="0" t="n">
        <v>37229187.7337655</v>
      </c>
      <c r="F81" s="0" t="n">
        <v>27229741.3982552</v>
      </c>
      <c r="G81" s="0" t="n">
        <v>9854816.03285062</v>
      </c>
      <c r="H81" s="0" t="n">
        <v>27374372.2607258</v>
      </c>
      <c r="I81" s="0" t="n">
        <v>9854815.47303975</v>
      </c>
      <c r="J81" s="0" t="n">
        <v>5060549.32242448</v>
      </c>
      <c r="K81" s="0" t="n">
        <v>4908732.84275175</v>
      </c>
      <c r="L81" s="0" t="n">
        <v>6432188.39545998</v>
      </c>
      <c r="M81" s="0" t="n">
        <v>6074523.61544503</v>
      </c>
      <c r="N81" s="0" t="n">
        <v>6457832.06614433</v>
      </c>
      <c r="O81" s="0" t="n">
        <v>6098630.81152732</v>
      </c>
      <c r="P81" s="0" t="n">
        <v>843424.887070747</v>
      </c>
      <c r="Q81" s="0" t="n">
        <v>818122.140458624</v>
      </c>
    </row>
    <row r="82" customFormat="false" ht="12.8" hidden="false" customHeight="false" outlineLevel="0" collapsed="false">
      <c r="A82" s="0" t="n">
        <v>129</v>
      </c>
      <c r="B82" s="0" t="n">
        <v>38596838.4087027</v>
      </c>
      <c r="C82" s="0" t="n">
        <v>37006063.5201927</v>
      </c>
      <c r="D82" s="0" t="n">
        <v>38748846.2378335</v>
      </c>
      <c r="E82" s="0" t="n">
        <v>37148948.2628513</v>
      </c>
      <c r="F82" s="0" t="n">
        <v>27159104.5534839</v>
      </c>
      <c r="G82" s="0" t="n">
        <v>9846958.96670881</v>
      </c>
      <c r="H82" s="0" t="n">
        <v>27301989.8517854</v>
      </c>
      <c r="I82" s="0" t="n">
        <v>9846958.41106588</v>
      </c>
      <c r="J82" s="0" t="n">
        <v>5079722.78942987</v>
      </c>
      <c r="K82" s="0" t="n">
        <v>4927331.10574697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39301545.2965987</v>
      </c>
      <c r="C83" s="0" t="n">
        <v>37681969.0261322</v>
      </c>
      <c r="D83" s="0" t="n">
        <v>39453570.6761088</v>
      </c>
      <c r="E83" s="0" t="n">
        <v>37824870.3551054</v>
      </c>
      <c r="F83" s="0" t="n">
        <v>27621207.6949641</v>
      </c>
      <c r="G83" s="0" t="n">
        <v>10060761.331168</v>
      </c>
      <c r="H83" s="0" t="n">
        <v>27764109.5876624</v>
      </c>
      <c r="I83" s="0" t="n">
        <v>10060760.767443</v>
      </c>
      <c r="J83" s="0" t="n">
        <v>5253606.57997363</v>
      </c>
      <c r="K83" s="0" t="n">
        <v>5095998.38257442</v>
      </c>
      <c r="L83" s="0" t="n">
        <v>6535332.46326789</v>
      </c>
      <c r="M83" s="0" t="n">
        <v>6172240.40359817</v>
      </c>
      <c r="N83" s="0" t="n">
        <v>6560669.57833406</v>
      </c>
      <c r="O83" s="0" t="n">
        <v>6196059.45240116</v>
      </c>
      <c r="P83" s="0" t="n">
        <v>875601.096662271</v>
      </c>
      <c r="Q83" s="0" t="n">
        <v>849333.063762403</v>
      </c>
    </row>
    <row r="84" customFormat="false" ht="12.8" hidden="false" customHeight="false" outlineLevel="0" collapsed="false">
      <c r="A84" s="0" t="n">
        <v>131</v>
      </c>
      <c r="B84" s="0" t="n">
        <v>39186303.7972586</v>
      </c>
      <c r="C84" s="0" t="n">
        <v>37571658.8730471</v>
      </c>
      <c r="D84" s="0" t="n">
        <v>39336467.4962377</v>
      </c>
      <c r="E84" s="0" t="n">
        <v>37712810.5596869</v>
      </c>
      <c r="F84" s="0" t="n">
        <v>27472446.2641267</v>
      </c>
      <c r="G84" s="0" t="n">
        <v>10099212.6089204</v>
      </c>
      <c r="H84" s="0" t="n">
        <v>27613598.5103159</v>
      </c>
      <c r="I84" s="0" t="n">
        <v>10099212.049371</v>
      </c>
      <c r="J84" s="0" t="n">
        <v>5318218.75566427</v>
      </c>
      <c r="K84" s="0" t="n">
        <v>5158672.19299434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39761481.6008968</v>
      </c>
      <c r="C85" s="0" t="n">
        <v>38123584.7456355</v>
      </c>
      <c r="D85" s="0" t="n">
        <v>39912435.6836915</v>
      </c>
      <c r="E85" s="0" t="n">
        <v>38265479.3643184</v>
      </c>
      <c r="F85" s="0" t="n">
        <v>27858592.7083363</v>
      </c>
      <c r="G85" s="0" t="n">
        <v>10264992.0372992</v>
      </c>
      <c r="H85" s="0" t="n">
        <v>28000487.8939112</v>
      </c>
      <c r="I85" s="0" t="n">
        <v>10264991.4704072</v>
      </c>
      <c r="J85" s="0" t="n">
        <v>5435929.72317289</v>
      </c>
      <c r="K85" s="0" t="n">
        <v>5272851.8314777</v>
      </c>
      <c r="L85" s="0" t="n">
        <v>6612307.81037748</v>
      </c>
      <c r="M85" s="0" t="n">
        <v>6245830.49394443</v>
      </c>
      <c r="N85" s="0" t="n">
        <v>6637466.43071133</v>
      </c>
      <c r="O85" s="0" t="n">
        <v>6269481.76983737</v>
      </c>
      <c r="P85" s="0" t="n">
        <v>905988.287195481</v>
      </c>
      <c r="Q85" s="0" t="n">
        <v>878808.638579617</v>
      </c>
    </row>
    <row r="86" customFormat="false" ht="12.8" hidden="false" customHeight="false" outlineLevel="0" collapsed="false">
      <c r="A86" s="0" t="n">
        <v>133</v>
      </c>
      <c r="B86" s="0" t="n">
        <v>39545931.4624909</v>
      </c>
      <c r="C86" s="0" t="n">
        <v>37918315.9366085</v>
      </c>
      <c r="D86" s="0" t="n">
        <v>39694569.0415554</v>
      </c>
      <c r="E86" s="0" t="n">
        <v>38058033.0628028</v>
      </c>
      <c r="F86" s="0" t="n">
        <v>27732831.2270392</v>
      </c>
      <c r="G86" s="0" t="n">
        <v>10185484.7095693</v>
      </c>
      <c r="H86" s="0" t="n">
        <v>27872548.9159048</v>
      </c>
      <c r="I86" s="0" t="n">
        <v>10185484.146898</v>
      </c>
      <c r="J86" s="0" t="n">
        <v>5467646.90094896</v>
      </c>
      <c r="K86" s="0" t="n">
        <v>5303617.4939205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40212919.5968484</v>
      </c>
      <c r="C87" s="0" t="n">
        <v>38559313.4444123</v>
      </c>
      <c r="D87" s="0" t="n">
        <v>40362538.7030889</v>
      </c>
      <c r="E87" s="0" t="n">
        <v>38699950.8989763</v>
      </c>
      <c r="F87" s="0" t="n">
        <v>28226118.0884418</v>
      </c>
      <c r="G87" s="0" t="n">
        <v>10333195.3559705</v>
      </c>
      <c r="H87" s="0" t="n">
        <v>28366756.1130172</v>
      </c>
      <c r="I87" s="0" t="n">
        <v>10333194.7859592</v>
      </c>
      <c r="J87" s="0" t="n">
        <v>5651602.06601671</v>
      </c>
      <c r="K87" s="0" t="n">
        <v>5482054.00403621</v>
      </c>
      <c r="L87" s="0" t="n">
        <v>6687413.387123</v>
      </c>
      <c r="M87" s="0" t="n">
        <v>6317384.51044687</v>
      </c>
      <c r="N87" s="0" t="n">
        <v>6712349.10601732</v>
      </c>
      <c r="O87" s="0" t="n">
        <v>6340826.62025051</v>
      </c>
      <c r="P87" s="0" t="n">
        <v>941933.677669453</v>
      </c>
      <c r="Q87" s="0" t="n">
        <v>913675.667339369</v>
      </c>
    </row>
    <row r="88" customFormat="false" ht="12.8" hidden="false" customHeight="false" outlineLevel="0" collapsed="false">
      <c r="A88" s="0" t="n">
        <v>135</v>
      </c>
      <c r="B88" s="0" t="n">
        <v>40071874.5513281</v>
      </c>
      <c r="C88" s="0" t="n">
        <v>38424105.79384</v>
      </c>
      <c r="D88" s="0" t="n">
        <v>40219259.7465718</v>
      </c>
      <c r="E88" s="0" t="n">
        <v>38562650.0539111</v>
      </c>
      <c r="F88" s="0" t="n">
        <v>28147319.1998226</v>
      </c>
      <c r="G88" s="0" t="n">
        <v>10276786.5940173</v>
      </c>
      <c r="H88" s="0" t="n">
        <v>28285864.0256828</v>
      </c>
      <c r="I88" s="0" t="n">
        <v>10276786.0282283</v>
      </c>
      <c r="J88" s="0" t="n">
        <v>5720020.9625139</v>
      </c>
      <c r="K88" s="0" t="n">
        <v>5548420.33363848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40797231.9150799</v>
      </c>
      <c r="C89" s="0" t="n">
        <v>39120621.5492594</v>
      </c>
      <c r="D89" s="0" t="n">
        <v>40944334.8027284</v>
      </c>
      <c r="E89" s="0" t="n">
        <v>39258902.8002591</v>
      </c>
      <c r="F89" s="0" t="n">
        <v>28680434.360112</v>
      </c>
      <c r="G89" s="0" t="n">
        <v>10440187.1891474</v>
      </c>
      <c r="H89" s="0" t="n">
        <v>28818716.1850679</v>
      </c>
      <c r="I89" s="0" t="n">
        <v>10440186.6151912</v>
      </c>
      <c r="J89" s="0" t="n">
        <v>5903277.14463139</v>
      </c>
      <c r="K89" s="0" t="n">
        <v>5726178.83029245</v>
      </c>
      <c r="L89" s="0" t="n">
        <v>6784695.55729669</v>
      </c>
      <c r="M89" s="0" t="n">
        <v>6410069.18558394</v>
      </c>
      <c r="N89" s="0" t="n">
        <v>6809213.5096016</v>
      </c>
      <c r="O89" s="0" t="n">
        <v>6433118.66630852</v>
      </c>
      <c r="P89" s="0" t="n">
        <v>983879.524105232</v>
      </c>
      <c r="Q89" s="0" t="n">
        <v>954363.138382075</v>
      </c>
    </row>
    <row r="90" customFormat="false" ht="12.8" hidden="false" customHeight="false" outlineLevel="0" collapsed="false">
      <c r="A90" s="0" t="n">
        <v>137</v>
      </c>
      <c r="B90" s="0" t="n">
        <v>40539335.1216418</v>
      </c>
      <c r="C90" s="0" t="n">
        <v>38874472.3696031</v>
      </c>
      <c r="D90" s="0" t="n">
        <v>40683433.4929585</v>
      </c>
      <c r="E90" s="0" t="n">
        <v>39009929.3414745</v>
      </c>
      <c r="F90" s="0" t="n">
        <v>28483797.657157</v>
      </c>
      <c r="G90" s="0" t="n">
        <v>10390674.7124461</v>
      </c>
      <c r="H90" s="0" t="n">
        <v>28619255.1987114</v>
      </c>
      <c r="I90" s="0" t="n">
        <v>10390674.1427631</v>
      </c>
      <c r="J90" s="0" t="n">
        <v>5950173.70501264</v>
      </c>
      <c r="K90" s="0" t="n">
        <v>5771668.49386226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41149616.5973892</v>
      </c>
      <c r="C91" s="0" t="n">
        <v>39462587.2299387</v>
      </c>
      <c r="D91" s="0" t="n">
        <v>41292604.9254296</v>
      </c>
      <c r="E91" s="0" t="n">
        <v>39597000.8176356</v>
      </c>
      <c r="F91" s="0" t="n">
        <v>28884866.9541864</v>
      </c>
      <c r="G91" s="0" t="n">
        <v>10577720.2757523</v>
      </c>
      <c r="H91" s="0" t="n">
        <v>29019281.1187151</v>
      </c>
      <c r="I91" s="0" t="n">
        <v>10577719.6989205</v>
      </c>
      <c r="J91" s="0" t="n">
        <v>6160308.76024062</v>
      </c>
      <c r="K91" s="0" t="n">
        <v>5975499.4974334</v>
      </c>
      <c r="L91" s="0" t="n">
        <v>6843733.20518845</v>
      </c>
      <c r="M91" s="0" t="n">
        <v>6467023.41256489</v>
      </c>
      <c r="N91" s="0" t="n">
        <v>6867565.4015886</v>
      </c>
      <c r="O91" s="0" t="n">
        <v>6489428.28001626</v>
      </c>
      <c r="P91" s="0" t="n">
        <v>1026718.12670677</v>
      </c>
      <c r="Q91" s="0" t="n">
        <v>995916.582905566</v>
      </c>
    </row>
    <row r="92" customFormat="false" ht="12.8" hidden="false" customHeight="false" outlineLevel="0" collapsed="false">
      <c r="A92" s="0" t="n">
        <v>139</v>
      </c>
      <c r="B92" s="0" t="n">
        <v>41005279.7200796</v>
      </c>
      <c r="C92" s="0" t="n">
        <v>39323543.1626933</v>
      </c>
      <c r="D92" s="0" t="n">
        <v>41146168.4159807</v>
      </c>
      <c r="E92" s="0" t="n">
        <v>39455983.9356881</v>
      </c>
      <c r="F92" s="0" t="n">
        <v>28752588.587148</v>
      </c>
      <c r="G92" s="0" t="n">
        <v>10570954.5755453</v>
      </c>
      <c r="H92" s="0" t="n">
        <v>28885029.9502584</v>
      </c>
      <c r="I92" s="0" t="n">
        <v>10570953.9854296</v>
      </c>
      <c r="J92" s="0" t="n">
        <v>6278722.48279378</v>
      </c>
      <c r="K92" s="0" t="n">
        <v>6090360.80830996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41869131.491211</v>
      </c>
      <c r="C93" s="0" t="n">
        <v>40152721.748589</v>
      </c>
      <c r="D93" s="0" t="n">
        <v>42010589.03404</v>
      </c>
      <c r="E93" s="0" t="n">
        <v>40285697.5378804</v>
      </c>
      <c r="F93" s="0" t="n">
        <v>29397235.993414</v>
      </c>
      <c r="G93" s="0" t="n">
        <v>10755485.755175</v>
      </c>
      <c r="H93" s="0" t="n">
        <v>29530212.3799902</v>
      </c>
      <c r="I93" s="0" t="n">
        <v>10755485.1578902</v>
      </c>
      <c r="J93" s="0" t="n">
        <v>6452612.28629947</v>
      </c>
      <c r="K93" s="0" t="n">
        <v>6259033.91771049</v>
      </c>
      <c r="L93" s="0" t="n">
        <v>6964564.23634391</v>
      </c>
      <c r="M93" s="0" t="n">
        <v>6582482.65301596</v>
      </c>
      <c r="N93" s="0" t="n">
        <v>6988141.50394876</v>
      </c>
      <c r="O93" s="0" t="n">
        <v>6604648.01378993</v>
      </c>
      <c r="P93" s="0" t="n">
        <v>1075435.38104991</v>
      </c>
      <c r="Q93" s="0" t="n">
        <v>1043172.31961841</v>
      </c>
    </row>
    <row r="94" customFormat="false" ht="12.8" hidden="false" customHeight="false" outlineLevel="0" collapsed="false">
      <c r="A94" s="0" t="n">
        <v>141</v>
      </c>
      <c r="B94" s="0" t="n">
        <v>41584162.0905853</v>
      </c>
      <c r="C94" s="0" t="n">
        <v>39880900.1183317</v>
      </c>
      <c r="D94" s="0" t="n">
        <v>41723459.3533381</v>
      </c>
      <c r="E94" s="0" t="n">
        <v>40011845.0973015</v>
      </c>
      <c r="F94" s="0" t="n">
        <v>29184922.4001804</v>
      </c>
      <c r="G94" s="0" t="n">
        <v>10695977.7181513</v>
      </c>
      <c r="H94" s="0" t="n">
        <v>29315867.9719881</v>
      </c>
      <c r="I94" s="0" t="n">
        <v>10695977.1253134</v>
      </c>
      <c r="J94" s="0" t="n">
        <v>6417754.09969139</v>
      </c>
      <c r="K94" s="0" t="n">
        <v>6225221.47670065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42257654.3992195</v>
      </c>
      <c r="C95" s="0" t="n">
        <v>40526294.1316133</v>
      </c>
      <c r="D95" s="0" t="n">
        <v>42397172.4553029</v>
      </c>
      <c r="E95" s="0" t="n">
        <v>40657453.0457245</v>
      </c>
      <c r="F95" s="0" t="n">
        <v>29637068.5135609</v>
      </c>
      <c r="G95" s="0" t="n">
        <v>10889225.6180524</v>
      </c>
      <c r="H95" s="0" t="n">
        <v>29768228.0310709</v>
      </c>
      <c r="I95" s="0" t="n">
        <v>10889225.0146536</v>
      </c>
      <c r="J95" s="0" t="n">
        <v>6526458.8405514</v>
      </c>
      <c r="K95" s="0" t="n">
        <v>6330665.07533486</v>
      </c>
      <c r="L95" s="0" t="n">
        <v>7029903.0179763</v>
      </c>
      <c r="M95" s="0" t="n">
        <v>6644916.50964759</v>
      </c>
      <c r="N95" s="0" t="n">
        <v>7053158.14459176</v>
      </c>
      <c r="O95" s="0" t="n">
        <v>6666779.17345616</v>
      </c>
      <c r="P95" s="0" t="n">
        <v>1087743.1400919</v>
      </c>
      <c r="Q95" s="0" t="n">
        <v>1055110.84588914</v>
      </c>
    </row>
    <row r="96" customFormat="false" ht="12.8" hidden="false" customHeight="false" outlineLevel="0" collapsed="false">
      <c r="A96" s="0" t="n">
        <v>143</v>
      </c>
      <c r="B96" s="0" t="n">
        <v>41909438.1089259</v>
      </c>
      <c r="C96" s="0" t="n">
        <v>40193888.4190644</v>
      </c>
      <c r="D96" s="0" t="n">
        <v>42045679.6121511</v>
      </c>
      <c r="E96" s="0" t="n">
        <v>40321968.3783196</v>
      </c>
      <c r="F96" s="0" t="n">
        <v>29394377.0089101</v>
      </c>
      <c r="G96" s="0" t="n">
        <v>10799511.4101543</v>
      </c>
      <c r="H96" s="0" t="n">
        <v>29522457.579745</v>
      </c>
      <c r="I96" s="0" t="n">
        <v>10799510.7985745</v>
      </c>
      <c r="J96" s="0" t="n">
        <v>6610031.29049237</v>
      </c>
      <c r="K96" s="0" t="n">
        <v>6411730.35177759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42647635.3069964</v>
      </c>
      <c r="C97" s="0" t="n">
        <v>40901538.6262866</v>
      </c>
      <c r="D97" s="0" t="n">
        <v>42785389.862716</v>
      </c>
      <c r="E97" s="0" t="n">
        <v>41031038.7057973</v>
      </c>
      <c r="F97" s="0" t="n">
        <v>29917907.9634208</v>
      </c>
      <c r="G97" s="0" t="n">
        <v>10983630.6628658</v>
      </c>
      <c r="H97" s="0" t="n">
        <v>30047408.6639017</v>
      </c>
      <c r="I97" s="0" t="n">
        <v>10983630.0418956</v>
      </c>
      <c r="J97" s="0" t="n">
        <v>6733336.04601075</v>
      </c>
      <c r="K97" s="0" t="n">
        <v>6531335.96463043</v>
      </c>
      <c r="L97" s="0" t="n">
        <v>7093752.6525789</v>
      </c>
      <c r="M97" s="0" t="n">
        <v>6705401.53970351</v>
      </c>
      <c r="N97" s="0" t="n">
        <v>7116713.65958434</v>
      </c>
      <c r="O97" s="0" t="n">
        <v>6726987.7534672</v>
      </c>
      <c r="P97" s="0" t="n">
        <v>1122222.67433513</v>
      </c>
      <c r="Q97" s="0" t="n">
        <v>1088555.99410507</v>
      </c>
    </row>
    <row r="98" customFormat="false" ht="12.8" hidden="false" customHeight="false" outlineLevel="0" collapsed="false">
      <c r="A98" s="0" t="n">
        <v>145</v>
      </c>
      <c r="B98" s="0" t="n">
        <v>42379721.1038711</v>
      </c>
      <c r="C98" s="0" t="n">
        <v>40646374.5427751</v>
      </c>
      <c r="D98" s="0" t="n">
        <v>42516378.0103851</v>
      </c>
      <c r="E98" s="0" t="n">
        <v>40774842.646137</v>
      </c>
      <c r="F98" s="0" t="n">
        <v>29800099.7263587</v>
      </c>
      <c r="G98" s="0" t="n">
        <v>10846274.8164163</v>
      </c>
      <c r="H98" s="0" t="n">
        <v>29928568.460488</v>
      </c>
      <c r="I98" s="0" t="n">
        <v>10846274.1856489</v>
      </c>
      <c r="J98" s="0" t="n">
        <v>6847513.36506444</v>
      </c>
      <c r="K98" s="0" t="n">
        <v>6642087.9641125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43151003.5119356</v>
      </c>
      <c r="C99" s="0" t="n">
        <v>41388830.5611474</v>
      </c>
      <c r="D99" s="0" t="n">
        <v>43287837.945901</v>
      </c>
      <c r="E99" s="0" t="n">
        <v>41517465.7004758</v>
      </c>
      <c r="F99" s="0" t="n">
        <v>30418932.4300232</v>
      </c>
      <c r="G99" s="0" t="n">
        <v>10969898.1311242</v>
      </c>
      <c r="H99" s="0" t="n">
        <v>30547568.2115152</v>
      </c>
      <c r="I99" s="0" t="n">
        <v>10969897.4889606</v>
      </c>
      <c r="J99" s="0" t="n">
        <v>7128312.55064461</v>
      </c>
      <c r="K99" s="0" t="n">
        <v>6914463.17412527</v>
      </c>
      <c r="L99" s="0" t="n">
        <v>7178478.93992699</v>
      </c>
      <c r="M99" s="0" t="n">
        <v>6787248.30548386</v>
      </c>
      <c r="N99" s="0" t="n">
        <v>7201286.58874409</v>
      </c>
      <c r="O99" s="0" t="n">
        <v>6808690.41727147</v>
      </c>
      <c r="P99" s="0" t="n">
        <v>1188052.0917741</v>
      </c>
      <c r="Q99" s="0" t="n">
        <v>1152410.52902088</v>
      </c>
    </row>
    <row r="100" customFormat="false" ht="12.8" hidden="false" customHeight="false" outlineLevel="0" collapsed="false">
      <c r="A100" s="0" t="n">
        <v>147</v>
      </c>
      <c r="B100" s="0" t="n">
        <v>42864346.640221</v>
      </c>
      <c r="C100" s="0" t="n">
        <v>41114653.9079946</v>
      </c>
      <c r="D100" s="0" t="n">
        <v>42999496.4114773</v>
      </c>
      <c r="E100" s="0" t="n">
        <v>41241705.6486781</v>
      </c>
      <c r="F100" s="0" t="n">
        <v>30222192.2961951</v>
      </c>
      <c r="G100" s="0" t="n">
        <v>10892461.6117995</v>
      </c>
      <c r="H100" s="0" t="n">
        <v>30349244.6470965</v>
      </c>
      <c r="I100" s="0" t="n">
        <v>10892461.0015816</v>
      </c>
      <c r="J100" s="0" t="n">
        <v>7141077.84118704</v>
      </c>
      <c r="K100" s="0" t="n">
        <v>6926845.50595142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43472672.5927375</v>
      </c>
      <c r="C101" s="0" t="n">
        <v>41699859.2431918</v>
      </c>
      <c r="D101" s="0" t="n">
        <v>43607411.6541122</v>
      </c>
      <c r="E101" s="0" t="n">
        <v>41826525.0627344</v>
      </c>
      <c r="F101" s="0" t="n">
        <v>30725195.8839874</v>
      </c>
      <c r="G101" s="0" t="n">
        <v>10974663.3592044</v>
      </c>
      <c r="H101" s="0" t="n">
        <v>30851862.3218882</v>
      </c>
      <c r="I101" s="0" t="n">
        <v>10974662.7408463</v>
      </c>
      <c r="J101" s="0" t="n">
        <v>7313882.33392026</v>
      </c>
      <c r="K101" s="0" t="n">
        <v>7094465.86390265</v>
      </c>
      <c r="L101" s="0" t="n">
        <v>7233632.95954908</v>
      </c>
      <c r="M101" s="0" t="n">
        <v>6840576.01656423</v>
      </c>
      <c r="N101" s="0" t="n">
        <v>7256091.43819138</v>
      </c>
      <c r="O101" s="0" t="n">
        <v>6861690.07807395</v>
      </c>
      <c r="P101" s="0" t="n">
        <v>1218980.38898671</v>
      </c>
      <c r="Q101" s="0" t="n">
        <v>1182410.97731711</v>
      </c>
    </row>
    <row r="102" customFormat="false" ht="12.8" hidden="false" customHeight="false" outlineLevel="0" collapsed="false">
      <c r="A102" s="0" t="n">
        <v>149</v>
      </c>
      <c r="B102" s="0" t="n">
        <v>43318529.3644174</v>
      </c>
      <c r="C102" s="0" t="n">
        <v>41551663.8427894</v>
      </c>
      <c r="D102" s="0" t="n">
        <v>43451192.1367028</v>
      </c>
      <c r="E102" s="0" t="n">
        <v>41676377.867932</v>
      </c>
      <c r="F102" s="0" t="n">
        <v>30643585.9839135</v>
      </c>
      <c r="G102" s="0" t="n">
        <v>10908077.858876</v>
      </c>
      <c r="H102" s="0" t="n">
        <v>30768300.6228103</v>
      </c>
      <c r="I102" s="0" t="n">
        <v>10908077.2451217</v>
      </c>
      <c r="J102" s="0" t="n">
        <v>7297814.56552209</v>
      </c>
      <c r="K102" s="0" t="n">
        <v>7078880.12855643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43906067.3751711</v>
      </c>
      <c r="C103" s="0" t="n">
        <v>42115681.9471583</v>
      </c>
      <c r="D103" s="0" t="n">
        <v>44038984.3852815</v>
      </c>
      <c r="E103" s="0" t="n">
        <v>42240635.2157582</v>
      </c>
      <c r="F103" s="0" t="n">
        <v>31120998.1331668</v>
      </c>
      <c r="G103" s="0" t="n">
        <v>10994683.8139915</v>
      </c>
      <c r="H103" s="0" t="n">
        <v>31245952.0171146</v>
      </c>
      <c r="I103" s="0" t="n">
        <v>10994683.1986437</v>
      </c>
      <c r="J103" s="0" t="n">
        <v>7452727.81523029</v>
      </c>
      <c r="K103" s="0" t="n">
        <v>7229145.98077338</v>
      </c>
      <c r="L103" s="0" t="n">
        <v>7311588.8359593</v>
      </c>
      <c r="M103" s="0" t="n">
        <v>6916420.8371081</v>
      </c>
      <c r="N103" s="0" t="n">
        <v>7333743.67081745</v>
      </c>
      <c r="O103" s="0" t="n">
        <v>6937254.74607727</v>
      </c>
      <c r="P103" s="0" t="n">
        <v>1242121.30253838</v>
      </c>
      <c r="Q103" s="0" t="n">
        <v>1204857.66346223</v>
      </c>
    </row>
    <row r="104" customFormat="false" ht="12.8" hidden="false" customHeight="false" outlineLevel="0" collapsed="false">
      <c r="A104" s="0" t="n">
        <v>151</v>
      </c>
      <c r="B104" s="0" t="n">
        <v>43672825.7652385</v>
      </c>
      <c r="C104" s="0" t="n">
        <v>41893895.2844283</v>
      </c>
      <c r="D104" s="0" t="n">
        <v>43802832.1966419</v>
      </c>
      <c r="E104" s="0" t="n">
        <v>42016112.0631466</v>
      </c>
      <c r="F104" s="0" t="n">
        <v>31006286.9221558</v>
      </c>
      <c r="G104" s="0" t="n">
        <v>10887608.3622726</v>
      </c>
      <c r="H104" s="0" t="n">
        <v>31128504.3200607</v>
      </c>
      <c r="I104" s="0" t="n">
        <v>10887607.7430859</v>
      </c>
      <c r="J104" s="0" t="n">
        <v>7513820.56983208</v>
      </c>
      <c r="K104" s="0" t="n">
        <v>7288405.95273712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44509255.7220727</v>
      </c>
      <c r="C105" s="0" t="n">
        <v>42695313.8603516</v>
      </c>
      <c r="D105" s="0" t="n">
        <v>44639980.9301911</v>
      </c>
      <c r="E105" s="0" t="n">
        <v>42818206.4791113</v>
      </c>
      <c r="F105" s="0" t="n">
        <v>31643569.199181</v>
      </c>
      <c r="G105" s="0" t="n">
        <v>11051744.6611706</v>
      </c>
      <c r="H105" s="0" t="n">
        <v>31766462.466507</v>
      </c>
      <c r="I105" s="0" t="n">
        <v>11051744.0126043</v>
      </c>
      <c r="J105" s="0" t="n">
        <v>7731714.21817984</v>
      </c>
      <c r="K105" s="0" t="n">
        <v>7499762.79163444</v>
      </c>
      <c r="L105" s="0" t="n">
        <v>7414794.85635979</v>
      </c>
      <c r="M105" s="0" t="n">
        <v>7015205.93783778</v>
      </c>
      <c r="N105" s="0" t="n">
        <v>7436584.32777108</v>
      </c>
      <c r="O105" s="0" t="n">
        <v>7035696.71455434</v>
      </c>
      <c r="P105" s="0" t="n">
        <v>1288619.03636331</v>
      </c>
      <c r="Q105" s="0" t="n">
        <v>1249960.46527241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231</v>
      </c>
      <c r="B1" s="0" t="s">
        <v>248</v>
      </c>
      <c r="C1" s="0" t="s">
        <v>249</v>
      </c>
      <c r="D1" s="0" t="s">
        <v>250</v>
      </c>
      <c r="E1" s="0" t="s">
        <v>251</v>
      </c>
      <c r="F1" s="0" t="s">
        <v>252</v>
      </c>
      <c r="G1" s="0" t="s">
        <v>253</v>
      </c>
      <c r="H1" s="0" t="s">
        <v>254</v>
      </c>
      <c r="I1" s="0" t="s">
        <v>255</v>
      </c>
      <c r="J1" s="0" t="s">
        <v>256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2968317.35395591</v>
      </c>
      <c r="C27" s="0" t="n">
        <v>1682205.39419593</v>
      </c>
      <c r="D27" s="0" t="n">
        <v>896736.417336986</v>
      </c>
      <c r="E27" s="0" t="n">
        <v>285938.20652208</v>
      </c>
      <c r="F27" s="0" t="n">
        <v>0</v>
      </c>
      <c r="G27" s="0" t="n">
        <v>7075.13633674909</v>
      </c>
      <c r="H27" s="0" t="n">
        <v>55219.6668672645</v>
      </c>
      <c r="I27" s="0" t="n">
        <v>34456.8655201597</v>
      </c>
      <c r="J27" s="0" t="n">
        <v>6724.67721762616</v>
      </c>
    </row>
    <row r="28" customFormat="false" ht="12.8" hidden="false" customHeight="false" outlineLevel="0" collapsed="false">
      <c r="A28" s="0" t="n">
        <v>75</v>
      </c>
      <c r="B28" s="0" t="n">
        <v>2654418.82425351</v>
      </c>
      <c r="C28" s="0" t="n">
        <v>1442199.14433728</v>
      </c>
      <c r="D28" s="0" t="n">
        <v>870873.221694683</v>
      </c>
      <c r="E28" s="0" t="n">
        <v>261731.936859293</v>
      </c>
      <c r="F28" s="0" t="n">
        <v>0</v>
      </c>
      <c r="G28" s="0" t="n">
        <v>7128.62969155153</v>
      </c>
      <c r="H28" s="0" t="n">
        <v>44254.1197538025</v>
      </c>
      <c r="I28" s="0" t="n">
        <v>20843.3716423473</v>
      </c>
      <c r="J28" s="0" t="n">
        <v>6830.66142132154</v>
      </c>
    </row>
    <row r="29" customFormat="false" ht="12.8" hidden="false" customHeight="false" outlineLevel="0" collapsed="false">
      <c r="A29" s="0" t="n">
        <v>76</v>
      </c>
      <c r="B29" s="0" t="n">
        <v>3206583.25637796</v>
      </c>
      <c r="C29" s="0" t="n">
        <v>1764899.38082385</v>
      </c>
      <c r="D29" s="0" t="n">
        <v>1017767.40299843</v>
      </c>
      <c r="E29" s="0" t="n">
        <v>305554.153207265</v>
      </c>
      <c r="F29" s="0" t="n">
        <v>0</v>
      </c>
      <c r="G29" s="0" t="n">
        <v>5492.29918166181</v>
      </c>
      <c r="H29" s="0" t="n">
        <v>67488.747645221</v>
      </c>
      <c r="I29" s="0" t="n">
        <v>35863.7481867334</v>
      </c>
      <c r="J29" s="0" t="n">
        <v>9559.03796074962</v>
      </c>
    </row>
    <row r="30" customFormat="false" ht="12.8" hidden="false" customHeight="false" outlineLevel="0" collapsed="false">
      <c r="A30" s="0" t="n">
        <v>77</v>
      </c>
      <c r="B30" s="0" t="n">
        <v>3543763.87416333</v>
      </c>
      <c r="C30" s="0" t="n">
        <v>1626474.22981681</v>
      </c>
      <c r="D30" s="0" t="n">
        <v>901427.944837249</v>
      </c>
      <c r="E30" s="0" t="n">
        <v>280951.462196182</v>
      </c>
      <c r="F30" s="0" t="n">
        <v>632483.417280198</v>
      </c>
      <c r="G30" s="0" t="n">
        <v>6724.27076073257</v>
      </c>
      <c r="H30" s="0" t="n">
        <v>51924.8465582673</v>
      </c>
      <c r="I30" s="0" t="n">
        <v>37631.3289440864</v>
      </c>
      <c r="J30" s="0" t="n">
        <v>6118.98821578402</v>
      </c>
    </row>
    <row r="31" customFormat="false" ht="12.8" hidden="false" customHeight="false" outlineLevel="0" collapsed="false">
      <c r="A31" s="0" t="n">
        <v>78</v>
      </c>
      <c r="B31" s="0" t="n">
        <v>3388259.82464488</v>
      </c>
      <c r="C31" s="0" t="n">
        <v>2003081.08792508</v>
      </c>
      <c r="D31" s="0" t="n">
        <v>938952.356323553</v>
      </c>
      <c r="E31" s="0" t="n">
        <v>315376.784391878</v>
      </c>
      <c r="F31" s="0" t="n">
        <v>0</v>
      </c>
      <c r="G31" s="0" t="n">
        <v>9728.33946212811</v>
      </c>
      <c r="H31" s="0" t="n">
        <v>67275.6527971104</v>
      </c>
      <c r="I31" s="0" t="n">
        <v>44064.0215679455</v>
      </c>
      <c r="J31" s="0" t="n">
        <v>9276.81725926931</v>
      </c>
    </row>
    <row r="32" customFormat="false" ht="12.8" hidden="false" customHeight="false" outlineLevel="0" collapsed="false">
      <c r="A32" s="0" t="n">
        <v>79</v>
      </c>
      <c r="B32" s="0" t="n">
        <v>3065321.58744532</v>
      </c>
      <c r="C32" s="0" t="n">
        <v>1713945.00549264</v>
      </c>
      <c r="D32" s="0" t="n">
        <v>950696.159616835</v>
      </c>
      <c r="E32" s="0" t="n">
        <v>293640.163217089</v>
      </c>
      <c r="F32" s="0" t="n">
        <v>0</v>
      </c>
      <c r="G32" s="0" t="n">
        <v>8361.20107278035</v>
      </c>
      <c r="H32" s="0" t="n">
        <v>57760.1837165411</v>
      </c>
      <c r="I32" s="0" t="n">
        <v>34407.9921516583</v>
      </c>
      <c r="J32" s="0" t="n">
        <v>8145.373900801</v>
      </c>
    </row>
    <row r="33" customFormat="false" ht="12.8" hidden="false" customHeight="false" outlineLevel="0" collapsed="false">
      <c r="A33" s="0" t="n">
        <v>80</v>
      </c>
      <c r="B33" s="0" t="n">
        <v>3443583.48243121</v>
      </c>
      <c r="C33" s="0" t="n">
        <v>2011041.58538337</v>
      </c>
      <c r="D33" s="0" t="n">
        <v>980038.475977279</v>
      </c>
      <c r="E33" s="0" t="n">
        <v>320534.707929169</v>
      </c>
      <c r="F33" s="0" t="n">
        <v>0</v>
      </c>
      <c r="G33" s="0" t="n">
        <v>6966.51717928907</v>
      </c>
      <c r="H33" s="0" t="n">
        <v>82845.3153985941</v>
      </c>
      <c r="I33" s="0" t="n">
        <v>31159.0632766303</v>
      </c>
      <c r="J33" s="0" t="n">
        <v>10537.4082284544</v>
      </c>
    </row>
    <row r="34" customFormat="false" ht="12.8" hidden="false" customHeight="false" outlineLevel="0" collapsed="false">
      <c r="A34" s="0" t="n">
        <v>81</v>
      </c>
      <c r="B34" s="0" t="n">
        <v>3868807.40553447</v>
      </c>
      <c r="C34" s="0" t="n">
        <v>1779573.38970141</v>
      </c>
      <c r="D34" s="0" t="n">
        <v>979783.363419774</v>
      </c>
      <c r="E34" s="0" t="n">
        <v>301168.010957861</v>
      </c>
      <c r="F34" s="0" t="n">
        <v>689609.456421152</v>
      </c>
      <c r="G34" s="0" t="n">
        <v>6881.50766382817</v>
      </c>
      <c r="H34" s="0" t="n">
        <v>73367.0853639696</v>
      </c>
      <c r="I34" s="0" t="n">
        <v>28769.7289608386</v>
      </c>
      <c r="J34" s="0" t="n">
        <v>12047.4905148788</v>
      </c>
    </row>
    <row r="35" customFormat="false" ht="12.8" hidden="false" customHeight="false" outlineLevel="0" collapsed="false">
      <c r="A35" s="0" t="n">
        <v>82</v>
      </c>
      <c r="B35" s="0" t="n">
        <v>3549532.01414146</v>
      </c>
      <c r="C35" s="0" t="n">
        <v>2031687.22271927</v>
      </c>
      <c r="D35" s="0" t="n">
        <v>1054856.39561777</v>
      </c>
      <c r="E35" s="0" t="n">
        <v>326060.823281356</v>
      </c>
      <c r="F35" s="0" t="n">
        <v>0</v>
      </c>
      <c r="G35" s="0" t="n">
        <v>8422.68914680827</v>
      </c>
      <c r="H35" s="0" t="n">
        <v>64281.8295838053</v>
      </c>
      <c r="I35" s="0" t="n">
        <v>52709.5297645855</v>
      </c>
      <c r="J35" s="0" t="n">
        <v>10911.8078263984</v>
      </c>
    </row>
    <row r="36" customFormat="false" ht="12.8" hidden="false" customHeight="false" outlineLevel="0" collapsed="false">
      <c r="A36" s="0" t="n">
        <v>83</v>
      </c>
      <c r="B36" s="0" t="n">
        <v>3288692.25993929</v>
      </c>
      <c r="C36" s="0" t="n">
        <v>1889243.00543081</v>
      </c>
      <c r="D36" s="0" t="n">
        <v>957286.936641453</v>
      </c>
      <c r="E36" s="0" t="n">
        <v>309023.073801121</v>
      </c>
      <c r="F36" s="0" t="n">
        <v>0</v>
      </c>
      <c r="G36" s="0" t="n">
        <v>5752.60863069855</v>
      </c>
      <c r="H36" s="0" t="n">
        <v>60304.2621563925</v>
      </c>
      <c r="I36" s="0" t="n">
        <v>59694.4532645336</v>
      </c>
      <c r="J36" s="0" t="n">
        <v>9620.41754722375</v>
      </c>
    </row>
    <row r="37" customFormat="false" ht="12.8" hidden="false" customHeight="false" outlineLevel="0" collapsed="false">
      <c r="A37" s="0" t="n">
        <v>84</v>
      </c>
      <c r="B37" s="0" t="n">
        <v>3656133.79721643</v>
      </c>
      <c r="C37" s="0" t="n">
        <v>2093829.585573</v>
      </c>
      <c r="D37" s="0" t="n">
        <v>1079129.21015048</v>
      </c>
      <c r="E37" s="0" t="n">
        <v>331614.578639269</v>
      </c>
      <c r="F37" s="0" t="n">
        <v>0</v>
      </c>
      <c r="G37" s="0" t="n">
        <v>11349.9303050982</v>
      </c>
      <c r="H37" s="0" t="n">
        <v>93858.651033962</v>
      </c>
      <c r="I37" s="0" t="n">
        <v>32878.2265547802</v>
      </c>
      <c r="J37" s="0" t="n">
        <v>12833.7505734571</v>
      </c>
    </row>
    <row r="38" customFormat="false" ht="12.8" hidden="false" customHeight="false" outlineLevel="0" collapsed="false">
      <c r="A38" s="0" t="n">
        <v>85</v>
      </c>
      <c r="B38" s="0" t="n">
        <v>4189053.16851988</v>
      </c>
      <c r="C38" s="0" t="n">
        <v>1918420.5712615</v>
      </c>
      <c r="D38" s="0" t="n">
        <v>1069213.61011822</v>
      </c>
      <c r="E38" s="0" t="n">
        <v>315048.227945107</v>
      </c>
      <c r="F38" s="0" t="n">
        <v>742960.268631075</v>
      </c>
      <c r="G38" s="0" t="n">
        <v>5955.01130544288</v>
      </c>
      <c r="H38" s="0" t="n">
        <v>76262.576648658</v>
      </c>
      <c r="I38" s="0" t="n">
        <v>53642.4658720401</v>
      </c>
      <c r="J38" s="0" t="n">
        <v>10107.3915968282</v>
      </c>
    </row>
    <row r="39" customFormat="false" ht="12.8" hidden="false" customHeight="false" outlineLevel="0" collapsed="false">
      <c r="A39" s="0" t="n">
        <v>86</v>
      </c>
      <c r="B39" s="0" t="n">
        <v>3758700.33908172</v>
      </c>
      <c r="C39" s="0" t="n">
        <v>2223874.8116932</v>
      </c>
      <c r="D39" s="0" t="n">
        <v>1044431.03418203</v>
      </c>
      <c r="E39" s="0" t="n">
        <v>333691.741028691</v>
      </c>
      <c r="F39" s="0" t="n">
        <v>0</v>
      </c>
      <c r="G39" s="0" t="n">
        <v>9741.18457331114</v>
      </c>
      <c r="H39" s="0" t="n">
        <v>92281.1707879572</v>
      </c>
      <c r="I39" s="0" t="n">
        <v>42767.5999563683</v>
      </c>
      <c r="J39" s="0" t="n">
        <v>12475.5006039666</v>
      </c>
    </row>
    <row r="40" customFormat="false" ht="12.8" hidden="false" customHeight="false" outlineLevel="0" collapsed="false">
      <c r="A40" s="0" t="n">
        <v>87</v>
      </c>
      <c r="B40" s="0" t="n">
        <v>3483480.90820115</v>
      </c>
      <c r="C40" s="0" t="n">
        <v>2043308.05889919</v>
      </c>
      <c r="D40" s="0" t="n">
        <v>997304.371740258</v>
      </c>
      <c r="E40" s="0" t="n">
        <v>315858.184211679</v>
      </c>
      <c r="F40" s="0" t="n">
        <v>0</v>
      </c>
      <c r="G40" s="0" t="n">
        <v>12128.659010243</v>
      </c>
      <c r="H40" s="0" t="n">
        <v>66057.012936753</v>
      </c>
      <c r="I40" s="0" t="n">
        <v>41276.7660596285</v>
      </c>
      <c r="J40" s="0" t="n">
        <v>9931.25400285692</v>
      </c>
    </row>
    <row r="41" customFormat="false" ht="12.8" hidden="false" customHeight="false" outlineLevel="0" collapsed="false">
      <c r="A41" s="0" t="n">
        <v>88</v>
      </c>
      <c r="B41" s="0" t="n">
        <v>3786044.41743872</v>
      </c>
      <c r="C41" s="0" t="n">
        <v>2238514.3272423</v>
      </c>
      <c r="D41" s="0" t="n">
        <v>1063517.91387825</v>
      </c>
      <c r="E41" s="0" t="n">
        <v>335774.924771551</v>
      </c>
      <c r="F41" s="0" t="n">
        <v>0</v>
      </c>
      <c r="G41" s="0" t="n">
        <v>7244.99429412622</v>
      </c>
      <c r="H41" s="0" t="n">
        <v>85794.6006676664</v>
      </c>
      <c r="I41" s="0" t="n">
        <v>39445.9555051789</v>
      </c>
      <c r="J41" s="0" t="n">
        <v>12661.289071755</v>
      </c>
    </row>
    <row r="42" customFormat="false" ht="12.8" hidden="false" customHeight="false" outlineLevel="0" collapsed="false">
      <c r="A42" s="0" t="n">
        <v>89</v>
      </c>
      <c r="B42" s="0" t="n">
        <v>4301447.00978903</v>
      </c>
      <c r="C42" s="0" t="n">
        <v>2106293.6317367</v>
      </c>
      <c r="D42" s="0" t="n">
        <v>973387.26353617</v>
      </c>
      <c r="E42" s="0" t="n">
        <v>323390.84717173</v>
      </c>
      <c r="F42" s="0" t="n">
        <v>762932.97360539</v>
      </c>
      <c r="G42" s="0" t="n">
        <v>8615.50286275364</v>
      </c>
      <c r="H42" s="0" t="n">
        <v>87137.1583527719</v>
      </c>
      <c r="I42" s="0" t="n">
        <v>30808.2738639171</v>
      </c>
      <c r="J42" s="0" t="n">
        <v>11432.2836481773</v>
      </c>
    </row>
    <row r="43" customFormat="false" ht="12.8" hidden="false" customHeight="false" outlineLevel="0" collapsed="false">
      <c r="A43" s="0" t="n">
        <v>90</v>
      </c>
      <c r="B43" s="0" t="n">
        <v>3863883.8506245</v>
      </c>
      <c r="C43" s="0" t="n">
        <v>2313868.32045235</v>
      </c>
      <c r="D43" s="0" t="n">
        <v>1038608.17948641</v>
      </c>
      <c r="E43" s="0" t="n">
        <v>339137.171453674</v>
      </c>
      <c r="F43" s="0" t="n">
        <v>0</v>
      </c>
      <c r="G43" s="0" t="n">
        <v>13290.974663687</v>
      </c>
      <c r="H43" s="0" t="n">
        <v>100037.838365214</v>
      </c>
      <c r="I43" s="0" t="n">
        <v>42353.6252244183</v>
      </c>
      <c r="J43" s="0" t="n">
        <v>12752.7327055156</v>
      </c>
    </row>
    <row r="44" customFormat="false" ht="12.8" hidden="false" customHeight="false" outlineLevel="0" collapsed="false">
      <c r="A44" s="0" t="n">
        <v>91</v>
      </c>
      <c r="B44" s="0" t="n">
        <v>3611727.43078189</v>
      </c>
      <c r="C44" s="0" t="n">
        <v>2144191.38507518</v>
      </c>
      <c r="D44" s="0" t="n">
        <v>984260.936750147</v>
      </c>
      <c r="E44" s="0" t="n">
        <v>324922.205542071</v>
      </c>
      <c r="F44" s="0" t="n">
        <v>0</v>
      </c>
      <c r="G44" s="0" t="n">
        <v>12194.9604653248</v>
      </c>
      <c r="H44" s="0" t="n">
        <v>83955.6947067348</v>
      </c>
      <c r="I44" s="0" t="n">
        <v>47866.2865813822</v>
      </c>
      <c r="J44" s="0" t="n">
        <v>12697.5402673308</v>
      </c>
    </row>
    <row r="45" customFormat="false" ht="12.8" hidden="false" customHeight="false" outlineLevel="0" collapsed="false">
      <c r="A45" s="0" t="n">
        <v>92</v>
      </c>
      <c r="B45" s="0" t="n">
        <v>3871489.23659458</v>
      </c>
      <c r="C45" s="0" t="n">
        <v>2374980.54543921</v>
      </c>
      <c r="D45" s="0" t="n">
        <v>1017697.4778677</v>
      </c>
      <c r="E45" s="0" t="n">
        <v>339730.262735552</v>
      </c>
      <c r="F45" s="0" t="n">
        <v>0</v>
      </c>
      <c r="G45" s="0" t="n">
        <v>10020.7047365856</v>
      </c>
      <c r="H45" s="0" t="n">
        <v>85043.3522136293</v>
      </c>
      <c r="I45" s="0" t="n">
        <v>31060.6610304176</v>
      </c>
      <c r="J45" s="0" t="n">
        <v>10290.9466511011</v>
      </c>
    </row>
    <row r="46" customFormat="false" ht="12.8" hidden="false" customHeight="false" outlineLevel="0" collapsed="false">
      <c r="A46" s="0" t="n">
        <v>93</v>
      </c>
      <c r="B46" s="0" t="n">
        <v>4441920.39757755</v>
      </c>
      <c r="C46" s="0" t="n">
        <v>2184718.23557054</v>
      </c>
      <c r="D46" s="0" t="n">
        <v>1001093.93480121</v>
      </c>
      <c r="E46" s="0" t="n">
        <v>326840.762947739</v>
      </c>
      <c r="F46" s="0" t="n">
        <v>777461.376765749</v>
      </c>
      <c r="G46" s="0" t="n">
        <v>11392.4554895599</v>
      </c>
      <c r="H46" s="0" t="n">
        <v>87385.1613672106</v>
      </c>
      <c r="I46" s="0" t="n">
        <v>37716.0680593706</v>
      </c>
      <c r="J46" s="0" t="n">
        <v>13641.4069933768</v>
      </c>
    </row>
    <row r="47" customFormat="false" ht="12.8" hidden="false" customHeight="false" outlineLevel="0" collapsed="false">
      <c r="A47" s="0" t="n">
        <v>94</v>
      </c>
      <c r="B47" s="0" t="n">
        <v>4001964.1699765</v>
      </c>
      <c r="C47" s="0" t="n">
        <v>2417424.99135608</v>
      </c>
      <c r="D47" s="0" t="n">
        <v>1027899.36665073</v>
      </c>
      <c r="E47" s="0" t="n">
        <v>347239.681740102</v>
      </c>
      <c r="F47" s="0" t="n">
        <v>0</v>
      </c>
      <c r="G47" s="0" t="n">
        <v>14511.5345703906</v>
      </c>
      <c r="H47" s="0" t="n">
        <v>128573.459653202</v>
      </c>
      <c r="I47" s="0" t="n">
        <v>46364.7914894315</v>
      </c>
      <c r="J47" s="0" t="n">
        <v>17266.1486850397</v>
      </c>
    </row>
    <row r="48" customFormat="false" ht="12.8" hidden="false" customHeight="false" outlineLevel="0" collapsed="false">
      <c r="A48" s="0" t="n">
        <v>95</v>
      </c>
      <c r="B48" s="0" t="n">
        <v>3796808.70540236</v>
      </c>
      <c r="C48" s="0" t="n">
        <v>2331005.85441214</v>
      </c>
      <c r="D48" s="0" t="n">
        <v>980090.890144962</v>
      </c>
      <c r="E48" s="0" t="n">
        <v>335920.046005903</v>
      </c>
      <c r="F48" s="0" t="n">
        <v>0</v>
      </c>
      <c r="G48" s="0" t="n">
        <v>13866.157903376</v>
      </c>
      <c r="H48" s="0" t="n">
        <v>94174.1275469304</v>
      </c>
      <c r="I48" s="0" t="n">
        <v>29023.3477095467</v>
      </c>
      <c r="J48" s="0" t="n">
        <v>11986.4430737784</v>
      </c>
    </row>
    <row r="49" customFormat="false" ht="12.8" hidden="false" customHeight="false" outlineLevel="0" collapsed="false">
      <c r="A49" s="0" t="n">
        <v>96</v>
      </c>
      <c r="B49" s="0" t="n">
        <v>4059987.51708844</v>
      </c>
      <c r="C49" s="0" t="n">
        <v>2523916.86837996</v>
      </c>
      <c r="D49" s="0" t="n">
        <v>1014977.80977574</v>
      </c>
      <c r="E49" s="0" t="n">
        <v>353646.53862049</v>
      </c>
      <c r="F49" s="0" t="n">
        <v>0</v>
      </c>
      <c r="G49" s="0" t="n">
        <v>11716.9988469668</v>
      </c>
      <c r="H49" s="0" t="n">
        <v>86467.8070975146</v>
      </c>
      <c r="I49" s="0" t="n">
        <v>57819.3406344808</v>
      </c>
      <c r="J49" s="0" t="n">
        <v>10554.7405208135</v>
      </c>
    </row>
    <row r="50" customFormat="false" ht="12.8" hidden="false" customHeight="false" outlineLevel="0" collapsed="false">
      <c r="A50" s="0" t="n">
        <v>97</v>
      </c>
      <c r="B50" s="0" t="n">
        <v>4759275.89409356</v>
      </c>
      <c r="C50" s="0" t="n">
        <v>2375114.99463262</v>
      </c>
      <c r="D50" s="0" t="n">
        <v>1058559.3739779</v>
      </c>
      <c r="E50" s="0" t="n">
        <v>345277.845824038</v>
      </c>
      <c r="F50" s="0" t="n">
        <v>816976.278920549</v>
      </c>
      <c r="G50" s="0" t="n">
        <v>12672.5047051383</v>
      </c>
      <c r="H50" s="0" t="n">
        <v>94516.4213983002</v>
      </c>
      <c r="I50" s="0" t="n">
        <v>43092.3379578301</v>
      </c>
      <c r="J50" s="0" t="n">
        <v>14053.4183884305</v>
      </c>
    </row>
    <row r="51" customFormat="false" ht="12.8" hidden="false" customHeight="false" outlineLevel="0" collapsed="false">
      <c r="A51" s="0" t="n">
        <v>98</v>
      </c>
      <c r="B51" s="0" t="n">
        <v>4231866.05778313</v>
      </c>
      <c r="C51" s="0" t="n">
        <v>2628915.53399061</v>
      </c>
      <c r="D51" s="0" t="n">
        <v>1067113.15778789</v>
      </c>
      <c r="E51" s="0" t="n">
        <v>356650.267310561</v>
      </c>
      <c r="F51" s="0" t="n">
        <v>0</v>
      </c>
      <c r="G51" s="0" t="n">
        <v>11720.8504657052</v>
      </c>
      <c r="H51" s="0" t="n">
        <v>128796.155983055</v>
      </c>
      <c r="I51" s="0" t="n">
        <v>22175.4893246467</v>
      </c>
      <c r="J51" s="0" t="n">
        <v>17378.6292234058</v>
      </c>
    </row>
    <row r="52" customFormat="false" ht="12.8" hidden="false" customHeight="false" outlineLevel="0" collapsed="false">
      <c r="A52" s="0" t="n">
        <v>99</v>
      </c>
      <c r="B52" s="0" t="n">
        <v>4066710.46185158</v>
      </c>
      <c r="C52" s="0" t="n">
        <v>2559489.25684946</v>
      </c>
      <c r="D52" s="0" t="n">
        <v>984310.90669798</v>
      </c>
      <c r="E52" s="0" t="n">
        <v>347953.926270186</v>
      </c>
      <c r="F52" s="0" t="n">
        <v>0</v>
      </c>
      <c r="G52" s="0" t="n">
        <v>9658.91107712006</v>
      </c>
      <c r="H52" s="0" t="n">
        <v>115705.649608438</v>
      </c>
      <c r="I52" s="0" t="n">
        <v>34157.3292610121</v>
      </c>
      <c r="J52" s="0" t="n">
        <v>15848.3438117211</v>
      </c>
    </row>
    <row r="53" customFormat="false" ht="12.8" hidden="false" customHeight="false" outlineLevel="0" collapsed="false">
      <c r="A53" s="0" t="n">
        <v>100</v>
      </c>
      <c r="B53" s="0" t="n">
        <v>4189870.96294346</v>
      </c>
      <c r="C53" s="0" t="n">
        <v>2561305.13606494</v>
      </c>
      <c r="D53" s="0" t="n">
        <v>1095125.62475103</v>
      </c>
      <c r="E53" s="0" t="n">
        <v>359069.294232756</v>
      </c>
      <c r="F53" s="0" t="n">
        <v>0</v>
      </c>
      <c r="G53" s="0" t="n">
        <v>13136.8622848846</v>
      </c>
      <c r="H53" s="0" t="n">
        <v>100234.722735657</v>
      </c>
      <c r="I53" s="0" t="n">
        <v>44298.4788417737</v>
      </c>
      <c r="J53" s="0" t="n">
        <v>15621.3152617522</v>
      </c>
    </row>
    <row r="54" customFormat="false" ht="12.8" hidden="false" customHeight="false" outlineLevel="0" collapsed="false">
      <c r="A54" s="0" t="n">
        <v>101</v>
      </c>
      <c r="B54" s="0" t="n">
        <v>4928524.77712933</v>
      </c>
      <c r="C54" s="0" t="n">
        <v>2550381.47522349</v>
      </c>
      <c r="D54" s="0" t="n">
        <v>1007128.62337525</v>
      </c>
      <c r="E54" s="0" t="n">
        <v>349710.527500033</v>
      </c>
      <c r="F54" s="0" t="n">
        <v>848307.660653689</v>
      </c>
      <c r="G54" s="0" t="n">
        <v>12650.9232842832</v>
      </c>
      <c r="H54" s="0" t="n">
        <v>104899.060768401</v>
      </c>
      <c r="I54" s="0" t="n">
        <v>41870.0188348817</v>
      </c>
      <c r="J54" s="0" t="n">
        <v>13833.0326739368</v>
      </c>
    </row>
    <row r="55" customFormat="false" ht="12.8" hidden="false" customHeight="false" outlineLevel="0" collapsed="false">
      <c r="A55" s="0" t="n">
        <v>102</v>
      </c>
      <c r="B55" s="0" t="n">
        <v>4252864.11359091</v>
      </c>
      <c r="C55" s="0" t="n">
        <v>2691476.14351526</v>
      </c>
      <c r="D55" s="0" t="n">
        <v>1021014.54659357</v>
      </c>
      <c r="E55" s="0" t="n">
        <v>356991.71913378</v>
      </c>
      <c r="F55" s="0" t="n">
        <v>0</v>
      </c>
      <c r="G55" s="0" t="n">
        <v>15383.8729151199</v>
      </c>
      <c r="H55" s="0" t="n">
        <v>101671.034804799</v>
      </c>
      <c r="I55" s="0" t="n">
        <v>51594.8624192583</v>
      </c>
      <c r="J55" s="0" t="n">
        <v>12883.8842461234</v>
      </c>
    </row>
    <row r="56" customFormat="false" ht="12.8" hidden="false" customHeight="false" outlineLevel="0" collapsed="false">
      <c r="A56" s="0" t="n">
        <v>103</v>
      </c>
      <c r="B56" s="0" t="n">
        <v>4039909.00353729</v>
      </c>
      <c r="C56" s="0" t="n">
        <v>2531277.44437824</v>
      </c>
      <c r="D56" s="0" t="n">
        <v>996804.531029599</v>
      </c>
      <c r="E56" s="0" t="n">
        <v>351304.084425887</v>
      </c>
      <c r="F56" s="0" t="n">
        <v>0</v>
      </c>
      <c r="G56" s="0" t="n">
        <v>13012.500878095</v>
      </c>
      <c r="H56" s="0" t="n">
        <v>96335.8720076151</v>
      </c>
      <c r="I56" s="0" t="n">
        <v>35849.4558138367</v>
      </c>
      <c r="J56" s="0" t="n">
        <v>14254.9572748793</v>
      </c>
    </row>
    <row r="57" customFormat="false" ht="12.8" hidden="false" customHeight="false" outlineLevel="0" collapsed="false">
      <c r="A57" s="0" t="n">
        <v>104</v>
      </c>
      <c r="B57" s="0" t="n">
        <v>4175250.76003956</v>
      </c>
      <c r="C57" s="0" t="n">
        <v>2649280.5247771</v>
      </c>
      <c r="D57" s="0" t="n">
        <v>980081.498842186</v>
      </c>
      <c r="E57" s="0" t="n">
        <v>364127.797358073</v>
      </c>
      <c r="F57" s="0" t="n">
        <v>0</v>
      </c>
      <c r="G57" s="0" t="n">
        <v>16841.7201285402</v>
      </c>
      <c r="H57" s="0" t="n">
        <v>92194.7881528174</v>
      </c>
      <c r="I57" s="0" t="n">
        <v>55918.9650322532</v>
      </c>
      <c r="J57" s="0" t="n">
        <v>12783.0803392758</v>
      </c>
    </row>
    <row r="58" customFormat="false" ht="12.8" hidden="false" customHeight="false" outlineLevel="0" collapsed="false">
      <c r="A58" s="0" t="n">
        <v>105</v>
      </c>
      <c r="B58" s="0" t="n">
        <v>4889769.05684543</v>
      </c>
      <c r="C58" s="0" t="n">
        <v>2588038.80481227</v>
      </c>
      <c r="D58" s="0" t="n">
        <v>935224.405119928</v>
      </c>
      <c r="E58" s="0" t="n">
        <v>355667.446675504</v>
      </c>
      <c r="F58" s="0" t="n">
        <v>835264.033411808</v>
      </c>
      <c r="G58" s="0" t="n">
        <v>11698.7022102011</v>
      </c>
      <c r="H58" s="0" t="n">
        <v>112680.511245672</v>
      </c>
      <c r="I58" s="0" t="n">
        <v>34891.4315274345</v>
      </c>
      <c r="J58" s="0" t="n">
        <v>16397.577053517</v>
      </c>
    </row>
    <row r="59" customFormat="false" ht="12.8" hidden="false" customHeight="false" outlineLevel="0" collapsed="false">
      <c r="A59" s="0" t="n">
        <v>106</v>
      </c>
      <c r="B59" s="0" t="n">
        <v>4237906.18378602</v>
      </c>
      <c r="C59" s="0" t="n">
        <v>2752833.2778659</v>
      </c>
      <c r="D59" s="0" t="n">
        <v>920585.883994643</v>
      </c>
      <c r="E59" s="0" t="n">
        <v>365054.652369248</v>
      </c>
      <c r="F59" s="0" t="n">
        <v>0</v>
      </c>
      <c r="G59" s="0" t="n">
        <v>16262.570213238</v>
      </c>
      <c r="H59" s="0" t="n">
        <v>127907.849117621</v>
      </c>
      <c r="I59" s="0" t="n">
        <v>35465.1864528811</v>
      </c>
      <c r="J59" s="0" t="n">
        <v>18464.2347278777</v>
      </c>
    </row>
    <row r="60" customFormat="false" ht="12.8" hidden="false" customHeight="false" outlineLevel="0" collapsed="false">
      <c r="A60" s="0" t="n">
        <v>107</v>
      </c>
      <c r="B60" s="0" t="n">
        <v>4128558.96350063</v>
      </c>
      <c r="C60" s="0" t="n">
        <v>2663444.14257131</v>
      </c>
      <c r="D60" s="0" t="n">
        <v>925620.615633867</v>
      </c>
      <c r="E60" s="0" t="n">
        <v>354967.357807194</v>
      </c>
      <c r="F60" s="0" t="n">
        <v>0</v>
      </c>
      <c r="G60" s="0" t="n">
        <v>15854.3187256296</v>
      </c>
      <c r="H60" s="0" t="n">
        <v>111734.936322807</v>
      </c>
      <c r="I60" s="0" t="n">
        <v>45362.8656201338</v>
      </c>
      <c r="J60" s="0" t="n">
        <v>15701.0721579754</v>
      </c>
    </row>
    <row r="61" customFormat="false" ht="12.8" hidden="false" customHeight="false" outlineLevel="0" collapsed="false">
      <c r="A61" s="0" t="n">
        <v>108</v>
      </c>
      <c r="B61" s="0" t="n">
        <v>4247186.35742408</v>
      </c>
      <c r="C61" s="0" t="n">
        <v>2811010.63882782</v>
      </c>
      <c r="D61" s="0" t="n">
        <v>893055.268412217</v>
      </c>
      <c r="E61" s="0" t="n">
        <v>363891.360483497</v>
      </c>
      <c r="F61" s="0" t="n">
        <v>0</v>
      </c>
      <c r="G61" s="0" t="n">
        <v>15712.8228364055</v>
      </c>
      <c r="H61" s="0" t="n">
        <v>110080.560543405</v>
      </c>
      <c r="I61" s="0" t="n">
        <v>35806.9880290967</v>
      </c>
      <c r="J61" s="0" t="n">
        <v>16063.4010867961</v>
      </c>
    </row>
    <row r="62" customFormat="false" ht="12.8" hidden="false" customHeight="false" outlineLevel="0" collapsed="false">
      <c r="A62" s="0" t="n">
        <v>109</v>
      </c>
      <c r="B62" s="0" t="n">
        <v>4888028.82716781</v>
      </c>
      <c r="C62" s="0" t="n">
        <v>2704735.03469052</v>
      </c>
      <c r="D62" s="0" t="n">
        <v>813471.052791505</v>
      </c>
      <c r="E62" s="0" t="n">
        <v>354477.297665411</v>
      </c>
      <c r="F62" s="0" t="n">
        <v>839911.219938636</v>
      </c>
      <c r="G62" s="0" t="n">
        <v>12764.4530326707</v>
      </c>
      <c r="H62" s="0" t="n">
        <v>111762.270077773</v>
      </c>
      <c r="I62" s="0" t="n">
        <v>33433.71703284</v>
      </c>
      <c r="J62" s="0" t="n">
        <v>15672.9707789563</v>
      </c>
    </row>
    <row r="63" customFormat="false" ht="12.8" hidden="false" customHeight="false" outlineLevel="0" collapsed="false">
      <c r="A63" s="0" t="n">
        <v>110</v>
      </c>
      <c r="B63" s="0" t="n">
        <v>4205876.06291797</v>
      </c>
      <c r="C63" s="0" t="n">
        <v>2886845.4397527</v>
      </c>
      <c r="D63" s="0" t="n">
        <v>787412.60079109</v>
      </c>
      <c r="E63" s="0" t="n">
        <v>361285.777814927</v>
      </c>
      <c r="F63" s="0" t="n">
        <v>0</v>
      </c>
      <c r="G63" s="0" t="n">
        <v>10699.7339980097</v>
      </c>
      <c r="H63" s="0" t="n">
        <v>111600.132228987</v>
      </c>
      <c r="I63" s="0" t="n">
        <v>30553.3595075463</v>
      </c>
      <c r="J63" s="0" t="n">
        <v>16596.1467210956</v>
      </c>
    </row>
    <row r="64" customFormat="false" ht="12.8" hidden="false" customHeight="false" outlineLevel="0" collapsed="false">
      <c r="A64" s="0" t="n">
        <v>111</v>
      </c>
      <c r="B64" s="0" t="n">
        <v>4041031.34768629</v>
      </c>
      <c r="C64" s="0" t="n">
        <v>2748929.07119186</v>
      </c>
      <c r="D64" s="0" t="n">
        <v>737813.520708582</v>
      </c>
      <c r="E64" s="0" t="n">
        <v>353627.535533922</v>
      </c>
      <c r="F64" s="0" t="n">
        <v>0</v>
      </c>
      <c r="G64" s="0" t="n">
        <v>14338.4826892932</v>
      </c>
      <c r="H64" s="0" t="n">
        <v>137820.474961224</v>
      </c>
      <c r="I64" s="0" t="n">
        <v>28670.338818893</v>
      </c>
      <c r="J64" s="0" t="n">
        <v>19540.8370293053</v>
      </c>
    </row>
    <row r="65" customFormat="false" ht="12.8" hidden="false" customHeight="false" outlineLevel="0" collapsed="false">
      <c r="A65" s="0" t="n">
        <v>112</v>
      </c>
      <c r="B65" s="0" t="n">
        <v>4253069.84711091</v>
      </c>
      <c r="C65" s="0" t="n">
        <v>2872016.37140616</v>
      </c>
      <c r="D65" s="0" t="n">
        <v>828675.029756944</v>
      </c>
      <c r="E65" s="0" t="n">
        <v>361700.573117548</v>
      </c>
      <c r="F65" s="0" t="n">
        <v>0</v>
      </c>
      <c r="G65" s="0" t="n">
        <v>22079.4630989455</v>
      </c>
      <c r="H65" s="0" t="n">
        <v>130230.117629299</v>
      </c>
      <c r="I65" s="0" t="n">
        <v>20453.5564358276</v>
      </c>
      <c r="J65" s="0" t="n">
        <v>15495.5046058683</v>
      </c>
    </row>
    <row r="66" customFormat="false" ht="12.8" hidden="false" customHeight="false" outlineLevel="0" collapsed="false">
      <c r="A66" s="0" t="n">
        <v>113</v>
      </c>
      <c r="B66" s="0" t="n">
        <v>4972937.73476779</v>
      </c>
      <c r="C66" s="0" t="n">
        <v>2793963.73935721</v>
      </c>
      <c r="D66" s="0" t="n">
        <v>782349.86120206</v>
      </c>
      <c r="E66" s="0" t="n">
        <v>357180.764463194</v>
      </c>
      <c r="F66" s="0" t="n">
        <v>853263.086285516</v>
      </c>
      <c r="G66" s="0" t="n">
        <v>14977.8275006911</v>
      </c>
      <c r="H66" s="0" t="n">
        <v>123005.048881173</v>
      </c>
      <c r="I66" s="0" t="n">
        <v>28586.4880231759</v>
      </c>
      <c r="J66" s="0" t="n">
        <v>15243.2787682151</v>
      </c>
    </row>
    <row r="67" customFormat="false" ht="12.8" hidden="false" customHeight="false" outlineLevel="0" collapsed="false">
      <c r="A67" s="0" t="n">
        <v>114</v>
      </c>
      <c r="B67" s="0" t="n">
        <v>4202053.84096824</v>
      </c>
      <c r="C67" s="0" t="n">
        <v>2896249.22667498</v>
      </c>
      <c r="D67" s="0" t="n">
        <v>786766.813879437</v>
      </c>
      <c r="E67" s="0" t="n">
        <v>362266.088629002</v>
      </c>
      <c r="F67" s="0" t="n">
        <v>0</v>
      </c>
      <c r="G67" s="0" t="n">
        <v>10230.292331094</v>
      </c>
      <c r="H67" s="0" t="n">
        <v>100768.394952416</v>
      </c>
      <c r="I67" s="0" t="n">
        <v>28275.9793852855</v>
      </c>
      <c r="J67" s="0" t="n">
        <v>14642.5055064931</v>
      </c>
    </row>
    <row r="68" customFormat="false" ht="12.8" hidden="false" customHeight="false" outlineLevel="0" collapsed="false">
      <c r="A68" s="0" t="n">
        <v>115</v>
      </c>
      <c r="B68" s="0" t="n">
        <v>4111751.09661683</v>
      </c>
      <c r="C68" s="0" t="n">
        <v>2772979.79153483</v>
      </c>
      <c r="D68" s="0" t="n">
        <v>802465.325397791</v>
      </c>
      <c r="E68" s="0" t="n">
        <v>357959.395562262</v>
      </c>
      <c r="F68" s="0" t="n">
        <v>0</v>
      </c>
      <c r="G68" s="0" t="n">
        <v>15310.3118538293</v>
      </c>
      <c r="H68" s="0" t="n">
        <v>109504.985310882</v>
      </c>
      <c r="I68" s="0" t="n">
        <v>41009.0671192468</v>
      </c>
      <c r="J68" s="0" t="n">
        <v>14347.8699932952</v>
      </c>
    </row>
    <row r="69" customFormat="false" ht="12.8" hidden="false" customHeight="false" outlineLevel="0" collapsed="false">
      <c r="A69" s="0" t="n">
        <v>116</v>
      </c>
      <c r="B69" s="0" t="n">
        <v>4277370.38407072</v>
      </c>
      <c r="C69" s="0" t="n">
        <v>2962804.61418951</v>
      </c>
      <c r="D69" s="0" t="n">
        <v>767424.122756124</v>
      </c>
      <c r="E69" s="0" t="n">
        <v>371535.586710653</v>
      </c>
      <c r="F69" s="0" t="n">
        <v>0</v>
      </c>
      <c r="G69" s="0" t="n">
        <v>13200.6913062363</v>
      </c>
      <c r="H69" s="0" t="n">
        <v>114018.479139254</v>
      </c>
      <c r="I69" s="0" t="n">
        <v>37265.6051157478</v>
      </c>
      <c r="J69" s="0" t="n">
        <v>16084.6253901436</v>
      </c>
    </row>
    <row r="70" customFormat="false" ht="12.8" hidden="false" customHeight="false" outlineLevel="0" collapsed="false">
      <c r="A70" s="0" t="n">
        <v>117</v>
      </c>
      <c r="B70" s="0" t="n">
        <v>5039169.04969896</v>
      </c>
      <c r="C70" s="0" t="n">
        <v>2935809.43387259</v>
      </c>
      <c r="D70" s="0" t="n">
        <v>712613.170087746</v>
      </c>
      <c r="E70" s="0" t="n">
        <v>365010.164235034</v>
      </c>
      <c r="F70" s="0" t="n">
        <v>852422.023971686</v>
      </c>
      <c r="G70" s="0" t="n">
        <v>15211.1621433744</v>
      </c>
      <c r="H70" s="0" t="n">
        <v>118579.32458701</v>
      </c>
      <c r="I70" s="0" t="n">
        <v>32158.3714017304</v>
      </c>
      <c r="J70" s="0" t="n">
        <v>17330.1194963069</v>
      </c>
    </row>
    <row r="71" customFormat="false" ht="12.8" hidden="false" customHeight="false" outlineLevel="0" collapsed="false">
      <c r="A71" s="0" t="n">
        <v>118</v>
      </c>
      <c r="B71" s="0" t="n">
        <v>4270376.36779078</v>
      </c>
      <c r="C71" s="0" t="n">
        <v>2962501.7729404</v>
      </c>
      <c r="D71" s="0" t="n">
        <v>759208.463204754</v>
      </c>
      <c r="E71" s="0" t="n">
        <v>374858.536173911</v>
      </c>
      <c r="F71" s="0" t="n">
        <v>0</v>
      </c>
      <c r="G71" s="0" t="n">
        <v>17946.286211149</v>
      </c>
      <c r="H71" s="0" t="n">
        <v>111032.546870766</v>
      </c>
      <c r="I71" s="0" t="n">
        <v>33437.1892050268</v>
      </c>
      <c r="J71" s="0" t="n">
        <v>16153.6240256516</v>
      </c>
    </row>
    <row r="72" customFormat="false" ht="12.8" hidden="false" customHeight="false" outlineLevel="0" collapsed="false">
      <c r="A72" s="0" t="n">
        <v>119</v>
      </c>
      <c r="B72" s="0" t="n">
        <v>4185550.67732582</v>
      </c>
      <c r="C72" s="0" t="n">
        <v>2897153.06193124</v>
      </c>
      <c r="D72" s="0" t="n">
        <v>748414.345874024</v>
      </c>
      <c r="E72" s="0" t="n">
        <v>368315.777312655</v>
      </c>
      <c r="F72" s="0" t="n">
        <v>0</v>
      </c>
      <c r="G72" s="0" t="n">
        <v>12564.0254211478</v>
      </c>
      <c r="H72" s="0" t="n">
        <v>136686.23445336</v>
      </c>
      <c r="I72" s="0" t="n">
        <v>18030.4671929305</v>
      </c>
      <c r="J72" s="0" t="n">
        <v>18575.4775777788</v>
      </c>
    </row>
    <row r="73" customFormat="false" ht="12.8" hidden="false" customHeight="false" outlineLevel="0" collapsed="false">
      <c r="A73" s="0" t="n">
        <v>120</v>
      </c>
      <c r="B73" s="0" t="n">
        <v>4169261.30584371</v>
      </c>
      <c r="C73" s="0" t="n">
        <v>2955028.61737012</v>
      </c>
      <c r="D73" s="0" t="n">
        <v>687020.485048085</v>
      </c>
      <c r="E73" s="0" t="n">
        <v>373649.455004922</v>
      </c>
      <c r="F73" s="0" t="n">
        <v>0</v>
      </c>
      <c r="G73" s="0" t="n">
        <v>17009.8563724965</v>
      </c>
      <c r="H73" s="0" t="n">
        <v>86050.7623459036</v>
      </c>
      <c r="I73" s="0" t="n">
        <v>36878.3713751921</v>
      </c>
      <c r="J73" s="0" t="n">
        <v>15100.5620615666</v>
      </c>
    </row>
    <row r="74" customFormat="false" ht="12.8" hidden="false" customHeight="false" outlineLevel="0" collapsed="false">
      <c r="A74" s="0" t="n">
        <v>121</v>
      </c>
      <c r="B74" s="0" t="n">
        <v>4994155.20624205</v>
      </c>
      <c r="C74" s="0" t="n">
        <v>2789431.677979</v>
      </c>
      <c r="D74" s="0" t="n">
        <v>820174.048721677</v>
      </c>
      <c r="E74" s="0" t="n">
        <v>369493.467068486</v>
      </c>
      <c r="F74" s="0" t="n">
        <v>865860.964190865</v>
      </c>
      <c r="G74" s="0" t="n">
        <v>19491.3627294726</v>
      </c>
      <c r="H74" s="0" t="n">
        <v>84397.414881088</v>
      </c>
      <c r="I74" s="0" t="n">
        <v>47551.7018330376</v>
      </c>
      <c r="J74" s="0" t="n">
        <v>15251.8955910595</v>
      </c>
    </row>
    <row r="75" customFormat="false" ht="12.8" hidden="false" customHeight="false" outlineLevel="0" collapsed="false">
      <c r="A75" s="0" t="n">
        <v>122</v>
      </c>
      <c r="B75" s="0" t="n">
        <v>4288262.62517643</v>
      </c>
      <c r="C75" s="0" t="n">
        <v>2901184.26990725</v>
      </c>
      <c r="D75" s="0" t="n">
        <v>838995.775278563</v>
      </c>
      <c r="E75" s="0" t="n">
        <v>373548.868231521</v>
      </c>
      <c r="F75" s="0" t="n">
        <v>0</v>
      </c>
      <c r="G75" s="0" t="n">
        <v>19634.6743591968</v>
      </c>
      <c r="H75" s="0" t="n">
        <v>105790.069248321</v>
      </c>
      <c r="I75" s="0" t="n">
        <v>34093.7284242524</v>
      </c>
      <c r="J75" s="0" t="n">
        <v>15678.0443593877</v>
      </c>
    </row>
    <row r="76" customFormat="false" ht="12.8" hidden="false" customHeight="false" outlineLevel="0" collapsed="false">
      <c r="A76" s="0" t="n">
        <v>123</v>
      </c>
      <c r="B76" s="0" t="n">
        <v>4156159.75383906</v>
      </c>
      <c r="C76" s="0" t="n">
        <v>2838294.94891934</v>
      </c>
      <c r="D76" s="0" t="n">
        <v>809537.052280211</v>
      </c>
      <c r="E76" s="0" t="n">
        <v>366170.089114582</v>
      </c>
      <c r="F76" s="0" t="n">
        <v>0</v>
      </c>
      <c r="G76" s="0" t="n">
        <v>10073.3089403859</v>
      </c>
      <c r="H76" s="0" t="n">
        <v>110699.022401237</v>
      </c>
      <c r="I76" s="0" t="n">
        <v>23254.1403461796</v>
      </c>
      <c r="J76" s="0" t="n">
        <v>17563.0145220198</v>
      </c>
    </row>
    <row r="77" customFormat="false" ht="12.8" hidden="false" customHeight="false" outlineLevel="0" collapsed="false">
      <c r="A77" s="0" t="n">
        <v>124</v>
      </c>
      <c r="B77" s="0" t="n">
        <v>4214636.01788108</v>
      </c>
      <c r="C77" s="0" t="n">
        <v>2860468.26365273</v>
      </c>
      <c r="D77" s="0" t="n">
        <v>837231.791487194</v>
      </c>
      <c r="E77" s="0" t="n">
        <v>371378.553158606</v>
      </c>
      <c r="F77" s="0" t="n">
        <v>0</v>
      </c>
      <c r="G77" s="0" t="n">
        <v>13083.1314449597</v>
      </c>
      <c r="H77" s="0" t="n">
        <v>111533.231825091</v>
      </c>
      <c r="I77" s="0" t="n">
        <v>18214.8560833672</v>
      </c>
      <c r="J77" s="0" t="n">
        <v>14579.4328191543</v>
      </c>
    </row>
    <row r="78" customFormat="false" ht="12.8" hidden="false" customHeight="false" outlineLevel="0" collapsed="false">
      <c r="A78" s="0" t="n">
        <v>125</v>
      </c>
      <c r="B78" s="0" t="n">
        <v>5014017.45238465</v>
      </c>
      <c r="C78" s="0" t="n">
        <v>2890408.17102437</v>
      </c>
      <c r="D78" s="0" t="n">
        <v>749577.223090701</v>
      </c>
      <c r="E78" s="0" t="n">
        <v>366479.044370032</v>
      </c>
      <c r="F78" s="0" t="n">
        <v>873968.118789753</v>
      </c>
      <c r="G78" s="0" t="n">
        <v>17498.9415518057</v>
      </c>
      <c r="H78" s="0" t="n">
        <v>98599.8357061234</v>
      </c>
      <c r="I78" s="0" t="n">
        <v>18471.509786222</v>
      </c>
      <c r="J78" s="0" t="n">
        <v>15704.7179652419</v>
      </c>
    </row>
    <row r="79" customFormat="false" ht="12.8" hidden="false" customHeight="false" outlineLevel="0" collapsed="false">
      <c r="A79" s="0" t="n">
        <v>126</v>
      </c>
      <c r="B79" s="0" t="n">
        <v>4186850.78952686</v>
      </c>
      <c r="C79" s="0" t="n">
        <v>2912435.93512903</v>
      </c>
      <c r="D79" s="0" t="n">
        <v>747082.739197486</v>
      </c>
      <c r="E79" s="0" t="n">
        <v>374486.206670156</v>
      </c>
      <c r="F79" s="0" t="n">
        <v>0</v>
      </c>
      <c r="G79" s="0" t="n">
        <v>17912.6804819415</v>
      </c>
      <c r="H79" s="0" t="n">
        <v>98458.8228267584</v>
      </c>
      <c r="I79" s="0" t="n">
        <v>25185.7199967672</v>
      </c>
      <c r="J79" s="0" t="n">
        <v>14853.0019821907</v>
      </c>
    </row>
    <row r="80" customFormat="false" ht="12.8" hidden="false" customHeight="false" outlineLevel="0" collapsed="false">
      <c r="A80" s="0" t="n">
        <v>127</v>
      </c>
      <c r="B80" s="0" t="n">
        <v>4019056.366001</v>
      </c>
      <c r="C80" s="0" t="n">
        <v>2754710.22525709</v>
      </c>
      <c r="D80" s="0" t="n">
        <v>768583.909643398</v>
      </c>
      <c r="E80" s="0" t="n">
        <v>367648.893306113</v>
      </c>
      <c r="F80" s="0" t="n">
        <v>0</v>
      </c>
      <c r="G80" s="0" t="n">
        <v>15768.0224538136</v>
      </c>
      <c r="H80" s="0" t="n">
        <v>89415.8886063914</v>
      </c>
      <c r="I80" s="0" t="n">
        <v>25544.4358337061</v>
      </c>
      <c r="J80" s="0" t="n">
        <v>14358.4759477599</v>
      </c>
    </row>
    <row r="81" customFormat="false" ht="12.8" hidden="false" customHeight="false" outlineLevel="0" collapsed="false">
      <c r="A81" s="0" t="n">
        <v>128</v>
      </c>
      <c r="B81" s="0" t="n">
        <v>4182262.50178458</v>
      </c>
      <c r="C81" s="0" t="n">
        <v>2975900.11460324</v>
      </c>
      <c r="D81" s="0" t="n">
        <v>685661.675236468</v>
      </c>
      <c r="E81" s="0" t="n">
        <v>374093.674852589</v>
      </c>
      <c r="F81" s="0" t="n">
        <v>0</v>
      </c>
      <c r="G81" s="0" t="n">
        <v>19314.6221113347</v>
      </c>
      <c r="H81" s="0" t="n">
        <v>92347.3283278548</v>
      </c>
      <c r="I81" s="0" t="n">
        <v>24847.8227979173</v>
      </c>
      <c r="J81" s="0" t="n">
        <v>13844.3780612602</v>
      </c>
    </row>
    <row r="82" customFormat="false" ht="12.8" hidden="false" customHeight="false" outlineLevel="0" collapsed="false">
      <c r="A82" s="0" t="n">
        <v>129</v>
      </c>
      <c r="B82" s="0" t="n">
        <v>4989533.11540422</v>
      </c>
      <c r="C82" s="0" t="n">
        <v>2922647.71940412</v>
      </c>
      <c r="D82" s="0" t="n">
        <v>670351.203457159</v>
      </c>
      <c r="E82" s="0" t="n">
        <v>366315.096632974</v>
      </c>
      <c r="F82" s="0" t="n">
        <v>882990.471122921</v>
      </c>
      <c r="G82" s="0" t="n">
        <v>12589.2116762147</v>
      </c>
      <c r="H82" s="0" t="n">
        <v>110524.228496013</v>
      </c>
      <c r="I82" s="0" t="n">
        <v>25952.3907402298</v>
      </c>
      <c r="J82" s="0" t="n">
        <v>16047.7730402308</v>
      </c>
    </row>
    <row r="83" customFormat="false" ht="12.8" hidden="false" customHeight="false" outlineLevel="0" collapsed="false">
      <c r="A83" s="0" t="n">
        <v>130</v>
      </c>
      <c r="B83" s="0" t="n">
        <v>4260277.51563211</v>
      </c>
      <c r="C83" s="0" t="n">
        <v>3071455.1254001</v>
      </c>
      <c r="D83" s="0" t="n">
        <v>654341.514427944</v>
      </c>
      <c r="E83" s="0" t="n">
        <v>372521.971787931</v>
      </c>
      <c r="F83" s="0" t="n">
        <v>0</v>
      </c>
      <c r="G83" s="0" t="n">
        <v>20189.6552506095</v>
      </c>
      <c r="H83" s="0" t="n">
        <v>114909.779384927</v>
      </c>
      <c r="I83" s="0" t="n">
        <v>24312.0632533334</v>
      </c>
      <c r="J83" s="0" t="n">
        <v>17384.661591527</v>
      </c>
    </row>
    <row r="84" customFormat="false" ht="12.8" hidden="false" customHeight="false" outlineLevel="0" collapsed="false">
      <c r="A84" s="0" t="n">
        <v>131</v>
      </c>
      <c r="B84" s="0" t="n">
        <v>4158321.71128278</v>
      </c>
      <c r="C84" s="0" t="n">
        <v>2903837.91211585</v>
      </c>
      <c r="D84" s="0" t="n">
        <v>730937.07648915</v>
      </c>
      <c r="E84" s="0" t="n">
        <v>363195.688745219</v>
      </c>
      <c r="F84" s="0" t="n">
        <v>0</v>
      </c>
      <c r="G84" s="0" t="n">
        <v>13126.1273510317</v>
      </c>
      <c r="H84" s="0" t="n">
        <v>108365.340944739</v>
      </c>
      <c r="I84" s="0" t="n">
        <v>35548.9963819509</v>
      </c>
      <c r="J84" s="0" t="n">
        <v>16323.6041405529</v>
      </c>
    </row>
    <row r="85" customFormat="false" ht="12.8" hidden="false" customHeight="false" outlineLevel="0" collapsed="false">
      <c r="A85" s="0" t="n">
        <v>132</v>
      </c>
      <c r="B85" s="0" t="n">
        <v>4234433.22313591</v>
      </c>
      <c r="C85" s="0" t="n">
        <v>3102401.00401516</v>
      </c>
      <c r="D85" s="0" t="n">
        <v>589947.272357359</v>
      </c>
      <c r="E85" s="0" t="n">
        <v>369736.710867257</v>
      </c>
      <c r="F85" s="0" t="n">
        <v>0</v>
      </c>
      <c r="G85" s="0" t="n">
        <v>20154.2202546768</v>
      </c>
      <c r="H85" s="0" t="n">
        <v>115156.980309728</v>
      </c>
      <c r="I85" s="0" t="n">
        <v>20976.5679001831</v>
      </c>
      <c r="J85" s="0" t="n">
        <v>17224.4186940537</v>
      </c>
    </row>
    <row r="86" customFormat="false" ht="12.8" hidden="false" customHeight="false" outlineLevel="0" collapsed="false">
      <c r="A86" s="0" t="n">
        <v>133</v>
      </c>
      <c r="B86" s="0" t="n">
        <v>5043134.40728276</v>
      </c>
      <c r="C86" s="0" t="n">
        <v>2954816.73485757</v>
      </c>
      <c r="D86" s="0" t="n">
        <v>675796.876141279</v>
      </c>
      <c r="E86" s="0" t="n">
        <v>364570.352915606</v>
      </c>
      <c r="F86" s="0" t="n">
        <v>898675.744921274</v>
      </c>
      <c r="G86" s="0" t="n">
        <v>13057.8411965019</v>
      </c>
      <c r="H86" s="0" t="n">
        <v>116248.623509515</v>
      </c>
      <c r="I86" s="0" t="n">
        <v>16123.8953907739</v>
      </c>
      <c r="J86" s="0" t="n">
        <v>17810.5841292674</v>
      </c>
    </row>
    <row r="87" customFormat="false" ht="12.8" hidden="false" customHeight="false" outlineLevel="0" collapsed="false">
      <c r="A87" s="0" t="n">
        <v>134</v>
      </c>
      <c r="B87" s="0" t="n">
        <v>4283199.76375333</v>
      </c>
      <c r="C87" s="0" t="n">
        <v>3016535.57697081</v>
      </c>
      <c r="D87" s="0" t="n">
        <v>738471.15280634</v>
      </c>
      <c r="E87" s="0" t="n">
        <v>378731.766136204</v>
      </c>
      <c r="F87" s="0" t="n">
        <v>0</v>
      </c>
      <c r="G87" s="0" t="n">
        <v>16324.6181056531</v>
      </c>
      <c r="H87" s="0" t="n">
        <v>104109.103875421</v>
      </c>
      <c r="I87" s="0" t="n">
        <v>16506.5796212197</v>
      </c>
      <c r="J87" s="0" t="n">
        <v>16934.0889096136</v>
      </c>
    </row>
    <row r="88" customFormat="false" ht="12.8" hidden="false" customHeight="false" outlineLevel="0" collapsed="false">
      <c r="A88" s="0" t="n">
        <v>135</v>
      </c>
      <c r="B88" s="0" t="n">
        <v>4219030.60571193</v>
      </c>
      <c r="C88" s="0" t="n">
        <v>2993773.7189369</v>
      </c>
      <c r="D88" s="0" t="n">
        <v>699325.492243661</v>
      </c>
      <c r="E88" s="0" t="n">
        <v>366097.530759376</v>
      </c>
      <c r="F88" s="0" t="n">
        <v>0</v>
      </c>
      <c r="G88" s="0" t="n">
        <v>17654.9424982591</v>
      </c>
      <c r="H88" s="0" t="n">
        <v>127313.011901956</v>
      </c>
      <c r="I88" s="0" t="n">
        <v>10011.3913682344</v>
      </c>
      <c r="J88" s="0" t="n">
        <v>18342.6125907229</v>
      </c>
    </row>
    <row r="89" customFormat="false" ht="12.8" hidden="false" customHeight="false" outlineLevel="0" collapsed="false">
      <c r="A89" s="0" t="n">
        <v>136</v>
      </c>
      <c r="B89" s="0" t="n">
        <v>4309571.121211</v>
      </c>
      <c r="C89" s="0" t="n">
        <v>3063320.58675689</v>
      </c>
      <c r="D89" s="0" t="n">
        <v>676683.036380276</v>
      </c>
      <c r="E89" s="0" t="n">
        <v>380642.067269168</v>
      </c>
      <c r="F89" s="0" t="n">
        <v>0</v>
      </c>
      <c r="G89" s="0" t="n">
        <v>18328.1654048598</v>
      </c>
      <c r="H89" s="0" t="n">
        <v>114444.297333178</v>
      </c>
      <c r="I89" s="0" t="n">
        <v>40652.9377310379</v>
      </c>
      <c r="J89" s="0" t="n">
        <v>16074.1251918656</v>
      </c>
    </row>
    <row r="90" customFormat="false" ht="12.8" hidden="false" customHeight="false" outlineLevel="0" collapsed="false">
      <c r="A90" s="0" t="n">
        <v>137</v>
      </c>
      <c r="B90" s="0" t="n">
        <v>5039351.77740396</v>
      </c>
      <c r="C90" s="0" t="n">
        <v>2950890.41289399</v>
      </c>
      <c r="D90" s="0" t="n">
        <v>688418.268696072</v>
      </c>
      <c r="E90" s="0" t="n">
        <v>371262.702115888</v>
      </c>
      <c r="F90" s="0" t="n">
        <v>912958.456352754</v>
      </c>
      <c r="G90" s="0" t="n">
        <v>17588.3395754382</v>
      </c>
      <c r="H90" s="0" t="n">
        <v>88108.001776256</v>
      </c>
      <c r="I90" s="0" t="n">
        <v>14359.3377514729</v>
      </c>
      <c r="J90" s="0" t="n">
        <v>13967.5960693724</v>
      </c>
    </row>
    <row r="91" customFormat="false" ht="12.8" hidden="false" customHeight="false" outlineLevel="0" collapsed="false">
      <c r="A91" s="0" t="n">
        <v>138</v>
      </c>
      <c r="B91" s="0" t="n">
        <v>4179806.63800529</v>
      </c>
      <c r="C91" s="0" t="n">
        <v>3008201.68470633</v>
      </c>
      <c r="D91" s="0" t="n">
        <v>660022.79867542</v>
      </c>
      <c r="E91" s="0" t="n">
        <v>382743.54115678</v>
      </c>
      <c r="F91" s="0" t="n">
        <v>0</v>
      </c>
      <c r="G91" s="0" t="n">
        <v>21230.6220903181</v>
      </c>
      <c r="H91" s="0" t="n">
        <v>79991.9113315712</v>
      </c>
      <c r="I91" s="0" t="n">
        <v>25022.0706159207</v>
      </c>
      <c r="J91" s="0" t="n">
        <v>13314.8925718937</v>
      </c>
    </row>
    <row r="92" customFormat="false" ht="12.8" hidden="false" customHeight="false" outlineLevel="0" collapsed="false">
      <c r="A92" s="0" t="n">
        <v>139</v>
      </c>
      <c r="B92" s="0" t="n">
        <v>4120774.03689943</v>
      </c>
      <c r="C92" s="0" t="n">
        <v>2878484.02741108</v>
      </c>
      <c r="D92" s="0" t="n">
        <v>728411.533605632</v>
      </c>
      <c r="E92" s="0" t="n">
        <v>373662.188332</v>
      </c>
      <c r="F92" s="0" t="n">
        <v>0</v>
      </c>
      <c r="G92" s="0" t="n">
        <v>18801.5062275676</v>
      </c>
      <c r="H92" s="0" t="n">
        <v>103992.200292824</v>
      </c>
      <c r="I92" s="0" t="n">
        <v>15523.0195745133</v>
      </c>
      <c r="J92" s="0" t="n">
        <v>16434.0387495817</v>
      </c>
    </row>
    <row r="93" customFormat="false" ht="12.8" hidden="false" customHeight="false" outlineLevel="0" collapsed="false">
      <c r="A93" s="0" t="n">
        <v>140</v>
      </c>
      <c r="B93" s="0" t="n">
        <v>4234721.11000608</v>
      </c>
      <c r="C93" s="0" t="n">
        <v>2969334.92497157</v>
      </c>
      <c r="D93" s="0" t="n">
        <v>710918.230650513</v>
      </c>
      <c r="E93" s="0" t="n">
        <v>384262.82873087</v>
      </c>
      <c r="F93" s="0" t="n">
        <v>0</v>
      </c>
      <c r="G93" s="0" t="n">
        <v>18244.7295281409</v>
      </c>
      <c r="H93" s="0" t="n">
        <v>110212.577306344</v>
      </c>
      <c r="I93" s="0" t="n">
        <v>26980.2020112108</v>
      </c>
      <c r="J93" s="0" t="n">
        <v>17563.647140719</v>
      </c>
    </row>
    <row r="94" customFormat="false" ht="12.8" hidden="false" customHeight="false" outlineLevel="0" collapsed="false">
      <c r="A94" s="0" t="n">
        <v>141</v>
      </c>
      <c r="B94" s="0" t="n">
        <v>4975516.41888799</v>
      </c>
      <c r="C94" s="0" t="n">
        <v>2897563.40026873</v>
      </c>
      <c r="D94" s="0" t="n">
        <v>668479.734518337</v>
      </c>
      <c r="E94" s="0" t="n">
        <v>374020.091319263</v>
      </c>
      <c r="F94" s="0" t="n">
        <v>922116.155444533</v>
      </c>
      <c r="G94" s="0" t="n">
        <v>12296.1418411869</v>
      </c>
      <c r="H94" s="0" t="n">
        <v>100951.446278354</v>
      </c>
      <c r="I94" s="0" t="n">
        <v>15660.8606917739</v>
      </c>
      <c r="J94" s="0" t="n">
        <v>14607.9874154446</v>
      </c>
    </row>
    <row r="95" customFormat="false" ht="12.8" hidden="false" customHeight="false" outlineLevel="0" collapsed="false">
      <c r="A95" s="0" t="n">
        <v>142</v>
      </c>
      <c r="B95" s="0" t="n">
        <v>4219624.60685787</v>
      </c>
      <c r="C95" s="0" t="n">
        <v>3025536.8486756</v>
      </c>
      <c r="D95" s="0" t="n">
        <v>633804.892753775</v>
      </c>
      <c r="E95" s="0" t="n">
        <v>382151.728387477</v>
      </c>
      <c r="F95" s="0" t="n">
        <v>0</v>
      </c>
      <c r="G95" s="0" t="n">
        <v>21856.9496868767</v>
      </c>
      <c r="H95" s="0" t="n">
        <v>116064.886499257</v>
      </c>
      <c r="I95" s="0" t="n">
        <v>30014.653210445</v>
      </c>
      <c r="J95" s="0" t="n">
        <v>17091.2384473913</v>
      </c>
    </row>
    <row r="96" customFormat="false" ht="12.8" hidden="false" customHeight="false" outlineLevel="0" collapsed="false">
      <c r="A96" s="0" t="n">
        <v>143</v>
      </c>
      <c r="B96" s="0" t="n">
        <v>4128956.78711824</v>
      </c>
      <c r="C96" s="0" t="n">
        <v>2979635.21726255</v>
      </c>
      <c r="D96" s="0" t="n">
        <v>627451.211854349</v>
      </c>
      <c r="E96" s="0" t="n">
        <v>372322.284937197</v>
      </c>
      <c r="F96" s="0" t="n">
        <v>0</v>
      </c>
      <c r="G96" s="0" t="n">
        <v>23611.4204356162</v>
      </c>
      <c r="H96" s="0" t="n">
        <v>107872.947365994</v>
      </c>
      <c r="I96" s="0" t="n">
        <v>19831.9192849327</v>
      </c>
      <c r="J96" s="0" t="n">
        <v>17009.1340771662</v>
      </c>
    </row>
    <row r="97" customFormat="false" ht="12.8" hidden="false" customHeight="false" outlineLevel="0" collapsed="false">
      <c r="A97" s="0" t="n">
        <v>144</v>
      </c>
      <c r="B97" s="0" t="n">
        <v>4243552.78817611</v>
      </c>
      <c r="C97" s="0" t="n">
        <v>3083959.11134412</v>
      </c>
      <c r="D97" s="0" t="n">
        <v>617211.73713731</v>
      </c>
      <c r="E97" s="0" t="n">
        <v>381651.031751937</v>
      </c>
      <c r="F97" s="0" t="n">
        <v>0</v>
      </c>
      <c r="G97" s="0" t="n">
        <v>19550.0600112815</v>
      </c>
      <c r="H97" s="0" t="n">
        <v>105443.143472503</v>
      </c>
      <c r="I97" s="0" t="n">
        <v>33787.6720151128</v>
      </c>
      <c r="J97" s="0" t="n">
        <v>15777.704186204</v>
      </c>
    </row>
    <row r="98" customFormat="false" ht="12.8" hidden="false" customHeight="false" outlineLevel="0" collapsed="false">
      <c r="A98" s="0" t="n">
        <v>145</v>
      </c>
      <c r="B98" s="0" t="n">
        <v>5104934.27213139</v>
      </c>
      <c r="C98" s="0" t="n">
        <v>3060059.26723146</v>
      </c>
      <c r="D98" s="0" t="n">
        <v>586615.632592701</v>
      </c>
      <c r="E98" s="0" t="n">
        <v>375596.523214273</v>
      </c>
      <c r="F98" s="0" t="n">
        <v>936370.848885217</v>
      </c>
      <c r="G98" s="0" t="n">
        <v>19317.6400443983</v>
      </c>
      <c r="H98" s="0" t="n">
        <v>106605.453225276</v>
      </c>
      <c r="I98" s="0" t="n">
        <v>25365.2631749685</v>
      </c>
      <c r="J98" s="0" t="n">
        <v>17812.778686806</v>
      </c>
    </row>
    <row r="99" customFormat="false" ht="12.8" hidden="false" customHeight="false" outlineLevel="0" collapsed="false">
      <c r="A99" s="0" t="n">
        <v>146</v>
      </c>
      <c r="B99" s="0" t="n">
        <v>4246276.93614959</v>
      </c>
      <c r="C99" s="0" t="n">
        <v>3070338.43922891</v>
      </c>
      <c r="D99" s="0" t="n">
        <v>615936.987791885</v>
      </c>
      <c r="E99" s="0" t="n">
        <v>383234.488306004</v>
      </c>
      <c r="F99" s="0" t="n">
        <v>0</v>
      </c>
      <c r="G99" s="0" t="n">
        <v>21878.1798496411</v>
      </c>
      <c r="H99" s="0" t="n">
        <v>124006.082848815</v>
      </c>
      <c r="I99" s="0" t="n">
        <v>25046.5000617458</v>
      </c>
      <c r="J99" s="0" t="n">
        <v>18070.2846153673</v>
      </c>
    </row>
    <row r="100" customFormat="false" ht="12.8" hidden="false" customHeight="false" outlineLevel="0" collapsed="false">
      <c r="A100" s="0" t="n">
        <v>147</v>
      </c>
      <c r="B100" s="0" t="n">
        <v>4118836.29889384</v>
      </c>
      <c r="C100" s="0" t="n">
        <v>3046468.32463554</v>
      </c>
      <c r="D100" s="0" t="n">
        <v>547511.876277047</v>
      </c>
      <c r="E100" s="0" t="n">
        <v>379795.497680118</v>
      </c>
      <c r="F100" s="0" t="n">
        <v>0</v>
      </c>
      <c r="G100" s="0" t="n">
        <v>20403.7859069574</v>
      </c>
      <c r="H100" s="0" t="n">
        <v>103234.230808421</v>
      </c>
      <c r="I100" s="0" t="n">
        <v>27969.9701118048</v>
      </c>
      <c r="J100" s="0" t="n">
        <v>17042.7357504953</v>
      </c>
    </row>
    <row r="101" customFormat="false" ht="12.8" hidden="false" customHeight="false" outlineLevel="0" collapsed="false">
      <c r="A101" s="0" t="n">
        <v>148</v>
      </c>
      <c r="B101" s="0" t="n">
        <v>4255495.60631587</v>
      </c>
      <c r="C101" s="0" t="n">
        <v>3128623.67912235</v>
      </c>
      <c r="D101" s="0" t="n">
        <v>583824.138391509</v>
      </c>
      <c r="E101" s="0" t="n">
        <v>382769.529425472</v>
      </c>
      <c r="F101" s="0" t="n">
        <v>0</v>
      </c>
      <c r="G101" s="0" t="n">
        <v>21705.7056659716</v>
      </c>
      <c r="H101" s="0" t="n">
        <v>104399.312046309</v>
      </c>
      <c r="I101" s="0" t="n">
        <v>21305.7141762833</v>
      </c>
      <c r="J101" s="0" t="n">
        <v>16626.8388847588</v>
      </c>
    </row>
    <row r="102" customFormat="false" ht="12.8" hidden="false" customHeight="false" outlineLevel="0" collapsed="false">
      <c r="A102" s="0" t="n">
        <v>149</v>
      </c>
      <c r="B102" s="0" t="n">
        <v>5018833.63271899</v>
      </c>
      <c r="C102" s="0" t="n">
        <v>2987765.7614024</v>
      </c>
      <c r="D102" s="0" t="n">
        <v>587531.140400035</v>
      </c>
      <c r="E102" s="0" t="n">
        <v>372440.076228575</v>
      </c>
      <c r="F102" s="0" t="n">
        <v>918926.409535086</v>
      </c>
      <c r="G102" s="0" t="n">
        <v>14338.4387522099</v>
      </c>
      <c r="H102" s="0" t="n">
        <v>106068.866277574</v>
      </c>
      <c r="I102" s="0" t="n">
        <v>11415.6738227307</v>
      </c>
      <c r="J102" s="0" t="n">
        <v>18035.9441378715</v>
      </c>
    </row>
    <row r="103" customFormat="false" ht="12.8" hidden="false" customHeight="false" outlineLevel="0" collapsed="false">
      <c r="A103" s="0" t="n">
        <v>150</v>
      </c>
      <c r="B103" s="0" t="n">
        <v>4288895.05354571</v>
      </c>
      <c r="C103" s="0" t="n">
        <v>3196443.33169201</v>
      </c>
      <c r="D103" s="0" t="n">
        <v>519296.201186348</v>
      </c>
      <c r="E103" s="0" t="n">
        <v>386513.749589954</v>
      </c>
      <c r="F103" s="0" t="n">
        <v>0</v>
      </c>
      <c r="G103" s="0" t="n">
        <v>19535.6627909594</v>
      </c>
      <c r="H103" s="0" t="n">
        <v>116748.560294237</v>
      </c>
      <c r="I103" s="0" t="n">
        <v>27367.4246811882</v>
      </c>
      <c r="J103" s="0" t="n">
        <v>21306.7151586585</v>
      </c>
    </row>
    <row r="104" customFormat="false" ht="12.8" hidden="false" customHeight="false" outlineLevel="0" collapsed="false">
      <c r="A104" s="0" t="n">
        <v>151</v>
      </c>
      <c r="B104" s="0" t="n">
        <v>4068307.9815904</v>
      </c>
      <c r="C104" s="0" t="n">
        <v>3040634.96907286</v>
      </c>
      <c r="D104" s="0" t="n">
        <v>513150.905798071</v>
      </c>
      <c r="E104" s="0" t="n">
        <v>373468.591935409</v>
      </c>
      <c r="F104" s="0" t="n">
        <v>0</v>
      </c>
      <c r="G104" s="0" t="n">
        <v>18248.4042236278</v>
      </c>
      <c r="H104" s="0" t="n">
        <v>93588.7709035458</v>
      </c>
      <c r="I104" s="0" t="n">
        <v>15323.1817103511</v>
      </c>
      <c r="J104" s="0" t="n">
        <v>15423.785515616</v>
      </c>
    </row>
    <row r="105" customFormat="false" ht="12.8" hidden="false" customHeight="false" outlineLevel="0" collapsed="false">
      <c r="A105" s="0" t="n">
        <v>152</v>
      </c>
      <c r="B105" s="0" t="n">
        <v>4173218.1303707</v>
      </c>
      <c r="C105" s="0" t="n">
        <v>3125404.6685646</v>
      </c>
      <c r="D105" s="0" t="n">
        <v>507960.860928489</v>
      </c>
      <c r="E105" s="0" t="n">
        <v>383935.435834655</v>
      </c>
      <c r="F105" s="0" t="n">
        <v>0</v>
      </c>
      <c r="G105" s="0" t="n">
        <v>20035.6811756277</v>
      </c>
      <c r="H105" s="0" t="n">
        <v>110297.436981836</v>
      </c>
      <c r="I105" s="0" t="n">
        <v>18952.11968234</v>
      </c>
      <c r="J105" s="0" t="n">
        <v>18151.1467975481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231</v>
      </c>
      <c r="B1" s="0" t="s">
        <v>248</v>
      </c>
      <c r="C1" s="0" t="s">
        <v>249</v>
      </c>
      <c r="D1" s="0" t="s">
        <v>250</v>
      </c>
      <c r="E1" s="0" t="s">
        <v>251</v>
      </c>
      <c r="F1" s="0" t="s">
        <v>252</v>
      </c>
      <c r="G1" s="0" t="s">
        <v>253</v>
      </c>
      <c r="H1" s="0" t="s">
        <v>254</v>
      </c>
      <c r="I1" s="0" t="s">
        <v>255</v>
      </c>
      <c r="J1" s="0" t="s">
        <v>256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2904204.5566276</v>
      </c>
      <c r="C27" s="0" t="n">
        <v>1640534.73791864</v>
      </c>
      <c r="D27" s="0" t="n">
        <v>878362.859229503</v>
      </c>
      <c r="E27" s="0" t="n">
        <v>279537.786703475</v>
      </c>
      <c r="F27" s="0" t="n">
        <v>0</v>
      </c>
      <c r="G27" s="0" t="n">
        <v>6275.87620235634</v>
      </c>
      <c r="H27" s="0" t="n">
        <v>52925.5786393903</v>
      </c>
      <c r="I27" s="0" t="n">
        <v>40539.7467021615</v>
      </c>
      <c r="J27" s="0" t="n">
        <v>5548.48102746441</v>
      </c>
    </row>
    <row r="28" customFormat="false" ht="12.8" hidden="false" customHeight="false" outlineLevel="0" collapsed="false">
      <c r="A28" s="0" t="n">
        <v>75</v>
      </c>
      <c r="B28" s="0" t="n">
        <v>2589096.36593109</v>
      </c>
      <c r="C28" s="0" t="n">
        <v>1388361.00663942</v>
      </c>
      <c r="D28" s="0" t="n">
        <v>862145.551857487</v>
      </c>
      <c r="E28" s="0" t="n">
        <v>255011.977035617</v>
      </c>
      <c r="F28" s="0" t="n">
        <v>0</v>
      </c>
      <c r="G28" s="0" t="n">
        <v>7436.62414620348</v>
      </c>
      <c r="H28" s="0" t="n">
        <v>44704.9163631034</v>
      </c>
      <c r="I28" s="0" t="n">
        <v>25039.9000616366</v>
      </c>
      <c r="J28" s="0" t="n">
        <v>6336.71539819972</v>
      </c>
    </row>
    <row r="29" customFormat="false" ht="12.8" hidden="false" customHeight="false" outlineLevel="0" collapsed="false">
      <c r="A29" s="0" t="n">
        <v>76</v>
      </c>
      <c r="B29" s="0" t="n">
        <v>3132301.96828868</v>
      </c>
      <c r="C29" s="0" t="n">
        <v>1714979.31191104</v>
      </c>
      <c r="D29" s="0" t="n">
        <v>1009655.94956199</v>
      </c>
      <c r="E29" s="0" t="n">
        <v>294564.515775755</v>
      </c>
      <c r="F29" s="0" t="n">
        <v>0</v>
      </c>
      <c r="G29" s="0" t="n">
        <v>7083.62681561746</v>
      </c>
      <c r="H29" s="0" t="n">
        <v>69460.8696066389</v>
      </c>
      <c r="I29" s="0" t="n">
        <v>28117.2559245391</v>
      </c>
      <c r="J29" s="0" t="n">
        <v>7825.98034686117</v>
      </c>
    </row>
    <row r="30" customFormat="false" ht="12.8" hidden="false" customHeight="false" outlineLevel="0" collapsed="false">
      <c r="A30" s="0" t="n">
        <v>77</v>
      </c>
      <c r="B30" s="0" t="n">
        <v>3465761.20950447</v>
      </c>
      <c r="C30" s="0" t="n">
        <v>1501360.71642379</v>
      </c>
      <c r="D30" s="0" t="n">
        <v>973361.168064855</v>
      </c>
      <c r="E30" s="0" t="n">
        <v>273645.7245818</v>
      </c>
      <c r="F30" s="0" t="n">
        <v>620017.402029335</v>
      </c>
      <c r="G30" s="0" t="n">
        <v>7344.29475797395</v>
      </c>
      <c r="H30" s="0" t="n">
        <v>51672.0045257768</v>
      </c>
      <c r="I30" s="0" t="n">
        <v>31421.9267810433</v>
      </c>
      <c r="J30" s="0" t="n">
        <v>7026.86620069653</v>
      </c>
    </row>
    <row r="31" customFormat="false" ht="12.8" hidden="false" customHeight="false" outlineLevel="0" collapsed="false">
      <c r="A31" s="0" t="n">
        <v>78</v>
      </c>
      <c r="B31" s="0" t="n">
        <v>3379341.22322888</v>
      </c>
      <c r="C31" s="0" t="n">
        <v>1819599.27476516</v>
      </c>
      <c r="D31" s="0" t="n">
        <v>1121763.22794437</v>
      </c>
      <c r="E31" s="0" t="n">
        <v>311766.159873885</v>
      </c>
      <c r="F31" s="0" t="n">
        <v>0</v>
      </c>
      <c r="G31" s="0" t="n">
        <v>6383.98217504835</v>
      </c>
      <c r="H31" s="0" t="n">
        <v>55759.5447897914</v>
      </c>
      <c r="I31" s="0" t="n">
        <v>56844.3772534244</v>
      </c>
      <c r="J31" s="0" t="n">
        <v>6786.35482180651</v>
      </c>
    </row>
    <row r="32" customFormat="false" ht="12.8" hidden="false" customHeight="false" outlineLevel="0" collapsed="false">
      <c r="A32" s="0" t="n">
        <v>79</v>
      </c>
      <c r="B32" s="0" t="n">
        <v>3013097.00326021</v>
      </c>
      <c r="C32" s="0" t="n">
        <v>1654120.31946949</v>
      </c>
      <c r="D32" s="0" t="n">
        <v>958933.128324553</v>
      </c>
      <c r="E32" s="0" t="n">
        <v>291504.26480161</v>
      </c>
      <c r="F32" s="0" t="n">
        <v>0</v>
      </c>
      <c r="G32" s="0" t="n">
        <v>5945.12549161558</v>
      </c>
      <c r="H32" s="0" t="n">
        <v>62326.5683973167</v>
      </c>
      <c r="I32" s="0" t="n">
        <v>33510.2415000794</v>
      </c>
      <c r="J32" s="0" t="n">
        <v>6780.56397295636</v>
      </c>
    </row>
    <row r="33" customFormat="false" ht="12.8" hidden="false" customHeight="false" outlineLevel="0" collapsed="false">
      <c r="A33" s="0" t="n">
        <v>80</v>
      </c>
      <c r="B33" s="0" t="n">
        <v>3462188.4942876</v>
      </c>
      <c r="C33" s="0" t="n">
        <v>1988858.33824318</v>
      </c>
      <c r="D33" s="0" t="n">
        <v>1014697.25117704</v>
      </c>
      <c r="E33" s="0" t="n">
        <v>320555.313114651</v>
      </c>
      <c r="F33" s="0" t="n">
        <v>0</v>
      </c>
      <c r="G33" s="0" t="n">
        <v>6491.39006074444</v>
      </c>
      <c r="H33" s="0" t="n">
        <v>82406.7196887332</v>
      </c>
      <c r="I33" s="0" t="n">
        <v>39490.0499710459</v>
      </c>
      <c r="J33" s="0" t="n">
        <v>8522.0689831665</v>
      </c>
    </row>
    <row r="34" customFormat="false" ht="12.8" hidden="false" customHeight="false" outlineLevel="0" collapsed="false">
      <c r="A34" s="0" t="n">
        <v>81</v>
      </c>
      <c r="B34" s="0" t="n">
        <v>3827369.1541998</v>
      </c>
      <c r="C34" s="0" t="n">
        <v>1768843.75988865</v>
      </c>
      <c r="D34" s="0" t="n">
        <v>952953.655895263</v>
      </c>
      <c r="E34" s="0" t="n">
        <v>298057.464355092</v>
      </c>
      <c r="F34" s="0" t="n">
        <v>678564.587243403</v>
      </c>
      <c r="G34" s="0" t="n">
        <v>6093.36861354771</v>
      </c>
      <c r="H34" s="0" t="n">
        <v>75682.5165343656</v>
      </c>
      <c r="I34" s="0" t="n">
        <v>38349.5749121831</v>
      </c>
      <c r="J34" s="0" t="n">
        <v>8326.93431814847</v>
      </c>
    </row>
    <row r="35" customFormat="false" ht="12.8" hidden="false" customHeight="false" outlineLevel="0" collapsed="false">
      <c r="A35" s="0" t="n">
        <v>82</v>
      </c>
      <c r="B35" s="0" t="n">
        <v>3553017.64704008</v>
      </c>
      <c r="C35" s="0" t="n">
        <v>2046582.75018101</v>
      </c>
      <c r="D35" s="0" t="n">
        <v>1042955.39495626</v>
      </c>
      <c r="E35" s="0" t="n">
        <v>320860.703588402</v>
      </c>
      <c r="F35" s="0" t="n">
        <v>0</v>
      </c>
      <c r="G35" s="0" t="n">
        <v>8630.21241295665</v>
      </c>
      <c r="H35" s="0" t="n">
        <v>63550.9104518394</v>
      </c>
      <c r="I35" s="0" t="n">
        <v>53869.5382436958</v>
      </c>
      <c r="J35" s="0" t="n">
        <v>8882.74711467527</v>
      </c>
    </row>
    <row r="36" customFormat="false" ht="12.8" hidden="false" customHeight="false" outlineLevel="0" collapsed="false">
      <c r="A36" s="0" t="n">
        <v>83</v>
      </c>
      <c r="B36" s="0" t="n">
        <v>3282515.86338948</v>
      </c>
      <c r="C36" s="0" t="n">
        <v>1827120.90283428</v>
      </c>
      <c r="D36" s="0" t="n">
        <v>1021769.57715036</v>
      </c>
      <c r="E36" s="0" t="n">
        <v>299213.485787062</v>
      </c>
      <c r="F36" s="0" t="n">
        <v>0</v>
      </c>
      <c r="G36" s="0" t="n">
        <v>8093.25170613396</v>
      </c>
      <c r="H36" s="0" t="n">
        <v>73018.9641499772</v>
      </c>
      <c r="I36" s="0" t="n">
        <v>42658.8254911674</v>
      </c>
      <c r="J36" s="0" t="n">
        <v>11160.8655498164</v>
      </c>
    </row>
    <row r="37" customFormat="false" ht="12.8" hidden="false" customHeight="false" outlineLevel="0" collapsed="false">
      <c r="A37" s="0" t="n">
        <v>84</v>
      </c>
      <c r="B37" s="0" t="n">
        <v>3654683.81983147</v>
      </c>
      <c r="C37" s="0" t="n">
        <v>2144797.02514927</v>
      </c>
      <c r="D37" s="0" t="n">
        <v>1036532.21655663</v>
      </c>
      <c r="E37" s="0" t="n">
        <v>325629.326881909</v>
      </c>
      <c r="F37" s="0" t="n">
        <v>0</v>
      </c>
      <c r="G37" s="0" t="n">
        <v>9512.78883368533</v>
      </c>
      <c r="H37" s="0" t="n">
        <v>86821.7779356468</v>
      </c>
      <c r="I37" s="0" t="n">
        <v>32111.782110185</v>
      </c>
      <c r="J37" s="0" t="n">
        <v>12020.4219772277</v>
      </c>
    </row>
    <row r="38" customFormat="false" ht="12.8" hidden="false" customHeight="false" outlineLevel="0" collapsed="false">
      <c r="A38" s="0" t="n">
        <v>85</v>
      </c>
      <c r="B38" s="0" t="n">
        <v>4079079.7793786</v>
      </c>
      <c r="C38" s="0" t="n">
        <v>1900823.06233681</v>
      </c>
      <c r="D38" s="0" t="n">
        <v>1012983.24638079</v>
      </c>
      <c r="E38" s="0" t="n">
        <v>308251.008031938</v>
      </c>
      <c r="F38" s="0" t="n">
        <v>724686.97005136</v>
      </c>
      <c r="G38" s="0" t="n">
        <v>8434.69760100465</v>
      </c>
      <c r="H38" s="0" t="n">
        <v>69563.8002580621</v>
      </c>
      <c r="I38" s="0" t="n">
        <v>43336.2647557594</v>
      </c>
      <c r="J38" s="0" t="n">
        <v>10369.1218392185</v>
      </c>
    </row>
    <row r="39" customFormat="false" ht="12.8" hidden="false" customHeight="false" outlineLevel="0" collapsed="false">
      <c r="A39" s="0" t="n">
        <v>86</v>
      </c>
      <c r="B39" s="0" t="n">
        <v>3690527.62682867</v>
      </c>
      <c r="C39" s="0" t="n">
        <v>2163924.77460249</v>
      </c>
      <c r="D39" s="0" t="n">
        <v>1053664.83267406</v>
      </c>
      <c r="E39" s="0" t="n">
        <v>334321.978507035</v>
      </c>
      <c r="F39" s="0" t="n">
        <v>0</v>
      </c>
      <c r="G39" s="0" t="n">
        <v>8482.13033667733</v>
      </c>
      <c r="H39" s="0" t="n">
        <v>65621.3151292863</v>
      </c>
      <c r="I39" s="0" t="n">
        <v>47995.678268816</v>
      </c>
      <c r="J39" s="0" t="n">
        <v>9202.34020045188</v>
      </c>
    </row>
    <row r="40" customFormat="false" ht="12.8" hidden="false" customHeight="false" outlineLevel="0" collapsed="false">
      <c r="A40" s="0" t="n">
        <v>87</v>
      </c>
      <c r="B40" s="0" t="n">
        <v>3469415.2017856</v>
      </c>
      <c r="C40" s="0" t="n">
        <v>2078320.70553029</v>
      </c>
      <c r="D40" s="0" t="n">
        <v>947091.631850428</v>
      </c>
      <c r="E40" s="0" t="n">
        <v>316839.919297418</v>
      </c>
      <c r="F40" s="0" t="n">
        <v>0</v>
      </c>
      <c r="G40" s="0" t="n">
        <v>9661.73044743251</v>
      </c>
      <c r="H40" s="0" t="n">
        <v>70416.7026756578</v>
      </c>
      <c r="I40" s="0" t="n">
        <v>35536.4295527084</v>
      </c>
      <c r="J40" s="0" t="n">
        <v>11199.1655575316</v>
      </c>
    </row>
    <row r="41" customFormat="false" ht="12.8" hidden="false" customHeight="false" outlineLevel="0" collapsed="false">
      <c r="A41" s="0" t="n">
        <v>88</v>
      </c>
      <c r="B41" s="0" t="n">
        <v>3708376.60899596</v>
      </c>
      <c r="C41" s="0" t="n">
        <v>2200474.16821263</v>
      </c>
      <c r="D41" s="0" t="n">
        <v>1033096.90942507</v>
      </c>
      <c r="E41" s="0" t="n">
        <v>336689.749198548</v>
      </c>
      <c r="F41" s="0" t="n">
        <v>0</v>
      </c>
      <c r="G41" s="0" t="n">
        <v>6834.72236628275</v>
      </c>
      <c r="H41" s="0" t="n">
        <v>79863.7599065893</v>
      </c>
      <c r="I41" s="0" t="n">
        <v>37833.6054140651</v>
      </c>
      <c r="J41" s="0" t="n">
        <v>12049.6128058922</v>
      </c>
    </row>
    <row r="42" customFormat="false" ht="12.8" hidden="false" customHeight="false" outlineLevel="0" collapsed="false">
      <c r="A42" s="0" t="n">
        <v>89</v>
      </c>
      <c r="B42" s="0" t="n">
        <v>4211216.45955687</v>
      </c>
      <c r="C42" s="0" t="n">
        <v>1993613.20404332</v>
      </c>
      <c r="D42" s="0" t="n">
        <v>1015406.8505514</v>
      </c>
      <c r="E42" s="0" t="n">
        <v>320716.447088333</v>
      </c>
      <c r="F42" s="0" t="n">
        <v>746638.65131432</v>
      </c>
      <c r="G42" s="0" t="n">
        <v>8932.76775387481</v>
      </c>
      <c r="H42" s="0" t="n">
        <v>61478.1164369266</v>
      </c>
      <c r="I42" s="0" t="n">
        <v>59393.1704283211</v>
      </c>
      <c r="J42" s="0" t="n">
        <v>9488.5790787662</v>
      </c>
    </row>
    <row r="43" customFormat="false" ht="12.8" hidden="false" customHeight="false" outlineLevel="0" collapsed="false">
      <c r="A43" s="0" t="n">
        <v>90</v>
      </c>
      <c r="B43" s="0" t="n">
        <v>3775774.83284543</v>
      </c>
      <c r="C43" s="0" t="n">
        <v>2273429.45111433</v>
      </c>
      <c r="D43" s="0" t="n">
        <v>1016926.21068932</v>
      </c>
      <c r="E43" s="0" t="n">
        <v>338527.008333073</v>
      </c>
      <c r="F43" s="0" t="n">
        <v>0</v>
      </c>
      <c r="G43" s="0" t="n">
        <v>8182.26123021307</v>
      </c>
      <c r="H43" s="0" t="n">
        <v>76940.4530776477</v>
      </c>
      <c r="I43" s="0" t="n">
        <v>56182.9622023714</v>
      </c>
      <c r="J43" s="0" t="n">
        <v>10200.3634637917</v>
      </c>
    </row>
    <row r="44" customFormat="false" ht="12.8" hidden="false" customHeight="false" outlineLevel="0" collapsed="false">
      <c r="A44" s="0" t="n">
        <v>91</v>
      </c>
      <c r="B44" s="0" t="n">
        <v>3610681.93954023</v>
      </c>
      <c r="C44" s="0" t="n">
        <v>2170171.47292013</v>
      </c>
      <c r="D44" s="0" t="n">
        <v>964132.435270139</v>
      </c>
      <c r="E44" s="0" t="n">
        <v>324491.472723897</v>
      </c>
      <c r="F44" s="0" t="n">
        <v>0</v>
      </c>
      <c r="G44" s="0" t="n">
        <v>11904.6507606569</v>
      </c>
      <c r="H44" s="0" t="n">
        <v>81614.574652033</v>
      </c>
      <c r="I44" s="0" t="n">
        <v>51773.0155010628</v>
      </c>
      <c r="J44" s="0" t="n">
        <v>10498.0882722298</v>
      </c>
    </row>
    <row r="45" customFormat="false" ht="12.8" hidden="false" customHeight="false" outlineLevel="0" collapsed="false">
      <c r="A45" s="0" t="n">
        <v>92</v>
      </c>
      <c r="B45" s="0" t="n">
        <v>3819139.05736681</v>
      </c>
      <c r="C45" s="0" t="n">
        <v>2360797.8253343</v>
      </c>
      <c r="D45" s="0" t="n">
        <v>983828.499242703</v>
      </c>
      <c r="E45" s="0" t="n">
        <v>342607.757583602</v>
      </c>
      <c r="F45" s="0" t="n">
        <v>0</v>
      </c>
      <c r="G45" s="0" t="n">
        <v>10828.1409891113</v>
      </c>
      <c r="H45" s="0" t="n">
        <v>85953.5454440027</v>
      </c>
      <c r="I45" s="0" t="n">
        <v>27614.328035499</v>
      </c>
      <c r="J45" s="0" t="n">
        <v>12322.2348466985</v>
      </c>
    </row>
    <row r="46" customFormat="false" ht="12.8" hidden="false" customHeight="false" outlineLevel="0" collapsed="false">
      <c r="A46" s="0" t="n">
        <v>93</v>
      </c>
      <c r="B46" s="0" t="n">
        <v>4456596.16729311</v>
      </c>
      <c r="C46" s="0" t="n">
        <v>2163257.93872263</v>
      </c>
      <c r="D46" s="0" t="n">
        <v>1035755.16561918</v>
      </c>
      <c r="E46" s="0" t="n">
        <v>328894.492537094</v>
      </c>
      <c r="F46" s="0" t="n">
        <v>775813.052431466</v>
      </c>
      <c r="G46" s="0" t="n">
        <v>10162.0558040296</v>
      </c>
      <c r="H46" s="0" t="n">
        <v>96060.022500564</v>
      </c>
      <c r="I46" s="0" t="n">
        <v>37665.6963637183</v>
      </c>
      <c r="J46" s="0" t="n">
        <v>13378.2720621169</v>
      </c>
    </row>
    <row r="47" customFormat="false" ht="12.8" hidden="false" customHeight="false" outlineLevel="0" collapsed="false">
      <c r="A47" s="0" t="n">
        <v>94</v>
      </c>
      <c r="B47" s="0" t="n">
        <v>3917126.60446182</v>
      </c>
      <c r="C47" s="0" t="n">
        <v>2338826.68047111</v>
      </c>
      <c r="D47" s="0" t="n">
        <v>1057562.17245989</v>
      </c>
      <c r="E47" s="0" t="n">
        <v>349742.442152675</v>
      </c>
      <c r="F47" s="0" t="n">
        <v>0</v>
      </c>
      <c r="G47" s="0" t="n">
        <v>14750.0171844391</v>
      </c>
      <c r="H47" s="0" t="n">
        <v>91793.6425654137</v>
      </c>
      <c r="I47" s="0" t="n">
        <v>57225.2573805324</v>
      </c>
      <c r="J47" s="0" t="n">
        <v>12858.0183827588</v>
      </c>
    </row>
    <row r="48" customFormat="false" ht="12.8" hidden="false" customHeight="false" outlineLevel="0" collapsed="false">
      <c r="A48" s="0" t="n">
        <v>95</v>
      </c>
      <c r="B48" s="0" t="n">
        <v>3728874.00488842</v>
      </c>
      <c r="C48" s="0" t="n">
        <v>2279099.53091544</v>
      </c>
      <c r="D48" s="0" t="n">
        <v>963262.608289649</v>
      </c>
      <c r="E48" s="0" t="n">
        <v>335723.032096883</v>
      </c>
      <c r="F48" s="0" t="n">
        <v>0</v>
      </c>
      <c r="G48" s="0" t="n">
        <v>8024.27510780848</v>
      </c>
      <c r="H48" s="0" t="n">
        <v>104181.54335185</v>
      </c>
      <c r="I48" s="0" t="n">
        <v>29256.6748158615</v>
      </c>
      <c r="J48" s="0" t="n">
        <v>14660.6069502654</v>
      </c>
    </row>
    <row r="49" customFormat="false" ht="12.8" hidden="false" customHeight="false" outlineLevel="0" collapsed="false">
      <c r="A49" s="0" t="n">
        <v>96</v>
      </c>
      <c r="B49" s="0" t="n">
        <v>3967315.86292978</v>
      </c>
      <c r="C49" s="0" t="n">
        <v>2443505.17193739</v>
      </c>
      <c r="D49" s="0" t="n">
        <v>1041647.25859968</v>
      </c>
      <c r="E49" s="0" t="n">
        <v>353196.139934558</v>
      </c>
      <c r="F49" s="0" t="n">
        <v>0</v>
      </c>
      <c r="G49" s="0" t="n">
        <v>10427.9155774357</v>
      </c>
      <c r="H49" s="0" t="n">
        <v>83536.2410000629</v>
      </c>
      <c r="I49" s="0" t="n">
        <v>28922.2414616659</v>
      </c>
      <c r="J49" s="0" t="n">
        <v>10272.4458375567</v>
      </c>
    </row>
    <row r="50" customFormat="false" ht="12.8" hidden="false" customHeight="false" outlineLevel="0" collapsed="false">
      <c r="A50" s="0" t="n">
        <v>97</v>
      </c>
      <c r="B50" s="0" t="n">
        <v>4630775.14371473</v>
      </c>
      <c r="C50" s="0" t="n">
        <v>2311632.54201883</v>
      </c>
      <c r="D50" s="0" t="n">
        <v>1024621.3932883</v>
      </c>
      <c r="E50" s="0" t="n">
        <v>344245.829761279</v>
      </c>
      <c r="F50" s="0" t="n">
        <v>801592.295432239</v>
      </c>
      <c r="G50" s="0" t="n">
        <v>12092.4306304442</v>
      </c>
      <c r="H50" s="0" t="n">
        <v>86950.8853606454</v>
      </c>
      <c r="I50" s="0" t="n">
        <v>36944.8775293374</v>
      </c>
      <c r="J50" s="0" t="n">
        <v>12597.1571298253</v>
      </c>
    </row>
    <row r="51" customFormat="false" ht="12.8" hidden="false" customHeight="false" outlineLevel="0" collapsed="false">
      <c r="A51" s="0" t="n">
        <v>98</v>
      </c>
      <c r="B51" s="0" t="n">
        <v>3979344.31438802</v>
      </c>
      <c r="C51" s="0" t="n">
        <v>2414831.64839617</v>
      </c>
      <c r="D51" s="0" t="n">
        <v>1078875.77807932</v>
      </c>
      <c r="E51" s="0" t="n">
        <v>357984.947864284</v>
      </c>
      <c r="F51" s="0" t="n">
        <v>0</v>
      </c>
      <c r="G51" s="0" t="n">
        <v>9628.54157076763</v>
      </c>
      <c r="H51" s="0" t="n">
        <v>82274.6523413149</v>
      </c>
      <c r="I51" s="0" t="n">
        <v>28504.7452717827</v>
      </c>
      <c r="J51" s="0" t="n">
        <v>12127.1819474195</v>
      </c>
    </row>
    <row r="52" customFormat="false" ht="12.8" hidden="false" customHeight="false" outlineLevel="0" collapsed="false">
      <c r="A52" s="0" t="n">
        <v>99</v>
      </c>
      <c r="B52" s="0" t="n">
        <v>3868123.71430816</v>
      </c>
      <c r="C52" s="0" t="n">
        <v>2406472.96493231</v>
      </c>
      <c r="D52" s="0" t="n">
        <v>968939.432598832</v>
      </c>
      <c r="E52" s="0" t="n">
        <v>345080.851636501</v>
      </c>
      <c r="F52" s="0" t="n">
        <v>0</v>
      </c>
      <c r="G52" s="0" t="n">
        <v>10901.2643930112</v>
      </c>
      <c r="H52" s="0" t="n">
        <v>87847.6064664139</v>
      </c>
      <c r="I52" s="0" t="n">
        <v>35151.9544845497</v>
      </c>
      <c r="J52" s="0" t="n">
        <v>11016.4665995281</v>
      </c>
    </row>
    <row r="53" customFormat="false" ht="12.8" hidden="false" customHeight="false" outlineLevel="0" collapsed="false">
      <c r="A53" s="0" t="n">
        <v>100</v>
      </c>
      <c r="B53" s="0" t="n">
        <v>4016606.51671683</v>
      </c>
      <c r="C53" s="0" t="n">
        <v>2461434.43591445</v>
      </c>
      <c r="D53" s="0" t="n">
        <v>1063739.25134005</v>
      </c>
      <c r="E53" s="0" t="n">
        <v>355565.280427633</v>
      </c>
      <c r="F53" s="0" t="n">
        <v>0</v>
      </c>
      <c r="G53" s="0" t="n">
        <v>11599.9634277333</v>
      </c>
      <c r="H53" s="0" t="n">
        <v>78405.3431316948</v>
      </c>
      <c r="I53" s="0" t="n">
        <v>36442.9485539307</v>
      </c>
      <c r="J53" s="0" t="n">
        <v>10600.1480961825</v>
      </c>
    </row>
    <row r="54" customFormat="false" ht="12.8" hidden="false" customHeight="false" outlineLevel="0" collapsed="false">
      <c r="A54" s="0" t="n">
        <v>101</v>
      </c>
      <c r="B54" s="0" t="n">
        <v>4733125.41199225</v>
      </c>
      <c r="C54" s="0" t="n">
        <v>2411143.65113595</v>
      </c>
      <c r="D54" s="0" t="n">
        <v>990282.213541147</v>
      </c>
      <c r="E54" s="0" t="n">
        <v>351416.464368907</v>
      </c>
      <c r="F54" s="0" t="n">
        <v>813734.99520055</v>
      </c>
      <c r="G54" s="0" t="n">
        <v>14695.6684590069</v>
      </c>
      <c r="H54" s="0" t="n">
        <v>102959.655252011</v>
      </c>
      <c r="I54" s="0" t="n">
        <v>33447.5780820921</v>
      </c>
      <c r="J54" s="0" t="n">
        <v>11507.2549407491</v>
      </c>
    </row>
    <row r="55" customFormat="false" ht="12.8" hidden="false" customHeight="false" outlineLevel="0" collapsed="false">
      <c r="A55" s="0" t="n">
        <v>102</v>
      </c>
      <c r="B55" s="0" t="n">
        <v>4094426.69534649</v>
      </c>
      <c r="C55" s="0" t="n">
        <v>2598132.82793681</v>
      </c>
      <c r="D55" s="0" t="n">
        <v>989437.608596453</v>
      </c>
      <c r="E55" s="0" t="n">
        <v>362382.295000709</v>
      </c>
      <c r="F55" s="0" t="n">
        <v>0</v>
      </c>
      <c r="G55" s="0" t="n">
        <v>12424.4014637452</v>
      </c>
      <c r="H55" s="0" t="n">
        <v>89640.2127333453</v>
      </c>
      <c r="I55" s="0" t="n">
        <v>44192.760903832</v>
      </c>
      <c r="J55" s="0" t="n">
        <v>13037.938807469</v>
      </c>
    </row>
    <row r="56" customFormat="false" ht="12.8" hidden="false" customHeight="false" outlineLevel="0" collapsed="false">
      <c r="A56" s="0" t="n">
        <v>103</v>
      </c>
      <c r="B56" s="0" t="n">
        <v>3992984.48724633</v>
      </c>
      <c r="C56" s="0" t="n">
        <v>2524790.87915229</v>
      </c>
      <c r="D56" s="0" t="n">
        <v>952396.42934046</v>
      </c>
      <c r="E56" s="0" t="n">
        <v>357706.589914502</v>
      </c>
      <c r="F56" s="0" t="n">
        <v>0</v>
      </c>
      <c r="G56" s="0" t="n">
        <v>13895.7643507359</v>
      </c>
      <c r="H56" s="0" t="n">
        <v>96180.2805501763</v>
      </c>
      <c r="I56" s="0" t="n">
        <v>36929.4089179847</v>
      </c>
      <c r="J56" s="0" t="n">
        <v>13413.2261999107</v>
      </c>
    </row>
    <row r="57" customFormat="false" ht="12.8" hidden="false" customHeight="false" outlineLevel="0" collapsed="false">
      <c r="A57" s="0" t="n">
        <v>104</v>
      </c>
      <c r="B57" s="0" t="n">
        <v>4036756.72400033</v>
      </c>
      <c r="C57" s="0" t="n">
        <v>2563686.2045981</v>
      </c>
      <c r="D57" s="0" t="n">
        <v>983343.408924199</v>
      </c>
      <c r="E57" s="0" t="n">
        <v>362607.43052048</v>
      </c>
      <c r="F57" s="0" t="n">
        <v>0</v>
      </c>
      <c r="G57" s="0" t="n">
        <v>11753.2077066294</v>
      </c>
      <c r="H57" s="0" t="n">
        <v>78764.9594485921</v>
      </c>
      <c r="I57" s="0" t="n">
        <v>27325.4298069027</v>
      </c>
      <c r="J57" s="0" t="n">
        <v>10718.4220393402</v>
      </c>
    </row>
    <row r="58" customFormat="false" ht="12.8" hidden="false" customHeight="false" outlineLevel="0" collapsed="false">
      <c r="A58" s="0" t="n">
        <v>105</v>
      </c>
      <c r="B58" s="0" t="n">
        <v>4839140.26361558</v>
      </c>
      <c r="C58" s="0" t="n">
        <v>2514367.37063948</v>
      </c>
      <c r="D58" s="0" t="n">
        <v>967799.442750916</v>
      </c>
      <c r="E58" s="0" t="n">
        <v>358632.912435749</v>
      </c>
      <c r="F58" s="0" t="n">
        <v>845596.562160809</v>
      </c>
      <c r="G58" s="0" t="n">
        <v>16098.1679319618</v>
      </c>
      <c r="H58" s="0" t="n">
        <v>83930.0516667836</v>
      </c>
      <c r="I58" s="0" t="n">
        <v>44801.6226605252</v>
      </c>
      <c r="J58" s="0" t="n">
        <v>12655.8772896658</v>
      </c>
    </row>
    <row r="59" customFormat="false" ht="12.8" hidden="false" customHeight="false" outlineLevel="0" collapsed="false">
      <c r="A59" s="0" t="n">
        <v>106</v>
      </c>
      <c r="B59" s="0" t="n">
        <v>4082036.89956869</v>
      </c>
      <c r="C59" s="0" t="n">
        <v>2603662.1148924</v>
      </c>
      <c r="D59" s="0" t="n">
        <v>945341.449307787</v>
      </c>
      <c r="E59" s="0" t="n">
        <v>367979.492869462</v>
      </c>
      <c r="F59" s="0" t="n">
        <v>0</v>
      </c>
      <c r="G59" s="0" t="n">
        <v>11304.6191514514</v>
      </c>
      <c r="H59" s="0" t="n">
        <v>91659.310495353</v>
      </c>
      <c r="I59" s="0" t="n">
        <v>49468.9006869231</v>
      </c>
      <c r="J59" s="0" t="n">
        <v>13139.2356306227</v>
      </c>
    </row>
    <row r="60" customFormat="false" ht="12.8" hidden="false" customHeight="false" outlineLevel="0" collapsed="false">
      <c r="A60" s="0" t="n">
        <v>107</v>
      </c>
      <c r="B60" s="0" t="n">
        <v>4076414.72434466</v>
      </c>
      <c r="C60" s="0" t="n">
        <v>2529169.45224646</v>
      </c>
      <c r="D60" s="0" t="n">
        <v>982931.232199629</v>
      </c>
      <c r="E60" s="0" t="n">
        <v>360437.992923157</v>
      </c>
      <c r="F60" s="0" t="n">
        <v>0</v>
      </c>
      <c r="G60" s="0" t="n">
        <v>16222.1383238769</v>
      </c>
      <c r="H60" s="0" t="n">
        <v>115571.29112267</v>
      </c>
      <c r="I60" s="0" t="n">
        <v>46617.5490060624</v>
      </c>
      <c r="J60" s="0" t="n">
        <v>16036.9616242911</v>
      </c>
    </row>
    <row r="61" customFormat="false" ht="12.8" hidden="false" customHeight="false" outlineLevel="0" collapsed="false">
      <c r="A61" s="0" t="n">
        <v>108</v>
      </c>
      <c r="B61" s="0" t="n">
        <v>4091703.55668567</v>
      </c>
      <c r="C61" s="0" t="n">
        <v>2531199.51366392</v>
      </c>
      <c r="D61" s="0" t="n">
        <v>1046117.3376145</v>
      </c>
      <c r="E61" s="0" t="n">
        <v>362863.08951917</v>
      </c>
      <c r="F61" s="0" t="n">
        <v>0</v>
      </c>
      <c r="G61" s="0" t="n">
        <v>10628.7304502844</v>
      </c>
      <c r="H61" s="0" t="n">
        <v>94596.1374270741</v>
      </c>
      <c r="I61" s="0" t="n">
        <v>29119.1212245241</v>
      </c>
      <c r="J61" s="0" t="n">
        <v>12090.8432261651</v>
      </c>
    </row>
    <row r="62" customFormat="false" ht="12.8" hidden="false" customHeight="false" outlineLevel="0" collapsed="false">
      <c r="A62" s="0" t="n">
        <v>109</v>
      </c>
      <c r="B62" s="0" t="n">
        <v>4836389.60181957</v>
      </c>
      <c r="C62" s="0" t="n">
        <v>2525707.49397018</v>
      </c>
      <c r="D62" s="0" t="n">
        <v>937281.149675641</v>
      </c>
      <c r="E62" s="0" t="n">
        <v>355504.142922236</v>
      </c>
      <c r="F62" s="0" t="n">
        <v>829796.843019805</v>
      </c>
      <c r="G62" s="0" t="n">
        <v>14403.2459775953</v>
      </c>
      <c r="H62" s="0" t="n">
        <v>115452.892261754</v>
      </c>
      <c r="I62" s="0" t="n">
        <v>30272.7674782319</v>
      </c>
      <c r="J62" s="0" t="n">
        <v>16730.2709821287</v>
      </c>
    </row>
    <row r="63" customFormat="false" ht="12.8" hidden="false" customHeight="false" outlineLevel="0" collapsed="false">
      <c r="A63" s="0" t="n">
        <v>110</v>
      </c>
      <c r="B63" s="0" t="n">
        <v>4021515.66515611</v>
      </c>
      <c r="C63" s="0" t="n">
        <v>2601623.67889011</v>
      </c>
      <c r="D63" s="0" t="n">
        <v>898209.144173283</v>
      </c>
      <c r="E63" s="0" t="n">
        <v>357731.908322653</v>
      </c>
      <c r="F63" s="0" t="n">
        <v>0</v>
      </c>
      <c r="G63" s="0" t="n">
        <v>11103.5927508282</v>
      </c>
      <c r="H63" s="0" t="n">
        <v>85585.1644636679</v>
      </c>
      <c r="I63" s="0" t="n">
        <v>45370.079368353</v>
      </c>
      <c r="J63" s="0" t="n">
        <v>11568.4648041871</v>
      </c>
    </row>
    <row r="64" customFormat="false" ht="12.8" hidden="false" customHeight="false" outlineLevel="0" collapsed="false">
      <c r="A64" s="0" t="n">
        <v>111</v>
      </c>
      <c r="B64" s="0" t="n">
        <v>3959753.34680238</v>
      </c>
      <c r="C64" s="0" t="n">
        <v>2431877.77491633</v>
      </c>
      <c r="D64" s="0" t="n">
        <v>963367.689372865</v>
      </c>
      <c r="E64" s="0" t="n">
        <v>352118.259495634</v>
      </c>
      <c r="F64" s="0" t="n">
        <v>0</v>
      </c>
      <c r="G64" s="0" t="n">
        <v>12951.0941967029</v>
      </c>
      <c r="H64" s="0" t="n">
        <v>117164.621068536</v>
      </c>
      <c r="I64" s="0" t="n">
        <v>53274.147926452</v>
      </c>
      <c r="J64" s="0" t="n">
        <v>13304.8551166317</v>
      </c>
    </row>
    <row r="65" customFormat="false" ht="12.8" hidden="false" customHeight="false" outlineLevel="0" collapsed="false">
      <c r="A65" s="0" t="n">
        <v>112</v>
      </c>
      <c r="B65" s="0" t="n">
        <v>4028517.66594196</v>
      </c>
      <c r="C65" s="0" t="n">
        <v>2522679.76206629</v>
      </c>
      <c r="D65" s="0" t="n">
        <v>978964.814657625</v>
      </c>
      <c r="E65" s="0" t="n">
        <v>355620.969547843</v>
      </c>
      <c r="F65" s="0" t="n">
        <v>0</v>
      </c>
      <c r="G65" s="0" t="n">
        <v>10831.3599685561</v>
      </c>
      <c r="H65" s="0" t="n">
        <v>95707.3079500512</v>
      </c>
      <c r="I65" s="0" t="n">
        <v>44302.8790769937</v>
      </c>
      <c r="J65" s="0" t="n">
        <v>13538.5862241091</v>
      </c>
    </row>
    <row r="66" customFormat="false" ht="12.8" hidden="false" customHeight="false" outlineLevel="0" collapsed="false">
      <c r="A66" s="0" t="n">
        <v>113</v>
      </c>
      <c r="B66" s="0" t="n">
        <v>4845797.97997875</v>
      </c>
      <c r="C66" s="0" t="n">
        <v>2522170.93274235</v>
      </c>
      <c r="D66" s="0" t="n">
        <v>965718.381255369</v>
      </c>
      <c r="E66" s="0" t="n">
        <v>347165.196437264</v>
      </c>
      <c r="F66" s="0" t="n">
        <v>823786.583136386</v>
      </c>
      <c r="G66" s="0" t="n">
        <v>14748.7919483366</v>
      </c>
      <c r="H66" s="0" t="n">
        <v>110991.998487913</v>
      </c>
      <c r="I66" s="0" t="n">
        <v>37337.1047578796</v>
      </c>
      <c r="J66" s="0" t="n">
        <v>12846.4146893306</v>
      </c>
    </row>
    <row r="67" customFormat="false" ht="12.8" hidden="false" customHeight="false" outlineLevel="0" collapsed="false">
      <c r="A67" s="0" t="n">
        <v>114</v>
      </c>
      <c r="B67" s="0" t="n">
        <v>4051527.0532711</v>
      </c>
      <c r="C67" s="0" t="n">
        <v>2483756.18340541</v>
      </c>
      <c r="D67" s="0" t="n">
        <v>1045740.10095286</v>
      </c>
      <c r="E67" s="0" t="n">
        <v>350660.480237807</v>
      </c>
      <c r="F67" s="0" t="n">
        <v>0</v>
      </c>
      <c r="G67" s="0" t="n">
        <v>14066.698288531</v>
      </c>
      <c r="H67" s="0" t="n">
        <v>96058.1044984336</v>
      </c>
      <c r="I67" s="0" t="n">
        <v>45720.4403375897</v>
      </c>
      <c r="J67" s="0" t="n">
        <v>13998.804358469</v>
      </c>
    </row>
    <row r="68" customFormat="false" ht="12.8" hidden="false" customHeight="false" outlineLevel="0" collapsed="false">
      <c r="A68" s="0" t="n">
        <v>115</v>
      </c>
      <c r="B68" s="0" t="n">
        <v>3972217.48927313</v>
      </c>
      <c r="C68" s="0" t="n">
        <v>2508583.30795082</v>
      </c>
      <c r="D68" s="0" t="n">
        <v>936399.451889802</v>
      </c>
      <c r="E68" s="0" t="n">
        <v>348886.382040053</v>
      </c>
      <c r="F68" s="0" t="n">
        <v>0</v>
      </c>
      <c r="G68" s="0" t="n">
        <v>7982.05656610193</v>
      </c>
      <c r="H68" s="0" t="n">
        <v>131308.382535593</v>
      </c>
      <c r="I68" s="0" t="n">
        <v>24051.8986490516</v>
      </c>
      <c r="J68" s="0" t="n">
        <v>17176.2163349168</v>
      </c>
    </row>
    <row r="69" customFormat="false" ht="12.8" hidden="false" customHeight="false" outlineLevel="0" collapsed="false">
      <c r="A69" s="0" t="n">
        <v>116</v>
      </c>
      <c r="B69" s="0" t="n">
        <v>4073055.42937528</v>
      </c>
      <c r="C69" s="0" t="n">
        <v>2569145.71013439</v>
      </c>
      <c r="D69" s="0" t="n">
        <v>979332.716419033</v>
      </c>
      <c r="E69" s="0" t="n">
        <v>346761.860832572</v>
      </c>
      <c r="F69" s="0" t="n">
        <v>0</v>
      </c>
      <c r="G69" s="0" t="n">
        <v>11994.4046725673</v>
      </c>
      <c r="H69" s="0" t="n">
        <v>104165.688094311</v>
      </c>
      <c r="I69" s="0" t="n">
        <v>46564.4518486551</v>
      </c>
      <c r="J69" s="0" t="n">
        <v>13938.6471102585</v>
      </c>
    </row>
    <row r="70" customFormat="false" ht="12.8" hidden="false" customHeight="false" outlineLevel="0" collapsed="false">
      <c r="A70" s="0" t="n">
        <v>117</v>
      </c>
      <c r="B70" s="0" t="n">
        <v>4704615.86959005</v>
      </c>
      <c r="C70" s="0" t="n">
        <v>2424941.81873701</v>
      </c>
      <c r="D70" s="0" t="n">
        <v>969037.481388002</v>
      </c>
      <c r="E70" s="0" t="n">
        <v>340622.538064993</v>
      </c>
      <c r="F70" s="0" t="n">
        <v>808159.507276985</v>
      </c>
      <c r="G70" s="0" t="n">
        <v>10863.6800021617</v>
      </c>
      <c r="H70" s="0" t="n">
        <v>88226.9124874073</v>
      </c>
      <c r="I70" s="0" t="n">
        <v>53177.9317149432</v>
      </c>
      <c r="J70" s="0" t="n">
        <v>12046.8363970205</v>
      </c>
    </row>
    <row r="71" customFormat="false" ht="12.8" hidden="false" customHeight="false" outlineLevel="0" collapsed="false">
      <c r="A71" s="0" t="n">
        <v>118</v>
      </c>
      <c r="B71" s="0" t="n">
        <v>4007931.4744395</v>
      </c>
      <c r="C71" s="0" t="n">
        <v>2503220.82586606</v>
      </c>
      <c r="D71" s="0" t="n">
        <v>1012944.63788085</v>
      </c>
      <c r="E71" s="0" t="n">
        <v>344555.188437721</v>
      </c>
      <c r="F71" s="0" t="n">
        <v>0</v>
      </c>
      <c r="G71" s="0" t="n">
        <v>11153.5621717843</v>
      </c>
      <c r="H71" s="0" t="n">
        <v>90571.7653764924</v>
      </c>
      <c r="I71" s="0" t="n">
        <v>29214.0493878223</v>
      </c>
      <c r="J71" s="0" t="n">
        <v>13488.6486025566</v>
      </c>
    </row>
    <row r="72" customFormat="false" ht="12.8" hidden="false" customHeight="false" outlineLevel="0" collapsed="false">
      <c r="A72" s="0" t="n">
        <v>119</v>
      </c>
      <c r="B72" s="0" t="n">
        <v>3910005.5257564</v>
      </c>
      <c r="C72" s="0" t="n">
        <v>2450172.02034872</v>
      </c>
      <c r="D72" s="0" t="n">
        <v>944894.332170082</v>
      </c>
      <c r="E72" s="0" t="n">
        <v>343644.332560404</v>
      </c>
      <c r="F72" s="0" t="n">
        <v>0</v>
      </c>
      <c r="G72" s="0" t="n">
        <v>13014.8347263937</v>
      </c>
      <c r="H72" s="0" t="n">
        <v>105526.747529085</v>
      </c>
      <c r="I72" s="0" t="n">
        <v>40452.1052168445</v>
      </c>
      <c r="J72" s="0" t="n">
        <v>13953.1385210909</v>
      </c>
    </row>
    <row r="73" customFormat="false" ht="12.8" hidden="false" customHeight="false" outlineLevel="0" collapsed="false">
      <c r="A73" s="0" t="n">
        <v>120</v>
      </c>
      <c r="B73" s="0" t="n">
        <v>3968633.15345762</v>
      </c>
      <c r="C73" s="0" t="n">
        <v>2527533.18060031</v>
      </c>
      <c r="D73" s="0" t="n">
        <v>947921.705318556</v>
      </c>
      <c r="E73" s="0" t="n">
        <v>344700.567677724</v>
      </c>
      <c r="F73" s="0" t="n">
        <v>0</v>
      </c>
      <c r="G73" s="0" t="n">
        <v>10976.5805867515</v>
      </c>
      <c r="H73" s="0" t="n">
        <v>91245.2429581265</v>
      </c>
      <c r="I73" s="0" t="n">
        <v>31077.3719021224</v>
      </c>
      <c r="J73" s="0" t="n">
        <v>11841.7253950366</v>
      </c>
    </row>
    <row r="74" customFormat="false" ht="12.8" hidden="false" customHeight="false" outlineLevel="0" collapsed="false">
      <c r="A74" s="0" t="n">
        <v>121</v>
      </c>
      <c r="B74" s="0" t="n">
        <v>4616554.72373171</v>
      </c>
      <c r="C74" s="0" t="n">
        <v>2483835.26053157</v>
      </c>
      <c r="D74" s="0" t="n">
        <v>863502.606659861</v>
      </c>
      <c r="E74" s="0" t="n">
        <v>339858.076953416</v>
      </c>
      <c r="F74" s="0" t="n">
        <v>774353.935022489</v>
      </c>
      <c r="G74" s="0" t="n">
        <v>12770.9528957616</v>
      </c>
      <c r="H74" s="0" t="n">
        <v>89486.7593588525</v>
      </c>
      <c r="I74" s="0" t="n">
        <v>39298.8816826064</v>
      </c>
      <c r="J74" s="0" t="n">
        <v>11550.5591555578</v>
      </c>
    </row>
    <row r="75" customFormat="false" ht="12.8" hidden="false" customHeight="false" outlineLevel="0" collapsed="false">
      <c r="A75" s="0" t="n">
        <v>122</v>
      </c>
      <c r="B75" s="0" t="n">
        <v>3959699.70193847</v>
      </c>
      <c r="C75" s="0" t="n">
        <v>2599098.75091488</v>
      </c>
      <c r="D75" s="0" t="n">
        <v>856169.432328391</v>
      </c>
      <c r="E75" s="0" t="n">
        <v>345877.22263316</v>
      </c>
      <c r="F75" s="0" t="n">
        <v>0</v>
      </c>
      <c r="G75" s="0" t="n">
        <v>12596.3791730904</v>
      </c>
      <c r="H75" s="0" t="n">
        <v>101320.830729467</v>
      </c>
      <c r="I75" s="0" t="n">
        <v>25634.8176746938</v>
      </c>
      <c r="J75" s="0" t="n">
        <v>14803.6357387391</v>
      </c>
    </row>
    <row r="76" customFormat="false" ht="12.8" hidden="false" customHeight="false" outlineLevel="0" collapsed="false">
      <c r="A76" s="0" t="n">
        <v>123</v>
      </c>
      <c r="B76" s="0" t="n">
        <v>3837210.39512633</v>
      </c>
      <c r="C76" s="0" t="n">
        <v>2456225.75840106</v>
      </c>
      <c r="D76" s="0" t="n">
        <v>886184.573848219</v>
      </c>
      <c r="E76" s="0" t="n">
        <v>341724.630517069</v>
      </c>
      <c r="F76" s="0" t="n">
        <v>0</v>
      </c>
      <c r="G76" s="0" t="n">
        <v>9722.97977537192</v>
      </c>
      <c r="H76" s="0" t="n">
        <v>97487.6725303048</v>
      </c>
      <c r="I76" s="0" t="n">
        <v>26301.040512828</v>
      </c>
      <c r="J76" s="0" t="n">
        <v>14010.7848512651</v>
      </c>
    </row>
    <row r="77" customFormat="false" ht="12.8" hidden="false" customHeight="false" outlineLevel="0" collapsed="false">
      <c r="A77" s="0" t="n">
        <v>124</v>
      </c>
      <c r="B77" s="0" t="n">
        <v>3901728.75097962</v>
      </c>
      <c r="C77" s="0" t="n">
        <v>2475696.5012187</v>
      </c>
      <c r="D77" s="0" t="n">
        <v>914260.835262732</v>
      </c>
      <c r="E77" s="0" t="n">
        <v>345655.889624302</v>
      </c>
      <c r="F77" s="0" t="n">
        <v>0</v>
      </c>
      <c r="G77" s="0" t="n">
        <v>15796.2058038668</v>
      </c>
      <c r="H77" s="0" t="n">
        <v>97261.2765312166</v>
      </c>
      <c r="I77" s="0" t="n">
        <v>35086.7583129641</v>
      </c>
      <c r="J77" s="0" t="n">
        <v>14040.7904452442</v>
      </c>
    </row>
    <row r="78" customFormat="false" ht="12.8" hidden="false" customHeight="false" outlineLevel="0" collapsed="false">
      <c r="A78" s="0" t="n">
        <v>125</v>
      </c>
      <c r="B78" s="0" t="n">
        <v>4536347.07310547</v>
      </c>
      <c r="C78" s="0" t="n">
        <v>2378145.61767935</v>
      </c>
      <c r="D78" s="0" t="n">
        <v>897796.158867269</v>
      </c>
      <c r="E78" s="0" t="n">
        <v>338511.912673489</v>
      </c>
      <c r="F78" s="0" t="n">
        <v>773970.998640591</v>
      </c>
      <c r="G78" s="0" t="n">
        <v>12779.9958763653</v>
      </c>
      <c r="H78" s="0" t="n">
        <v>78808.0804113901</v>
      </c>
      <c r="I78" s="0" t="n">
        <v>44410.8300864162</v>
      </c>
      <c r="J78" s="0" t="n">
        <v>12876.8955447752</v>
      </c>
    </row>
    <row r="79" customFormat="false" ht="12.8" hidden="false" customHeight="false" outlineLevel="0" collapsed="false">
      <c r="A79" s="0" t="n">
        <v>126</v>
      </c>
      <c r="B79" s="0" t="n">
        <v>3899093.47257207</v>
      </c>
      <c r="C79" s="0" t="n">
        <v>2529369.59249826</v>
      </c>
      <c r="D79" s="0" t="n">
        <v>857742.388518069</v>
      </c>
      <c r="E79" s="0" t="n">
        <v>344699.295620556</v>
      </c>
      <c r="F79" s="0" t="n">
        <v>0</v>
      </c>
      <c r="G79" s="0" t="n">
        <v>11695.8742898416</v>
      </c>
      <c r="H79" s="0" t="n">
        <v>96140.5746067916</v>
      </c>
      <c r="I79" s="0" t="n">
        <v>39787.2889941872</v>
      </c>
      <c r="J79" s="0" t="n">
        <v>14833.5501829308</v>
      </c>
    </row>
    <row r="80" customFormat="false" ht="12.8" hidden="false" customHeight="false" outlineLevel="0" collapsed="false">
      <c r="A80" s="0" t="n">
        <v>127</v>
      </c>
      <c r="B80" s="0" t="n">
        <v>3794656.9961399</v>
      </c>
      <c r="C80" s="0" t="n">
        <v>2423532.52641815</v>
      </c>
      <c r="D80" s="0" t="n">
        <v>871008.559975452</v>
      </c>
      <c r="E80" s="0" t="n">
        <v>339360.121087</v>
      </c>
      <c r="F80" s="0" t="n">
        <v>0</v>
      </c>
      <c r="G80" s="0" t="n">
        <v>17258.3932804462</v>
      </c>
      <c r="H80" s="0" t="n">
        <v>96100.3643685402</v>
      </c>
      <c r="I80" s="0" t="n">
        <v>35520.8739324819</v>
      </c>
      <c r="J80" s="0" t="n">
        <v>11797.6698996377</v>
      </c>
    </row>
    <row r="81" customFormat="false" ht="12.8" hidden="false" customHeight="false" outlineLevel="0" collapsed="false">
      <c r="A81" s="0" t="n">
        <v>128</v>
      </c>
      <c r="B81" s="0" t="n">
        <v>3811923.22678279</v>
      </c>
      <c r="C81" s="0" t="n">
        <v>2494073.15213924</v>
      </c>
      <c r="D81" s="0" t="n">
        <v>823395.961420098</v>
      </c>
      <c r="E81" s="0" t="n">
        <v>346844.395079579</v>
      </c>
      <c r="F81" s="0" t="n">
        <v>0</v>
      </c>
      <c r="G81" s="0" t="n">
        <v>11838.0352515539</v>
      </c>
      <c r="H81" s="0" t="n">
        <v>98417.6688876307</v>
      </c>
      <c r="I81" s="0" t="n">
        <v>20452.0166482534</v>
      </c>
      <c r="J81" s="0" t="n">
        <v>11745.2764045164</v>
      </c>
    </row>
    <row r="82" customFormat="false" ht="12.8" hidden="false" customHeight="false" outlineLevel="0" collapsed="false">
      <c r="A82" s="0" t="n">
        <v>129</v>
      </c>
      <c r="B82" s="0" t="n">
        <v>4548441.92853928</v>
      </c>
      <c r="C82" s="0" t="n">
        <v>2447434.27460879</v>
      </c>
      <c r="D82" s="0" t="n">
        <v>844448.458249124</v>
      </c>
      <c r="E82" s="0" t="n">
        <v>341408.229903781</v>
      </c>
      <c r="F82" s="0" t="n">
        <v>776218.528961403</v>
      </c>
      <c r="G82" s="0" t="n">
        <v>9985.0192858983</v>
      </c>
      <c r="H82" s="0" t="n">
        <v>79311.8416578471</v>
      </c>
      <c r="I82" s="0" t="n">
        <v>30002.4345786398</v>
      </c>
      <c r="J82" s="0" t="n">
        <v>11439.3679950042</v>
      </c>
    </row>
    <row r="83" customFormat="false" ht="12.8" hidden="false" customHeight="false" outlineLevel="0" collapsed="false">
      <c r="A83" s="0" t="n">
        <v>130</v>
      </c>
      <c r="B83" s="0" t="n">
        <v>3859785.00024032</v>
      </c>
      <c r="C83" s="0" t="n">
        <v>2469588.61505969</v>
      </c>
      <c r="D83" s="0" t="n">
        <v>874458.803779405</v>
      </c>
      <c r="E83" s="0" t="n">
        <v>348789.457249684</v>
      </c>
      <c r="F83" s="0" t="n">
        <v>0</v>
      </c>
      <c r="G83" s="0" t="n">
        <v>17048.9885051871</v>
      </c>
      <c r="H83" s="0" t="n">
        <v>79270.1545104465</v>
      </c>
      <c r="I83" s="0" t="n">
        <v>48567.249999626</v>
      </c>
      <c r="J83" s="0" t="n">
        <v>13075.6826630366</v>
      </c>
    </row>
    <row r="84" customFormat="false" ht="12.8" hidden="false" customHeight="false" outlineLevel="0" collapsed="false">
      <c r="A84" s="0" t="n">
        <v>131</v>
      </c>
      <c r="B84" s="0" t="n">
        <v>3806514.01149996</v>
      </c>
      <c r="C84" s="0" t="n">
        <v>2452890.89378787</v>
      </c>
      <c r="D84" s="0" t="n">
        <v>823424.900039812</v>
      </c>
      <c r="E84" s="0" t="n">
        <v>344630.134936595</v>
      </c>
      <c r="F84" s="0" t="n">
        <v>0</v>
      </c>
      <c r="G84" s="0" t="n">
        <v>13888.8025226288</v>
      </c>
      <c r="H84" s="0" t="n">
        <v>83042.6443436524</v>
      </c>
      <c r="I84" s="0" t="n">
        <v>69341.6160604947</v>
      </c>
      <c r="J84" s="0" t="n">
        <v>11804.5319282759</v>
      </c>
    </row>
    <row r="85" customFormat="false" ht="12.8" hidden="false" customHeight="false" outlineLevel="0" collapsed="false">
      <c r="A85" s="0" t="n">
        <v>132</v>
      </c>
      <c r="B85" s="0" t="n">
        <v>3879030.10123098</v>
      </c>
      <c r="C85" s="0" t="n">
        <v>2506212.70357918</v>
      </c>
      <c r="D85" s="0" t="n">
        <v>861258.41312409</v>
      </c>
      <c r="E85" s="0" t="n">
        <v>349361.905051306</v>
      </c>
      <c r="F85" s="0" t="n">
        <v>0</v>
      </c>
      <c r="G85" s="0" t="n">
        <v>11973.7119212242</v>
      </c>
      <c r="H85" s="0" t="n">
        <v>95630.9498922228</v>
      </c>
      <c r="I85" s="0" t="n">
        <v>32603.8622895483</v>
      </c>
      <c r="J85" s="0" t="n">
        <v>13036.8650801957</v>
      </c>
    </row>
    <row r="86" customFormat="false" ht="12.8" hidden="false" customHeight="false" outlineLevel="0" collapsed="false">
      <c r="A86" s="0" t="n">
        <v>133</v>
      </c>
      <c r="B86" s="0" t="n">
        <v>4553592.39047201</v>
      </c>
      <c r="C86" s="0" t="n">
        <v>2425311.34264368</v>
      </c>
      <c r="D86" s="0" t="n">
        <v>841731.149906496</v>
      </c>
      <c r="E86" s="0" t="n">
        <v>344482.373543453</v>
      </c>
      <c r="F86" s="0" t="n">
        <v>774561.689268884</v>
      </c>
      <c r="G86" s="0" t="n">
        <v>9819.20840841308</v>
      </c>
      <c r="H86" s="0" t="n">
        <v>94398.5438940134</v>
      </c>
      <c r="I86" s="0" t="n">
        <v>33353.8861910465</v>
      </c>
      <c r="J86" s="0" t="n">
        <v>12713.484696722</v>
      </c>
    </row>
    <row r="87" customFormat="false" ht="12.8" hidden="false" customHeight="false" outlineLevel="0" collapsed="false">
      <c r="A87" s="0" t="n">
        <v>134</v>
      </c>
      <c r="B87" s="0" t="n">
        <v>3847783.49668666</v>
      </c>
      <c r="C87" s="0" t="n">
        <v>2450530.23786885</v>
      </c>
      <c r="D87" s="0" t="n">
        <v>881918.153546555</v>
      </c>
      <c r="E87" s="0" t="n">
        <v>346128.462416772</v>
      </c>
      <c r="F87" s="0" t="n">
        <v>0</v>
      </c>
      <c r="G87" s="0" t="n">
        <v>12191.9080205182</v>
      </c>
      <c r="H87" s="0" t="n">
        <v>98906.6566800074</v>
      </c>
      <c r="I87" s="0" t="n">
        <v>24593.800953465</v>
      </c>
      <c r="J87" s="0" t="n">
        <v>15872.0257407926</v>
      </c>
    </row>
    <row r="88" customFormat="false" ht="12.8" hidden="false" customHeight="false" outlineLevel="0" collapsed="false">
      <c r="A88" s="0" t="n">
        <v>135</v>
      </c>
      <c r="B88" s="0" t="n">
        <v>3783692.33438597</v>
      </c>
      <c r="C88" s="0" t="n">
        <v>2449089.77935324</v>
      </c>
      <c r="D88" s="0" t="n">
        <v>793378.019004822</v>
      </c>
      <c r="E88" s="0" t="n">
        <v>337981.954310109</v>
      </c>
      <c r="F88" s="0" t="n">
        <v>0</v>
      </c>
      <c r="G88" s="0" t="n">
        <v>11772.9005154931</v>
      </c>
      <c r="H88" s="0" t="n">
        <v>108796.601065791</v>
      </c>
      <c r="I88" s="0" t="n">
        <v>52627.667503995</v>
      </c>
      <c r="J88" s="0" t="n">
        <v>14391.2915368826</v>
      </c>
    </row>
    <row r="89" customFormat="false" ht="12.8" hidden="false" customHeight="false" outlineLevel="0" collapsed="false">
      <c r="A89" s="0" t="n">
        <v>136</v>
      </c>
      <c r="B89" s="0" t="n">
        <v>3821283.52057037</v>
      </c>
      <c r="C89" s="0" t="n">
        <v>2461145.74952937</v>
      </c>
      <c r="D89" s="0" t="n">
        <v>839758.612746825</v>
      </c>
      <c r="E89" s="0" t="n">
        <v>339836.54098071</v>
      </c>
      <c r="F89" s="0" t="n">
        <v>0</v>
      </c>
      <c r="G89" s="0" t="n">
        <v>14515.5253862601</v>
      </c>
      <c r="H89" s="0" t="n">
        <v>106617.032251784</v>
      </c>
      <c r="I89" s="0" t="n">
        <v>26970.3211167919</v>
      </c>
      <c r="J89" s="0" t="n">
        <v>16032.7600546173</v>
      </c>
    </row>
    <row r="90" customFormat="false" ht="12.8" hidden="false" customHeight="false" outlineLevel="0" collapsed="false">
      <c r="A90" s="0" t="n">
        <v>137</v>
      </c>
      <c r="B90" s="0" t="n">
        <v>4556395.3747219</v>
      </c>
      <c r="C90" s="0" t="n">
        <v>2536300.3570365</v>
      </c>
      <c r="D90" s="0" t="n">
        <v>727380.539623557</v>
      </c>
      <c r="E90" s="0" t="n">
        <v>337205.295396777</v>
      </c>
      <c r="F90" s="0" t="n">
        <v>767666.909663615</v>
      </c>
      <c r="G90" s="0" t="n">
        <v>12510.5567776806</v>
      </c>
      <c r="H90" s="0" t="n">
        <v>110458.103556168</v>
      </c>
      <c r="I90" s="0" t="n">
        <v>33838.61943152</v>
      </c>
      <c r="J90" s="0" t="n">
        <v>14213.5739800859</v>
      </c>
    </row>
    <row r="91" customFormat="false" ht="12.8" hidden="false" customHeight="false" outlineLevel="0" collapsed="false">
      <c r="A91" s="0" t="n">
        <v>138</v>
      </c>
      <c r="B91" s="0" t="n">
        <v>3874440.22979186</v>
      </c>
      <c r="C91" s="0" t="n">
        <v>2564565.20587904</v>
      </c>
      <c r="D91" s="0" t="n">
        <v>767367.619232522</v>
      </c>
      <c r="E91" s="0" t="n">
        <v>341128.768010845</v>
      </c>
      <c r="F91" s="0" t="n">
        <v>0</v>
      </c>
      <c r="G91" s="0" t="n">
        <v>20161.7088433201</v>
      </c>
      <c r="H91" s="0" t="n">
        <v>113362.321890274</v>
      </c>
      <c r="I91" s="0" t="n">
        <v>35467.7739616347</v>
      </c>
      <c r="J91" s="0" t="n">
        <v>15254.7949058122</v>
      </c>
    </row>
    <row r="92" customFormat="false" ht="12.8" hidden="false" customHeight="false" outlineLevel="0" collapsed="false">
      <c r="A92" s="0" t="n">
        <v>139</v>
      </c>
      <c r="B92" s="0" t="n">
        <v>3834308.17554818</v>
      </c>
      <c r="C92" s="0" t="n">
        <v>2553023.24403379</v>
      </c>
      <c r="D92" s="0" t="n">
        <v>732391.13057012</v>
      </c>
      <c r="E92" s="0" t="n">
        <v>338593.383278984</v>
      </c>
      <c r="F92" s="0" t="n">
        <v>0</v>
      </c>
      <c r="G92" s="0" t="n">
        <v>16092.0553331494</v>
      </c>
      <c r="H92" s="0" t="n">
        <v>121449.996783227</v>
      </c>
      <c r="I92" s="0" t="n">
        <v>47208.7583702543</v>
      </c>
      <c r="J92" s="0" t="n">
        <v>15484.5793401228</v>
      </c>
    </row>
    <row r="93" customFormat="false" ht="12.8" hidden="false" customHeight="false" outlineLevel="0" collapsed="false">
      <c r="A93" s="0" t="n">
        <v>140</v>
      </c>
      <c r="B93" s="0" t="n">
        <v>3895615.46173731</v>
      </c>
      <c r="C93" s="0" t="n">
        <v>2542986.67355768</v>
      </c>
      <c r="D93" s="0" t="n">
        <v>817814.143266602</v>
      </c>
      <c r="E93" s="0" t="n">
        <v>340318.923522965</v>
      </c>
      <c r="F93" s="0" t="n">
        <v>0</v>
      </c>
      <c r="G93" s="0" t="n">
        <v>17018.9463264128</v>
      </c>
      <c r="H93" s="0" t="n">
        <v>104159.756341732</v>
      </c>
      <c r="I93" s="0" t="n">
        <v>45180.5041987746</v>
      </c>
      <c r="J93" s="0" t="n">
        <v>15074.7102656397</v>
      </c>
    </row>
    <row r="94" customFormat="false" ht="12.8" hidden="false" customHeight="false" outlineLevel="0" collapsed="false">
      <c r="A94" s="0" t="n">
        <v>141</v>
      </c>
      <c r="B94" s="0" t="n">
        <v>4518245.49748483</v>
      </c>
      <c r="C94" s="0" t="n">
        <v>2441069.65201609</v>
      </c>
      <c r="D94" s="0" t="n">
        <v>794230.974393618</v>
      </c>
      <c r="E94" s="0" t="n">
        <v>332445.800607887</v>
      </c>
      <c r="F94" s="0" t="n">
        <v>765145.294491724</v>
      </c>
      <c r="G94" s="0" t="n">
        <v>19311.4270581083</v>
      </c>
      <c r="H94" s="0" t="n">
        <v>114122.451061414</v>
      </c>
      <c r="I94" s="0" t="n">
        <v>24540.6867423041</v>
      </c>
      <c r="J94" s="0" t="n">
        <v>17070.9848321999</v>
      </c>
    </row>
    <row r="95" customFormat="false" ht="12.8" hidden="false" customHeight="false" outlineLevel="0" collapsed="false">
      <c r="A95" s="0" t="n">
        <v>142</v>
      </c>
      <c r="B95" s="0" t="n">
        <v>3822381.80334902</v>
      </c>
      <c r="C95" s="0" t="n">
        <v>2444232.81028943</v>
      </c>
      <c r="D95" s="0" t="n">
        <v>843790.42692599</v>
      </c>
      <c r="E95" s="0" t="n">
        <v>335173.358955933</v>
      </c>
      <c r="F95" s="0" t="n">
        <v>0</v>
      </c>
      <c r="G95" s="0" t="n">
        <v>16255.6168050223</v>
      </c>
      <c r="H95" s="0" t="n">
        <v>115134.492295001</v>
      </c>
      <c r="I95" s="0" t="n">
        <v>31763.2612617197</v>
      </c>
      <c r="J95" s="0" t="n">
        <v>17799.8263578211</v>
      </c>
    </row>
    <row r="96" customFormat="false" ht="12.8" hidden="false" customHeight="false" outlineLevel="0" collapsed="false">
      <c r="A96" s="0" t="n">
        <v>143</v>
      </c>
      <c r="B96" s="0" t="n">
        <v>3792719.15097038</v>
      </c>
      <c r="C96" s="0" t="n">
        <v>2528690.16622533</v>
      </c>
      <c r="D96" s="0" t="n">
        <v>753083.934295518</v>
      </c>
      <c r="E96" s="0" t="n">
        <v>328037.675110834</v>
      </c>
      <c r="F96" s="0" t="n">
        <v>0</v>
      </c>
      <c r="G96" s="0" t="n">
        <v>16996.1601734965</v>
      </c>
      <c r="H96" s="0" t="n">
        <v>111787.425338374</v>
      </c>
      <c r="I96" s="0" t="n">
        <v>27933.9665303561</v>
      </c>
      <c r="J96" s="0" t="n">
        <v>16072.5208917612</v>
      </c>
    </row>
    <row r="97" customFormat="false" ht="12.8" hidden="false" customHeight="false" outlineLevel="0" collapsed="false">
      <c r="A97" s="0" t="n">
        <v>144</v>
      </c>
      <c r="B97" s="0" t="n">
        <v>3852203.40630743</v>
      </c>
      <c r="C97" s="0" t="n">
        <v>2547596.04759025</v>
      </c>
      <c r="D97" s="0" t="n">
        <v>797868.827370862</v>
      </c>
      <c r="E97" s="0" t="n">
        <v>333910.26372757</v>
      </c>
      <c r="F97" s="0" t="n">
        <v>0</v>
      </c>
      <c r="G97" s="0" t="n">
        <v>16748.5404479747</v>
      </c>
      <c r="H97" s="0" t="n">
        <v>105335.017186033</v>
      </c>
      <c r="I97" s="0" t="n">
        <v>21211.8819748645</v>
      </c>
      <c r="J97" s="0" t="n">
        <v>14471.3787645869</v>
      </c>
    </row>
    <row r="98" customFormat="false" ht="12.8" hidden="false" customHeight="false" outlineLevel="0" collapsed="false">
      <c r="A98" s="0" t="n">
        <v>145</v>
      </c>
      <c r="B98" s="0" t="n">
        <v>4573133.31555534</v>
      </c>
      <c r="C98" s="0" t="n">
        <v>2590275.04076106</v>
      </c>
      <c r="D98" s="0" t="n">
        <v>713455.897222698</v>
      </c>
      <c r="E98" s="0" t="n">
        <v>330234.93407542</v>
      </c>
      <c r="F98" s="0" t="n">
        <v>774337.953078213</v>
      </c>
      <c r="G98" s="0" t="n">
        <v>9754.13352348445</v>
      </c>
      <c r="H98" s="0" t="n">
        <v>108030.719004048</v>
      </c>
      <c r="I98" s="0" t="n">
        <v>20183.2375433887</v>
      </c>
      <c r="J98" s="0" t="n">
        <v>15559.9172300751</v>
      </c>
    </row>
    <row r="99" customFormat="false" ht="12.8" hidden="false" customHeight="false" outlineLevel="0" collapsed="false">
      <c r="A99" s="0" t="n">
        <v>146</v>
      </c>
      <c r="B99" s="0" t="n">
        <v>3831982.7217703</v>
      </c>
      <c r="C99" s="0" t="n">
        <v>2555375.6113723</v>
      </c>
      <c r="D99" s="0" t="n">
        <v>774524.719039328</v>
      </c>
      <c r="E99" s="0" t="n">
        <v>336207.466293637</v>
      </c>
      <c r="F99" s="0" t="n">
        <v>0</v>
      </c>
      <c r="G99" s="0" t="n">
        <v>11858.395773237</v>
      </c>
      <c r="H99" s="0" t="n">
        <v>102656.3324772</v>
      </c>
      <c r="I99" s="0" t="n">
        <v>28406.9044344322</v>
      </c>
      <c r="J99" s="0" t="n">
        <v>16544.9732782403</v>
      </c>
    </row>
    <row r="100" customFormat="false" ht="12.8" hidden="false" customHeight="false" outlineLevel="0" collapsed="false">
      <c r="A100" s="0" t="n">
        <v>147</v>
      </c>
      <c r="B100" s="0" t="n">
        <v>3808156.15089863</v>
      </c>
      <c r="C100" s="0" t="n">
        <v>2514912.50506155</v>
      </c>
      <c r="D100" s="0" t="n">
        <v>778284.839689026</v>
      </c>
      <c r="E100" s="0" t="n">
        <v>327358.20292871</v>
      </c>
      <c r="F100" s="0" t="n">
        <v>0</v>
      </c>
      <c r="G100" s="0" t="n">
        <v>17730.2186678922</v>
      </c>
      <c r="H100" s="0" t="n">
        <v>107278.397734733</v>
      </c>
      <c r="I100" s="0" t="n">
        <v>32297.5287694414</v>
      </c>
      <c r="J100" s="0" t="n">
        <v>16961.5105732711</v>
      </c>
    </row>
    <row r="101" customFormat="false" ht="12.8" hidden="false" customHeight="false" outlineLevel="0" collapsed="false">
      <c r="A101" s="0" t="n">
        <v>148</v>
      </c>
      <c r="B101" s="0" t="n">
        <v>3889301.50882296</v>
      </c>
      <c r="C101" s="0" t="n">
        <v>2607816.18480915</v>
      </c>
      <c r="D101" s="0" t="n">
        <v>778975.814722668</v>
      </c>
      <c r="E101" s="0" t="n">
        <v>332447.16491287</v>
      </c>
      <c r="F101" s="0" t="n">
        <v>0</v>
      </c>
      <c r="G101" s="0" t="n">
        <v>15400.7833493627</v>
      </c>
      <c r="H101" s="0" t="n">
        <v>96528.5112670218</v>
      </c>
      <c r="I101" s="0" t="n">
        <v>33329.9676005115</v>
      </c>
      <c r="J101" s="0" t="n">
        <v>12743.7673939558</v>
      </c>
    </row>
    <row r="102" customFormat="false" ht="12.8" hidden="false" customHeight="false" outlineLevel="0" collapsed="false">
      <c r="A102" s="0" t="n">
        <v>149</v>
      </c>
      <c r="B102" s="0" t="n">
        <v>4531404.80448339</v>
      </c>
      <c r="C102" s="0" t="n">
        <v>2481846.17145254</v>
      </c>
      <c r="D102" s="0" t="n">
        <v>773591.428905489</v>
      </c>
      <c r="E102" s="0" t="n">
        <v>326412.120949909</v>
      </c>
      <c r="F102" s="0" t="n">
        <v>772537.521071092</v>
      </c>
      <c r="G102" s="0" t="n">
        <v>15089.8816153192</v>
      </c>
      <c r="H102" s="0" t="n">
        <v>110163.955206187</v>
      </c>
      <c r="I102" s="0" t="n">
        <v>23574.3886146233</v>
      </c>
      <c r="J102" s="0" t="n">
        <v>16538.1753999333</v>
      </c>
    </row>
    <row r="103" customFormat="false" ht="12.8" hidden="false" customHeight="false" outlineLevel="0" collapsed="false">
      <c r="A103" s="0" t="n">
        <v>150</v>
      </c>
      <c r="B103" s="0" t="n">
        <v>3859678.61083691</v>
      </c>
      <c r="C103" s="0" t="n">
        <v>2546468.98469328</v>
      </c>
      <c r="D103" s="0" t="n">
        <v>815554.364370328</v>
      </c>
      <c r="E103" s="0" t="n">
        <v>332668.405185137</v>
      </c>
      <c r="F103" s="0" t="n">
        <v>0</v>
      </c>
      <c r="G103" s="0" t="n">
        <v>14759.8185715255</v>
      </c>
      <c r="H103" s="0" t="n">
        <v>93136.202085817</v>
      </c>
      <c r="I103" s="0" t="n">
        <v>36182.7244628939</v>
      </c>
      <c r="J103" s="0" t="n">
        <v>14479.6310457041</v>
      </c>
    </row>
    <row r="104" customFormat="false" ht="12.8" hidden="false" customHeight="false" outlineLevel="0" collapsed="false">
      <c r="A104" s="0" t="n">
        <v>151</v>
      </c>
      <c r="B104" s="0" t="n">
        <v>3706869.99416066</v>
      </c>
      <c r="C104" s="0" t="n">
        <v>2456376.54008572</v>
      </c>
      <c r="D104" s="0" t="n">
        <v>760226.886877683</v>
      </c>
      <c r="E104" s="0" t="n">
        <v>327222.416195727</v>
      </c>
      <c r="F104" s="0" t="n">
        <v>0</v>
      </c>
      <c r="G104" s="0" t="n">
        <v>16811.5188874201</v>
      </c>
      <c r="H104" s="0" t="n">
        <v>99592.9757770279</v>
      </c>
      <c r="I104" s="0" t="n">
        <v>24237.7188213778</v>
      </c>
      <c r="J104" s="0" t="n">
        <v>14232.4127679626</v>
      </c>
    </row>
    <row r="105" customFormat="false" ht="12.8" hidden="false" customHeight="false" outlineLevel="0" collapsed="false">
      <c r="A105" s="0" t="n">
        <v>152</v>
      </c>
      <c r="B105" s="0" t="n">
        <v>3817645.36403857</v>
      </c>
      <c r="C105" s="0" t="n">
        <v>2549793.36637098</v>
      </c>
      <c r="D105" s="0" t="n">
        <v>779439.644541795</v>
      </c>
      <c r="E105" s="0" t="n">
        <v>329518.999566581</v>
      </c>
      <c r="F105" s="0" t="n">
        <v>0</v>
      </c>
      <c r="G105" s="0" t="n">
        <v>13392.8655629944</v>
      </c>
      <c r="H105" s="0" t="n">
        <v>94754.2396604923</v>
      </c>
      <c r="I105" s="0" t="n">
        <v>28123.7419148481</v>
      </c>
      <c r="J105" s="0" t="n">
        <v>14695.7260189977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231</v>
      </c>
      <c r="B1" s="0" t="s">
        <v>248</v>
      </c>
      <c r="C1" s="0" t="s">
        <v>249</v>
      </c>
      <c r="D1" s="0" t="s">
        <v>250</v>
      </c>
      <c r="E1" s="0" t="s">
        <v>251</v>
      </c>
      <c r="F1" s="0" t="s">
        <v>252</v>
      </c>
      <c r="G1" s="0" t="s">
        <v>253</v>
      </c>
      <c r="H1" s="0" t="s">
        <v>254</v>
      </c>
      <c r="I1" s="0" t="s">
        <v>255</v>
      </c>
      <c r="J1" s="0" t="s">
        <v>256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64" min="1" style="161" width="11.64"/>
  </cols>
  <sheetData>
    <row r="1" customFormat="false" ht="12.8" hidden="false" customHeight="false" outlineLevel="0" collapsed="false">
      <c r="A1" s="0" t="s">
        <v>228</v>
      </c>
      <c r="B1" s="0" t="s">
        <v>212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213</v>
      </c>
    </row>
    <row r="2" customFormat="false" ht="12.8" hidden="false" customHeight="false" outlineLevel="0" collapsed="false">
      <c r="A2" s="161" t="n">
        <v>49</v>
      </c>
      <c r="B2" s="161" t="n">
        <v>18000510.6188669</v>
      </c>
      <c r="C2" s="161" t="n">
        <v>17348424.3044446</v>
      </c>
      <c r="D2" s="161" t="n">
        <v>61294383.3095153</v>
      </c>
      <c r="E2" s="161" t="n">
        <v>61294383.3095153</v>
      </c>
      <c r="F2" s="161" t="n">
        <v>0</v>
      </c>
      <c r="G2" s="161" t="n">
        <v>371077.892968079</v>
      </c>
      <c r="H2" s="161" t="n">
        <v>186193.971362136</v>
      </c>
      <c r="I2" s="161" t="n">
        <v>135449.214417351</v>
      </c>
    </row>
    <row r="3" customFormat="false" ht="12.8" hidden="false" customHeight="false" outlineLevel="0" collapsed="false">
      <c r="A3" s="161" t="n">
        <v>50</v>
      </c>
      <c r="B3" s="161" t="n">
        <v>22157499.2341788</v>
      </c>
      <c r="C3" s="161" t="n">
        <v>21420846.3579256</v>
      </c>
      <c r="D3" s="161" t="n">
        <v>75698211.0792046</v>
      </c>
      <c r="E3" s="161" t="n">
        <v>64884180.9250325</v>
      </c>
      <c r="F3" s="161" t="n">
        <v>10814030.1541721</v>
      </c>
      <c r="G3" s="161" t="n">
        <v>449590.592220506</v>
      </c>
      <c r="H3" s="161" t="n">
        <v>181303.384351026</v>
      </c>
      <c r="I3" s="161" t="n">
        <v>151084.142402353</v>
      </c>
    </row>
    <row r="4" customFormat="false" ht="12.8" hidden="false" customHeight="false" outlineLevel="0" collapsed="false">
      <c r="A4" s="161" t="n">
        <v>51</v>
      </c>
      <c r="B4" s="161" t="n">
        <v>20233959.3615849</v>
      </c>
      <c r="C4" s="161" t="n">
        <v>19481047.9018705</v>
      </c>
      <c r="D4" s="161" t="n">
        <v>68948168.7444157</v>
      </c>
      <c r="E4" s="161" t="n">
        <v>68948168.7444157</v>
      </c>
      <c r="F4" s="161" t="n">
        <v>0</v>
      </c>
      <c r="G4" s="161" t="n">
        <v>479075.444673333</v>
      </c>
      <c r="H4" s="161" t="n">
        <v>169295.89556962</v>
      </c>
      <c r="I4" s="161" t="n">
        <v>149343.027816335</v>
      </c>
    </row>
    <row r="5" customFormat="false" ht="12.8" hidden="false" customHeight="false" outlineLevel="0" collapsed="false">
      <c r="A5" s="161" t="n">
        <v>52</v>
      </c>
      <c r="B5" s="161" t="n">
        <v>23711099.340712</v>
      </c>
      <c r="C5" s="161" t="n">
        <v>22929508.1705452</v>
      </c>
      <c r="D5" s="161" t="n">
        <v>81128439.104295</v>
      </c>
      <c r="E5" s="161" t="n">
        <v>69538662.0893957</v>
      </c>
      <c r="F5" s="161" t="n">
        <v>11589777.0148993</v>
      </c>
      <c r="G5" s="161" t="n">
        <v>516987.680878167</v>
      </c>
      <c r="H5" s="161" t="n">
        <v>162008.72253143</v>
      </c>
      <c r="I5" s="161" t="n">
        <v>146563.952510206</v>
      </c>
    </row>
    <row r="6" customFormat="false" ht="12.8" hidden="false" customHeight="false" outlineLevel="0" collapsed="false">
      <c r="A6" s="161" t="n">
        <v>53</v>
      </c>
      <c r="B6" s="161" t="n">
        <v>19318558.8094962</v>
      </c>
      <c r="C6" s="161" t="n">
        <v>18652836.7134315</v>
      </c>
      <c r="D6" s="161" t="n">
        <v>66019109.634082</v>
      </c>
      <c r="E6" s="161" t="n">
        <v>66019109.634082</v>
      </c>
      <c r="F6" s="161" t="n">
        <v>0</v>
      </c>
      <c r="G6" s="161" t="n">
        <v>425976.651435597</v>
      </c>
      <c r="H6" s="161" t="n">
        <v>141481.176969882</v>
      </c>
      <c r="I6" s="161" t="n">
        <v>140377.525227439</v>
      </c>
    </row>
    <row r="7" customFormat="false" ht="12.8" hidden="false" customHeight="false" outlineLevel="0" collapsed="false">
      <c r="A7" s="161" t="n">
        <v>54</v>
      </c>
      <c r="B7" s="161" t="n">
        <v>22035975.6793422</v>
      </c>
      <c r="C7" s="161" t="n">
        <v>21394352.2957855</v>
      </c>
      <c r="D7" s="161" t="n">
        <v>75696584.2068533</v>
      </c>
      <c r="E7" s="161" t="n">
        <v>64882786.4630171</v>
      </c>
      <c r="F7" s="161" t="n">
        <v>10813797.7438362</v>
      </c>
      <c r="G7" s="161" t="n">
        <v>415298.321746476</v>
      </c>
      <c r="H7" s="161" t="n">
        <v>127089.694721227</v>
      </c>
      <c r="I7" s="161" t="n">
        <v>141764.810127232</v>
      </c>
    </row>
    <row r="8" customFormat="false" ht="12.8" hidden="false" customHeight="false" outlineLevel="0" collapsed="false">
      <c r="A8" s="161" t="n">
        <v>55</v>
      </c>
      <c r="B8" s="161" t="n">
        <v>19225382.5714869</v>
      </c>
      <c r="C8" s="161" t="n">
        <v>18603741.720877</v>
      </c>
      <c r="D8" s="161" t="n">
        <v>65799884.3882005</v>
      </c>
      <c r="E8" s="161" t="n">
        <v>65799884.3882005</v>
      </c>
      <c r="F8" s="161" t="n">
        <v>0</v>
      </c>
      <c r="G8" s="161" t="n">
        <v>399075.404357142</v>
      </c>
      <c r="H8" s="161" t="n">
        <v>121633.121774462</v>
      </c>
      <c r="I8" s="161" t="n">
        <v>144189.0349691</v>
      </c>
    </row>
    <row r="9" customFormat="false" ht="12.8" hidden="false" customHeight="false" outlineLevel="0" collapsed="false">
      <c r="A9" s="161" t="n">
        <v>56</v>
      </c>
      <c r="B9" s="161" t="n">
        <v>22564836.9054479</v>
      </c>
      <c r="C9" s="161" t="n">
        <v>21903346.743288</v>
      </c>
      <c r="D9" s="161" t="n">
        <v>77437977.0286537</v>
      </c>
      <c r="E9" s="161" t="n">
        <v>66375408.8817032</v>
      </c>
      <c r="F9" s="161" t="n">
        <v>11062568.1469505</v>
      </c>
      <c r="G9" s="161" t="n">
        <v>439140.631379141</v>
      </c>
      <c r="H9" s="161" t="n">
        <v>116461.810362377</v>
      </c>
      <c r="I9" s="161" t="n">
        <v>151268.17202623</v>
      </c>
    </row>
    <row r="10" customFormat="false" ht="12.8" hidden="false" customHeight="false" outlineLevel="0" collapsed="false">
      <c r="A10" s="161" t="n">
        <v>57</v>
      </c>
      <c r="B10" s="161" t="n">
        <v>19510720.9348717</v>
      </c>
      <c r="C10" s="161" t="n">
        <v>18772632.0522002</v>
      </c>
      <c r="D10" s="161" t="n">
        <v>66351902.7083651</v>
      </c>
      <c r="E10" s="161" t="n">
        <v>66351902.7083651</v>
      </c>
      <c r="F10" s="161" t="n">
        <v>0</v>
      </c>
      <c r="G10" s="161" t="n">
        <v>413586.258336625</v>
      </c>
      <c r="H10" s="161" t="n">
        <v>238137.823326839</v>
      </c>
      <c r="I10" s="161" t="n">
        <v>123378.287154311</v>
      </c>
    </row>
    <row r="11" customFormat="false" ht="12.8" hidden="false" customHeight="false" outlineLevel="0" collapsed="false">
      <c r="A11" s="161" t="n">
        <v>58</v>
      </c>
      <c r="B11" s="161" t="n">
        <v>23339052.656364</v>
      </c>
      <c r="C11" s="161" t="n">
        <v>22600878.1366645</v>
      </c>
      <c r="D11" s="161" t="n">
        <v>79882706.2211742</v>
      </c>
      <c r="E11" s="161" t="n">
        <v>68470891.0467207</v>
      </c>
      <c r="F11" s="161" t="n">
        <v>11411815.1744534</v>
      </c>
      <c r="G11" s="161" t="n">
        <v>415889.735639967</v>
      </c>
      <c r="H11" s="161" t="n">
        <v>230582.912895283</v>
      </c>
      <c r="I11" s="161" t="n">
        <v>131002.673091904</v>
      </c>
    </row>
    <row r="12" customFormat="false" ht="12.8" hidden="false" customHeight="false" outlineLevel="0" collapsed="false">
      <c r="A12" s="161" t="n">
        <v>59</v>
      </c>
      <c r="B12" s="161" t="n">
        <v>20676340.3358436</v>
      </c>
      <c r="C12" s="161" t="n">
        <v>19987346.5543269</v>
      </c>
      <c r="D12" s="161" t="n">
        <v>70658358.7383324</v>
      </c>
      <c r="E12" s="161" t="n">
        <v>70658358.7383324</v>
      </c>
      <c r="F12" s="161" t="n">
        <v>0</v>
      </c>
      <c r="G12" s="161" t="n">
        <v>367663.677083727</v>
      </c>
      <c r="H12" s="161" t="n">
        <v>225108.785774441</v>
      </c>
      <c r="I12" s="161" t="n">
        <v>137459.026655012</v>
      </c>
    </row>
    <row r="13" customFormat="false" ht="12.8" hidden="false" customHeight="false" outlineLevel="0" collapsed="false">
      <c r="A13" s="161" t="n">
        <v>60</v>
      </c>
      <c r="B13" s="161" t="n">
        <v>24442783.390504</v>
      </c>
      <c r="C13" s="161" t="n">
        <v>23718443.3956191</v>
      </c>
      <c r="D13" s="161" t="n">
        <v>83772244.5237371</v>
      </c>
      <c r="E13" s="161" t="n">
        <v>71804781.020346</v>
      </c>
      <c r="F13" s="161" t="n">
        <v>11967463.503391</v>
      </c>
      <c r="G13" s="161" t="n">
        <v>396743.97044938</v>
      </c>
      <c r="H13" s="161" t="n">
        <v>227007.358244038</v>
      </c>
      <c r="I13" s="161" t="n">
        <v>143698.094559182</v>
      </c>
    </row>
    <row r="14" customFormat="false" ht="12.8" hidden="false" customHeight="false" outlineLevel="0" collapsed="false">
      <c r="A14" s="161" t="n">
        <v>61</v>
      </c>
      <c r="B14" s="161" t="n">
        <v>19425279.3963776</v>
      </c>
      <c r="C14" s="161" t="n">
        <v>18694163.0781907</v>
      </c>
      <c r="D14" s="161" t="n">
        <v>62655549.6102329</v>
      </c>
      <c r="E14" s="161" t="n">
        <v>70961222.6214461</v>
      </c>
      <c r="F14" s="161" t="n">
        <v>0</v>
      </c>
      <c r="G14" s="161" t="n">
        <v>385120.323093544</v>
      </c>
      <c r="H14" s="161" t="n">
        <v>255380.671773609</v>
      </c>
      <c r="I14" s="161" t="n">
        <v>129450.461885458</v>
      </c>
    </row>
    <row r="15" customFormat="false" ht="12.8" hidden="false" customHeight="false" outlineLevel="0" collapsed="false">
      <c r="A15" s="161" t="n">
        <v>62</v>
      </c>
      <c r="B15" s="161" t="n">
        <v>22128007.929654</v>
      </c>
      <c r="C15" s="161" t="n">
        <v>21409449.6656469</v>
      </c>
      <c r="D15" s="161" t="n">
        <v>71778714.4057313</v>
      </c>
      <c r="E15" s="161" t="n">
        <v>69714099.3486738</v>
      </c>
      <c r="F15" s="161" t="n">
        <v>11619016.5581123</v>
      </c>
      <c r="G15" s="161" t="n">
        <v>396657.897900116</v>
      </c>
      <c r="H15" s="161" t="n">
        <v>234931.164644349</v>
      </c>
      <c r="I15" s="161" t="n">
        <v>124241.716375217</v>
      </c>
    </row>
    <row r="16" customFormat="false" ht="12.8" hidden="false" customHeight="false" outlineLevel="0" collapsed="false">
      <c r="A16" s="161" t="n">
        <v>63</v>
      </c>
      <c r="B16" s="161" t="n">
        <v>18144968.4047922</v>
      </c>
      <c r="C16" s="161" t="n">
        <v>17507481.7642189</v>
      </c>
      <c r="D16" s="161" t="n">
        <v>58906927.6239573</v>
      </c>
      <c r="E16" s="161" t="n">
        <v>66038620.5698344</v>
      </c>
      <c r="F16" s="161" t="n">
        <v>0</v>
      </c>
      <c r="G16" s="161" t="n">
        <v>349907.588704731</v>
      </c>
      <c r="H16" s="161" t="n">
        <v>208838.907550347</v>
      </c>
      <c r="I16" s="161" t="n">
        <v>112485.920454584</v>
      </c>
    </row>
    <row r="17" customFormat="false" ht="12.8" hidden="false" customHeight="false" outlineLevel="0" collapsed="false">
      <c r="A17" s="161" t="n">
        <v>64</v>
      </c>
      <c r="B17" s="161" t="n">
        <v>19836641.3035061</v>
      </c>
      <c r="C17" s="161" t="n">
        <v>19240579.5549017</v>
      </c>
      <c r="D17" s="161" t="n">
        <v>64744975.4296404</v>
      </c>
      <c r="E17" s="161" t="n">
        <v>62201099.778605</v>
      </c>
      <c r="F17" s="161" t="n">
        <v>10366849.9631008</v>
      </c>
      <c r="G17" s="161" t="n">
        <v>316139.72116797</v>
      </c>
      <c r="H17" s="161" t="n">
        <v>201450.048869671</v>
      </c>
      <c r="I17" s="161" t="n">
        <v>112102.826524005</v>
      </c>
    </row>
    <row r="18" customFormat="false" ht="12.8" hidden="false" customHeight="false" outlineLevel="0" collapsed="false">
      <c r="A18" s="161" t="n">
        <v>65</v>
      </c>
      <c r="B18" s="161" t="n">
        <v>15838280.4823216</v>
      </c>
      <c r="C18" s="161" t="n">
        <v>15266786.4777722</v>
      </c>
      <c r="D18" s="161" t="n">
        <v>48722220.7070428</v>
      </c>
      <c r="E18" s="161" t="n">
        <v>61869622.9419318</v>
      </c>
      <c r="F18" s="161" t="n">
        <v>0</v>
      </c>
      <c r="G18" s="161" t="n">
        <v>293358.556230833</v>
      </c>
      <c r="H18" s="161" t="n">
        <v>200443.796049829</v>
      </c>
      <c r="I18" s="161" t="n">
        <v>110988.074669527</v>
      </c>
    </row>
    <row r="19" customFormat="false" ht="12.8" hidden="false" customHeight="false" outlineLevel="0" collapsed="false">
      <c r="A19" s="161" t="n">
        <v>66</v>
      </c>
      <c r="B19" s="161" t="n">
        <v>18778360.1188109</v>
      </c>
      <c r="C19" s="161" t="n">
        <v>18212473.0018592</v>
      </c>
      <c r="D19" s="161" t="n">
        <v>58758310.1698221</v>
      </c>
      <c r="E19" s="161" t="n">
        <v>62353425.0747698</v>
      </c>
      <c r="F19" s="161" t="n">
        <v>10392237.5124616</v>
      </c>
      <c r="G19" s="161" t="n">
        <v>294460.186874524</v>
      </c>
      <c r="H19" s="161" t="n">
        <v>196186.538477386</v>
      </c>
      <c r="I19" s="161" t="n">
        <v>107486.273713936</v>
      </c>
    </row>
    <row r="20" customFormat="false" ht="12.8" hidden="false" customHeight="false" outlineLevel="0" collapsed="false">
      <c r="A20" s="161" t="n">
        <v>67</v>
      </c>
      <c r="B20" s="161" t="n">
        <v>15860188.8718915</v>
      </c>
      <c r="C20" s="161" t="n">
        <v>15266336.8334218</v>
      </c>
      <c r="D20" s="161" t="n">
        <v>49437145.1843315</v>
      </c>
      <c r="E20" s="161" t="n">
        <v>60559005.7924842</v>
      </c>
      <c r="F20" s="161" t="n">
        <v>0</v>
      </c>
      <c r="G20" s="161" t="n">
        <v>310256.129758465</v>
      </c>
      <c r="H20" s="161" t="n">
        <v>207049.283705519</v>
      </c>
      <c r="I20" s="161" t="n">
        <v>109352.321436835</v>
      </c>
    </row>
    <row r="21" customFormat="false" ht="12.8" hidden="false" customHeight="false" outlineLevel="0" collapsed="false">
      <c r="A21" s="161" t="n">
        <v>68</v>
      </c>
      <c r="B21" s="161" t="n">
        <v>18033810.2682384</v>
      </c>
      <c r="C21" s="161" t="n">
        <v>17429822.5917796</v>
      </c>
      <c r="D21" s="161" t="n">
        <v>56931853.5348079</v>
      </c>
      <c r="E21" s="161" t="n">
        <v>58594550.2898636</v>
      </c>
      <c r="F21" s="161" t="n">
        <v>9765758.38164393</v>
      </c>
      <c r="G21" s="161" t="n">
        <v>322286.80458126</v>
      </c>
      <c r="H21" s="161" t="n">
        <v>204810.158504698</v>
      </c>
      <c r="I21" s="161" t="n">
        <v>109843.876246888</v>
      </c>
    </row>
    <row r="22" customFormat="false" ht="12.8" hidden="false" customHeight="false" outlineLevel="0" collapsed="false">
      <c r="A22" s="161" t="n">
        <v>69</v>
      </c>
      <c r="B22" s="161" t="n">
        <v>16519043.637939</v>
      </c>
      <c r="C22" s="161" t="n">
        <v>15951956.5070811</v>
      </c>
      <c r="D22" s="161" t="n">
        <v>52153431.8633301</v>
      </c>
      <c r="E22" s="161" t="n">
        <v>61546204.7331782</v>
      </c>
      <c r="F22" s="161" t="n">
        <v>0</v>
      </c>
      <c r="G22" s="161" t="n">
        <v>284732.011818812</v>
      </c>
      <c r="H22" s="161" t="n">
        <v>204516.203423935</v>
      </c>
      <c r="I22" s="161" t="n">
        <v>111198.450878821</v>
      </c>
    </row>
    <row r="23" customFormat="false" ht="12.8" hidden="false" customHeight="false" outlineLevel="0" collapsed="false">
      <c r="A23" s="161" t="n">
        <v>70</v>
      </c>
      <c r="B23" s="161" t="n">
        <v>18695477.4701039</v>
      </c>
      <c r="C23" s="161" t="n">
        <v>18107165.2138353</v>
      </c>
      <c r="D23" s="161" t="n">
        <v>59341196.1545907</v>
      </c>
      <c r="E23" s="161" t="n">
        <v>59695439.2568477</v>
      </c>
      <c r="F23" s="161" t="n">
        <v>9949239.87614129</v>
      </c>
      <c r="G23" s="161" t="n">
        <v>328881.851277874</v>
      </c>
      <c r="H23" s="161" t="n">
        <v>200303.934707895</v>
      </c>
      <c r="I23" s="161" t="n">
        <v>84466.3861183317</v>
      </c>
    </row>
    <row r="24" customFormat="false" ht="12.8" hidden="false" customHeight="false" outlineLevel="0" collapsed="false">
      <c r="A24" s="161" t="n">
        <v>71</v>
      </c>
      <c r="B24" s="161" t="n">
        <v>16080435.9298556</v>
      </c>
      <c r="C24" s="161" t="n">
        <v>15491618.055342</v>
      </c>
      <c r="D24" s="161" t="n">
        <v>50936740.0650975</v>
      </c>
      <c r="E24" s="161" t="n">
        <v>59207421.2825803</v>
      </c>
      <c r="F24" s="161" t="n">
        <v>0</v>
      </c>
      <c r="G24" s="161" t="n">
        <v>323146.045820697</v>
      </c>
      <c r="H24" s="161" t="n">
        <v>202753.310707704</v>
      </c>
      <c r="I24" s="161" t="n">
        <v>89883.5971217129</v>
      </c>
    </row>
    <row r="25" customFormat="false" ht="12.8" hidden="false" customHeight="false" outlineLevel="0" collapsed="false">
      <c r="A25" s="161" t="n">
        <v>72</v>
      </c>
      <c r="B25" s="161" t="n">
        <v>18794097.4640602</v>
      </c>
      <c r="C25" s="161" t="n">
        <v>18214633.8122873</v>
      </c>
      <c r="D25" s="161" t="n">
        <v>60028252.7431855</v>
      </c>
      <c r="E25" s="161" t="n">
        <v>59530365.6241256</v>
      </c>
      <c r="F25" s="161" t="n">
        <v>9921727.60402093</v>
      </c>
      <c r="G25" s="161" t="n">
        <v>315847.283043876</v>
      </c>
      <c r="H25" s="161" t="n">
        <v>198460.514970549</v>
      </c>
      <c r="I25" s="161" t="n">
        <v>93079.7910834957</v>
      </c>
    </row>
    <row r="26" customFormat="false" ht="12.8" hidden="false" customHeight="false" outlineLevel="0" collapsed="false">
      <c r="A26" s="161" t="n">
        <v>73</v>
      </c>
      <c r="B26" s="161" t="n">
        <v>16465853.0201539</v>
      </c>
      <c r="C26" s="161" t="n">
        <v>15859907.7599255</v>
      </c>
      <c r="D26" s="161" t="n">
        <v>52514516.1261861</v>
      </c>
      <c r="E26" s="161" t="n">
        <v>60092991.5743978</v>
      </c>
      <c r="F26" s="161" t="n">
        <v>0</v>
      </c>
      <c r="G26" s="161" t="n">
        <v>340368.41466263</v>
      </c>
      <c r="H26" s="161" t="n">
        <v>198725.132850366</v>
      </c>
      <c r="I26" s="161" t="n">
        <v>95502.4467363211</v>
      </c>
    </row>
    <row r="27" customFormat="false" ht="12.8" hidden="false" customHeight="false" outlineLevel="0" collapsed="false">
      <c r="A27" s="161" t="n">
        <v>74</v>
      </c>
      <c r="B27" s="161" t="n">
        <v>19333992.3170684</v>
      </c>
      <c r="C27" s="161" t="n">
        <v>18736751.1594799</v>
      </c>
      <c r="D27" s="161" t="n">
        <v>62094900.5079357</v>
      </c>
      <c r="E27" s="161" t="n">
        <v>60817537.0059052</v>
      </c>
      <c r="F27" s="161" t="n">
        <v>10136256.1676509</v>
      </c>
      <c r="G27" s="161" t="n">
        <v>327730.994432511</v>
      </c>
      <c r="H27" s="161" t="n">
        <v>201939.712445492</v>
      </c>
      <c r="I27" s="161" t="n">
        <v>96529.215300612</v>
      </c>
    </row>
    <row r="28" customFormat="false" ht="12.8" hidden="false" customHeight="false" outlineLevel="0" collapsed="false">
      <c r="A28" s="161" t="n">
        <v>75</v>
      </c>
      <c r="B28" s="161" t="n">
        <v>16970963.2845069</v>
      </c>
      <c r="C28" s="161" t="n">
        <v>16379772.5191777</v>
      </c>
      <c r="D28" s="161" t="n">
        <v>54507008.4331859</v>
      </c>
      <c r="E28" s="161" t="n">
        <v>61650326.0788333</v>
      </c>
      <c r="F28" s="161" t="n">
        <v>0</v>
      </c>
      <c r="G28" s="161" t="n">
        <v>327915.147691884</v>
      </c>
      <c r="H28" s="161" t="n">
        <v>192269.562029836</v>
      </c>
      <c r="I28" s="161" t="n">
        <v>101437.222296393</v>
      </c>
    </row>
    <row r="29" customFormat="false" ht="12.8" hidden="false" customHeight="false" outlineLevel="0" collapsed="false">
      <c r="A29" s="161" t="n">
        <v>76</v>
      </c>
      <c r="B29" s="161" t="n">
        <v>20088931.0612645</v>
      </c>
      <c r="C29" s="161" t="n">
        <v>19445014.3458357</v>
      </c>
      <c r="D29" s="161" t="n">
        <v>64738096.2813277</v>
      </c>
      <c r="E29" s="161" t="n">
        <v>62681000.351787</v>
      </c>
      <c r="F29" s="161" t="n">
        <v>10446833.3919645</v>
      </c>
      <c r="G29" s="161" t="n">
        <v>369347.198214712</v>
      </c>
      <c r="H29" s="161" t="n">
        <v>207349.232495103</v>
      </c>
      <c r="I29" s="161" t="n">
        <v>96028.978169873</v>
      </c>
    </row>
    <row r="30" customFormat="false" ht="12.8" hidden="false" customHeight="false" outlineLevel="0" collapsed="false">
      <c r="A30" s="161" t="n">
        <v>77</v>
      </c>
      <c r="B30" s="161" t="n">
        <v>17583450.224224</v>
      </c>
      <c r="C30" s="161" t="n">
        <v>16970685.225463</v>
      </c>
      <c r="D30" s="161" t="n">
        <v>56719169.57358</v>
      </c>
      <c r="E30" s="161" t="n">
        <v>63381322.346527</v>
      </c>
      <c r="F30" s="161" t="n">
        <v>0</v>
      </c>
      <c r="G30" s="161" t="n">
        <v>342367.614375117</v>
      </c>
      <c r="H30" s="161" t="n">
        <v>201147.633738049</v>
      </c>
      <c r="I30" s="161" t="n">
        <v>98928.2152112361</v>
      </c>
    </row>
    <row r="31" customFormat="false" ht="12.8" hidden="false" customHeight="false" outlineLevel="0" collapsed="false">
      <c r="A31" s="161" t="n">
        <v>78</v>
      </c>
      <c r="B31" s="161" t="n">
        <v>20455949.0516167</v>
      </c>
      <c r="C31" s="161" t="n">
        <v>19796332.7663502</v>
      </c>
      <c r="D31" s="161" t="n">
        <v>66144380.0939605</v>
      </c>
      <c r="E31" s="161" t="n">
        <v>63462268.3590684</v>
      </c>
      <c r="F31" s="161" t="n">
        <v>10577044.7265114</v>
      </c>
      <c r="G31" s="161" t="n">
        <v>368110.839657568</v>
      </c>
      <c r="H31" s="161" t="n">
        <v>223230.689089239</v>
      </c>
      <c r="I31" s="161" t="n">
        <v>97535.366456823</v>
      </c>
    </row>
    <row r="32" customFormat="false" ht="12.8" hidden="false" customHeight="false" outlineLevel="0" collapsed="false">
      <c r="A32" s="161" t="n">
        <v>79</v>
      </c>
      <c r="B32" s="161" t="n">
        <v>17943080.5507065</v>
      </c>
      <c r="C32" s="161" t="n">
        <v>17319986.9558096</v>
      </c>
      <c r="D32" s="161" t="n">
        <v>58126881.0581412</v>
      </c>
      <c r="E32" s="161" t="n">
        <v>64324010.9118175</v>
      </c>
      <c r="F32" s="161" t="n">
        <v>0</v>
      </c>
      <c r="G32" s="161" t="n">
        <v>337398.089282011</v>
      </c>
      <c r="H32" s="161" t="n">
        <v>214359.745979489</v>
      </c>
      <c r="I32" s="161" t="n">
        <v>101908.228050659</v>
      </c>
    </row>
    <row r="33" customFormat="false" ht="12.8" hidden="false" customHeight="false" outlineLevel="0" collapsed="false">
      <c r="A33" s="161" t="n">
        <v>80</v>
      </c>
      <c r="B33" s="161" t="n">
        <v>20986930.519804</v>
      </c>
      <c r="C33" s="161" t="n">
        <v>20300032.9348721</v>
      </c>
      <c r="D33" s="161" t="n">
        <v>68023342.0936789</v>
      </c>
      <c r="E33" s="161" t="n">
        <v>64786416.2429435</v>
      </c>
      <c r="F33" s="161" t="n">
        <v>10797736.0404906</v>
      </c>
      <c r="G33" s="161" t="n">
        <v>386478.371937539</v>
      </c>
      <c r="H33" s="161" t="n">
        <v>229409.041823822</v>
      </c>
      <c r="I33" s="161" t="n">
        <v>101443.101672326</v>
      </c>
    </row>
    <row r="34" customFormat="false" ht="12.8" hidden="false" customHeight="false" outlineLevel="0" collapsed="false">
      <c r="A34" s="161" t="n">
        <v>81</v>
      </c>
      <c r="B34" s="161" t="n">
        <v>18393728.6968346</v>
      </c>
      <c r="C34" s="161" t="n">
        <v>17701209.9144799</v>
      </c>
      <c r="D34" s="161" t="n">
        <v>59566931.1211124</v>
      </c>
      <c r="E34" s="161" t="n">
        <v>65428589.4961155</v>
      </c>
      <c r="F34" s="161" t="n">
        <v>0</v>
      </c>
      <c r="G34" s="161" t="n">
        <v>397400.645736783</v>
      </c>
      <c r="H34" s="161" t="n">
        <v>223436.206901299</v>
      </c>
      <c r="I34" s="161" t="n">
        <v>102402.756738103</v>
      </c>
    </row>
    <row r="35" customFormat="false" ht="12.8" hidden="false" customHeight="false" outlineLevel="0" collapsed="false">
      <c r="A35" s="161" t="n">
        <v>82</v>
      </c>
      <c r="B35" s="161" t="n">
        <v>21493228.0772559</v>
      </c>
      <c r="C35" s="161" t="n">
        <v>20775815.1499874</v>
      </c>
      <c r="D35" s="161" t="n">
        <v>69791447.3843783</v>
      </c>
      <c r="E35" s="161" t="n">
        <v>66029992.4382643</v>
      </c>
      <c r="F35" s="161" t="n">
        <v>11004998.7397107</v>
      </c>
      <c r="G35" s="161" t="n">
        <v>405235.228624732</v>
      </c>
      <c r="H35" s="161" t="n">
        <v>239915.160588397</v>
      </c>
      <c r="I35" s="161" t="n">
        <v>103232.197221927</v>
      </c>
    </row>
    <row r="36" customFormat="false" ht="12.8" hidden="false" customHeight="false" outlineLevel="0" collapsed="false">
      <c r="A36" s="161" t="n">
        <v>83</v>
      </c>
      <c r="B36" s="161" t="n">
        <v>18883279.4168777</v>
      </c>
      <c r="C36" s="161" t="n">
        <v>18176374.5333776</v>
      </c>
      <c r="D36" s="161" t="n">
        <v>61339960.2808529</v>
      </c>
      <c r="E36" s="161" t="n">
        <v>66857888.3286031</v>
      </c>
      <c r="F36" s="161" t="n">
        <v>0</v>
      </c>
      <c r="G36" s="161" t="n">
        <v>397665.777811349</v>
      </c>
      <c r="H36" s="161" t="n">
        <v>235418.636270015</v>
      </c>
      <c r="I36" s="161" t="n">
        <v>105457.813455313</v>
      </c>
    </row>
    <row r="37" customFormat="false" ht="12.8" hidden="false" customHeight="false" outlineLevel="0" collapsed="false">
      <c r="A37" s="161" t="n">
        <v>84</v>
      </c>
      <c r="B37" s="161" t="n">
        <v>22129217.5912429</v>
      </c>
      <c r="C37" s="161" t="n">
        <v>21364634.0634088</v>
      </c>
      <c r="D37" s="161" t="n">
        <v>71923328.5163211</v>
      </c>
      <c r="E37" s="161" t="n">
        <v>67704116.4930318</v>
      </c>
      <c r="F37" s="161" t="n">
        <v>11284019.4155053</v>
      </c>
      <c r="G37" s="161" t="n">
        <v>438974.111416716</v>
      </c>
      <c r="H37" s="161" t="n">
        <v>253215.837038128</v>
      </c>
      <c r="I37" s="161" t="n">
        <v>103419.399113298</v>
      </c>
    </row>
    <row r="38" customFormat="false" ht="12.8" hidden="false" customHeight="false" outlineLevel="0" collapsed="false">
      <c r="A38" s="161" t="n">
        <v>85</v>
      </c>
      <c r="B38" s="161" t="n">
        <v>19440054.4374785</v>
      </c>
      <c r="C38" s="161" t="n">
        <v>18706106.8005709</v>
      </c>
      <c r="D38" s="161" t="n">
        <v>63282468.2198174</v>
      </c>
      <c r="E38" s="161" t="n">
        <v>68614474.4561246</v>
      </c>
      <c r="F38" s="161" t="n">
        <v>0</v>
      </c>
      <c r="G38" s="161" t="n">
        <v>416251.158879538</v>
      </c>
      <c r="H38" s="161" t="n">
        <v>243829.163648037</v>
      </c>
      <c r="I38" s="161" t="n">
        <v>105524.73482849</v>
      </c>
    </row>
    <row r="39" customFormat="false" ht="12.8" hidden="false" customHeight="false" outlineLevel="0" collapsed="false">
      <c r="A39" s="161" t="n">
        <v>86</v>
      </c>
      <c r="B39" s="161" t="n">
        <v>22787251.262675</v>
      </c>
      <c r="C39" s="161" t="n">
        <v>22044671.9855098</v>
      </c>
      <c r="D39" s="161" t="n">
        <v>74336860.7647395</v>
      </c>
      <c r="E39" s="161" t="n">
        <v>69705995.6507529</v>
      </c>
      <c r="F39" s="161" t="n">
        <v>11617665.9417922</v>
      </c>
      <c r="G39" s="161" t="n">
        <v>420543.930385478</v>
      </c>
      <c r="H39" s="161" t="n">
        <v>251402.708405667</v>
      </c>
      <c r="I39" s="161" t="n">
        <v>100903.769105806</v>
      </c>
    </row>
    <row r="40" customFormat="false" ht="12.8" hidden="false" customHeight="false" outlineLevel="0" collapsed="false">
      <c r="A40" s="161" t="n">
        <v>87</v>
      </c>
      <c r="B40" s="161" t="n">
        <v>19875509.1247748</v>
      </c>
      <c r="C40" s="161" t="n">
        <v>19143726.2674422</v>
      </c>
      <c r="D40" s="161" t="n">
        <v>64859949.5181298</v>
      </c>
      <c r="E40" s="161" t="n">
        <v>70047676.2785691</v>
      </c>
      <c r="F40" s="161" t="n">
        <v>0</v>
      </c>
      <c r="G40" s="161" t="n">
        <v>410718.571194242</v>
      </c>
      <c r="H40" s="161" t="n">
        <v>247178.49752798</v>
      </c>
      <c r="I40" s="161" t="n">
        <v>105551.126586231</v>
      </c>
    </row>
    <row r="41" customFormat="false" ht="12.8" hidden="false" customHeight="false" outlineLevel="0" collapsed="false">
      <c r="A41" s="161" t="n">
        <v>88</v>
      </c>
      <c r="B41" s="161" t="n">
        <v>23231953.4665852</v>
      </c>
      <c r="C41" s="161" t="n">
        <v>22451494.601619</v>
      </c>
      <c r="D41" s="161" t="n">
        <v>75803849.9129617</v>
      </c>
      <c r="E41" s="161" t="n">
        <v>70799750.0480882</v>
      </c>
      <c r="F41" s="161" t="n">
        <v>11799958.341348</v>
      </c>
      <c r="G41" s="161" t="n">
        <v>445402.163781624</v>
      </c>
      <c r="H41" s="161" t="n">
        <v>260596.805971586</v>
      </c>
      <c r="I41" s="161" t="n">
        <v>106371.27887571</v>
      </c>
    </row>
    <row r="42" customFormat="false" ht="12.8" hidden="false" customHeight="false" outlineLevel="0" collapsed="false">
      <c r="A42" s="161" t="n">
        <v>89</v>
      </c>
      <c r="B42" s="161" t="n">
        <v>20316052.2279727</v>
      </c>
      <c r="C42" s="161" t="n">
        <v>19544035.9657286</v>
      </c>
      <c r="D42" s="161" t="n">
        <v>66317429.1448869</v>
      </c>
      <c r="E42" s="161" t="n">
        <v>71323429.7101672</v>
      </c>
      <c r="F42" s="161" t="n">
        <v>0</v>
      </c>
      <c r="G42" s="161" t="n">
        <v>448360.148829172</v>
      </c>
      <c r="H42" s="161" t="n">
        <v>249615.010251325</v>
      </c>
      <c r="I42" s="161" t="n">
        <v>105773.004519454</v>
      </c>
    </row>
    <row r="43" customFormat="false" ht="12.8" hidden="false" customHeight="false" outlineLevel="0" collapsed="false">
      <c r="A43" s="161" t="n">
        <v>90</v>
      </c>
      <c r="B43" s="161" t="n">
        <v>23692971.7205609</v>
      </c>
      <c r="C43" s="161" t="n">
        <v>22854993.853837</v>
      </c>
      <c r="D43" s="161" t="n">
        <v>77246370.1146479</v>
      </c>
      <c r="E43" s="161" t="n">
        <v>71897023.489328</v>
      </c>
      <c r="F43" s="161" t="n">
        <v>11982837.2482213</v>
      </c>
      <c r="G43" s="161" t="n">
        <v>507247.953209751</v>
      </c>
      <c r="H43" s="161" t="n">
        <v>257917.868292754</v>
      </c>
      <c r="I43" s="161" t="n">
        <v>104017.20745916</v>
      </c>
    </row>
    <row r="44" customFormat="false" ht="12.8" hidden="false" customHeight="false" outlineLevel="0" collapsed="false">
      <c r="A44" s="161" t="n">
        <v>91</v>
      </c>
      <c r="B44" s="161" t="n">
        <v>20826694.7782483</v>
      </c>
      <c r="C44" s="161" t="n">
        <v>19979206.3250133</v>
      </c>
      <c r="D44" s="161" t="n">
        <v>67891715.7643082</v>
      </c>
      <c r="E44" s="161" t="n">
        <v>72707198.5984373</v>
      </c>
      <c r="F44" s="161" t="n">
        <v>0</v>
      </c>
      <c r="G44" s="161" t="n">
        <v>514773.772516929</v>
      </c>
      <c r="H44" s="161" t="n">
        <v>257166.443356539</v>
      </c>
      <c r="I44" s="161" t="n">
        <v>107926.053373578</v>
      </c>
    </row>
    <row r="45" customFormat="false" ht="12.8" hidden="false" customHeight="false" outlineLevel="0" collapsed="false">
      <c r="A45" s="161" t="n">
        <v>92</v>
      </c>
      <c r="B45" s="161" t="n">
        <v>24339855.7215959</v>
      </c>
      <c r="C45" s="161" t="n">
        <v>23546440.589325</v>
      </c>
      <c r="D45" s="161" t="n">
        <v>79686172.9714518</v>
      </c>
      <c r="E45" s="161" t="n">
        <v>73927121.6677385</v>
      </c>
      <c r="F45" s="161" t="n">
        <v>12321186.9446231</v>
      </c>
      <c r="G45" s="161" t="n">
        <v>456051.877040067</v>
      </c>
      <c r="H45" s="161" t="n">
        <v>263152.120689228</v>
      </c>
      <c r="I45" s="161" t="n">
        <v>106015.906487981</v>
      </c>
    </row>
    <row r="46" customFormat="false" ht="12.8" hidden="false" customHeight="false" outlineLevel="0" collapsed="false">
      <c r="A46" s="161" t="n">
        <v>93</v>
      </c>
      <c r="B46" s="161" t="n">
        <v>21381523.6051361</v>
      </c>
      <c r="C46" s="161" t="n">
        <v>20615696.3312184</v>
      </c>
      <c r="D46" s="161" t="n">
        <v>70117906.346032</v>
      </c>
      <c r="E46" s="161" t="n">
        <v>74813145.1472588</v>
      </c>
      <c r="F46" s="161" t="n">
        <v>0</v>
      </c>
      <c r="G46" s="161" t="n">
        <v>433853.536419827</v>
      </c>
      <c r="H46" s="161" t="n">
        <v>257541.075567688</v>
      </c>
      <c r="I46" s="161" t="n">
        <v>106332.374185978</v>
      </c>
    </row>
    <row r="47" customFormat="false" ht="12.8" hidden="false" customHeight="false" outlineLevel="0" collapsed="false">
      <c r="A47" s="161" t="n">
        <v>94</v>
      </c>
      <c r="B47" s="161" t="n">
        <v>24826357.0786402</v>
      </c>
      <c r="C47" s="161" t="n">
        <v>24026941.4943898</v>
      </c>
      <c r="D47" s="161" t="n">
        <v>81379291.2756029</v>
      </c>
      <c r="E47" s="161" t="n">
        <v>75296115.7182931</v>
      </c>
      <c r="F47" s="161" t="n">
        <v>12549352.6197155</v>
      </c>
      <c r="G47" s="161" t="n">
        <v>454810.781650007</v>
      </c>
      <c r="H47" s="161" t="n">
        <v>271852.701909976</v>
      </c>
      <c r="I47" s="161" t="n">
        <v>103931.572414922</v>
      </c>
    </row>
    <row r="48" customFormat="false" ht="12.8" hidden="false" customHeight="false" outlineLevel="0" collapsed="false">
      <c r="A48" s="161" t="n">
        <v>95</v>
      </c>
      <c r="B48" s="161" t="n">
        <v>21687776.2943039</v>
      </c>
      <c r="C48" s="161" t="n">
        <v>20902758.1980313</v>
      </c>
      <c r="D48" s="161" t="n">
        <v>71184807.6031515</v>
      </c>
      <c r="E48" s="161" t="n">
        <v>75745498.6567078</v>
      </c>
      <c r="F48" s="161" t="n">
        <v>0</v>
      </c>
      <c r="G48" s="161" t="n">
        <v>441338.335532461</v>
      </c>
      <c r="H48" s="161" t="n">
        <v>267385.780712075</v>
      </c>
      <c r="I48" s="161" t="n">
        <v>108991.400040125</v>
      </c>
    </row>
    <row r="49" customFormat="false" ht="12.8" hidden="false" customHeight="false" outlineLevel="0" collapsed="false">
      <c r="A49" s="161" t="n">
        <v>96</v>
      </c>
      <c r="B49" s="161" t="n">
        <v>25522836.2112647</v>
      </c>
      <c r="C49" s="161" t="n">
        <v>24736035.2220229</v>
      </c>
      <c r="D49" s="161" t="n">
        <v>83861286.2960293</v>
      </c>
      <c r="E49" s="161" t="n">
        <v>77487677.4849402</v>
      </c>
      <c r="F49" s="161" t="n">
        <v>12914612.9141567</v>
      </c>
      <c r="G49" s="161" t="n">
        <v>430570.349843737</v>
      </c>
      <c r="H49" s="161" t="n">
        <v>279975.745843546</v>
      </c>
      <c r="I49" s="161" t="n">
        <v>108935.56222072</v>
      </c>
    </row>
    <row r="50" customFormat="false" ht="12.8" hidden="false" customHeight="false" outlineLevel="0" collapsed="false">
      <c r="A50" s="161" t="n">
        <v>97</v>
      </c>
      <c r="B50" s="161" t="n">
        <v>22301196.272426</v>
      </c>
      <c r="C50" s="161" t="n">
        <v>21535565.3066914</v>
      </c>
      <c r="D50" s="161" t="n">
        <v>73407064.7029199</v>
      </c>
      <c r="E50" s="161" t="n">
        <v>77994083.8041986</v>
      </c>
      <c r="F50" s="161" t="n">
        <v>0</v>
      </c>
      <c r="G50" s="161" t="n">
        <v>414480.955431327</v>
      </c>
      <c r="H50" s="161" t="n">
        <v>275774.441221305</v>
      </c>
      <c r="I50" s="161" t="n">
        <v>107679.384402862</v>
      </c>
    </row>
    <row r="51" customFormat="false" ht="12.8" hidden="false" customHeight="false" outlineLevel="0" collapsed="false">
      <c r="A51" s="161" t="n">
        <v>98</v>
      </c>
      <c r="B51" s="161" t="n">
        <v>25761701.975595</v>
      </c>
      <c r="C51" s="161" t="n">
        <v>24921233.9867628</v>
      </c>
      <c r="D51" s="161" t="n">
        <v>84530590.7540392</v>
      </c>
      <c r="E51" s="161" t="n">
        <v>78001580.9116758</v>
      </c>
      <c r="F51" s="161" t="n">
        <v>13000263.4852793</v>
      </c>
      <c r="G51" s="161" t="n">
        <v>472962.115588977</v>
      </c>
      <c r="H51" s="161" t="n">
        <v>289896.641232861</v>
      </c>
      <c r="I51" s="161" t="n">
        <v>110870.331443318</v>
      </c>
    </row>
    <row r="52" customFormat="false" ht="12.8" hidden="false" customHeight="false" outlineLevel="0" collapsed="false">
      <c r="A52" s="161" t="n">
        <v>99</v>
      </c>
      <c r="B52" s="161" t="n">
        <v>22786386.6095033</v>
      </c>
      <c r="C52" s="161" t="n">
        <v>21914069.5427711</v>
      </c>
      <c r="D52" s="161" t="n">
        <v>74739717.9243099</v>
      </c>
      <c r="E52" s="161" t="n">
        <v>79263885.198172</v>
      </c>
      <c r="F52" s="161" t="n">
        <v>0</v>
      </c>
      <c r="G52" s="161" t="n">
        <v>499411.810820042</v>
      </c>
      <c r="H52" s="161" t="n">
        <v>294445.106829717</v>
      </c>
      <c r="I52" s="161" t="n">
        <v>112085.927260538</v>
      </c>
    </row>
    <row r="53" customFormat="false" ht="12.8" hidden="false" customHeight="false" outlineLevel="0" collapsed="false">
      <c r="A53" s="161" t="n">
        <v>100</v>
      </c>
      <c r="B53" s="161" t="n">
        <v>26297257.4196155</v>
      </c>
      <c r="C53" s="161" t="n">
        <v>25394699.5606009</v>
      </c>
      <c r="D53" s="161" t="n">
        <v>86195080.8086687</v>
      </c>
      <c r="E53" s="161" t="n">
        <v>79399613.6130849</v>
      </c>
      <c r="F53" s="161" t="n">
        <v>13233268.9355141</v>
      </c>
      <c r="G53" s="161" t="n">
        <v>530080.914753225</v>
      </c>
      <c r="H53" s="161" t="n">
        <v>295784.373092718</v>
      </c>
      <c r="I53" s="161" t="n">
        <v>109560.815955303</v>
      </c>
    </row>
    <row r="54" customFormat="false" ht="12.8" hidden="false" customHeight="false" outlineLevel="0" collapsed="false">
      <c r="A54" s="161" t="n">
        <v>101</v>
      </c>
      <c r="B54" s="161" t="n">
        <v>23248520.9799462</v>
      </c>
      <c r="C54" s="161" t="n">
        <v>22367359.2714934</v>
      </c>
      <c r="D54" s="161" t="n">
        <v>76318839.7792873</v>
      </c>
      <c r="E54" s="161" t="n">
        <v>80782192.3856714</v>
      </c>
      <c r="F54" s="161" t="n">
        <v>0</v>
      </c>
      <c r="G54" s="161" t="n">
        <v>513093.518060536</v>
      </c>
      <c r="H54" s="161" t="n">
        <v>290789.899219986</v>
      </c>
      <c r="I54" s="161" t="n">
        <v>110397.558817541</v>
      </c>
    </row>
    <row r="55" customFormat="false" ht="12.8" hidden="false" customHeight="false" outlineLevel="0" collapsed="false">
      <c r="A55" s="161" t="n">
        <v>102</v>
      </c>
      <c r="B55" s="161" t="n">
        <v>26886169.9551624</v>
      </c>
      <c r="C55" s="161" t="n">
        <v>26018971.4559391</v>
      </c>
      <c r="D55" s="161" t="n">
        <v>88267823.0328291</v>
      </c>
      <c r="E55" s="161" t="n">
        <v>81201566.0433656</v>
      </c>
      <c r="F55" s="161" t="n">
        <v>13533594.3405609</v>
      </c>
      <c r="G55" s="161" t="n">
        <v>497186.746172977</v>
      </c>
      <c r="H55" s="161" t="n">
        <v>293925.403503899</v>
      </c>
      <c r="I55" s="161" t="n">
        <v>108694.785066391</v>
      </c>
    </row>
    <row r="56" customFormat="false" ht="12.8" hidden="false" customHeight="false" outlineLevel="0" collapsed="false">
      <c r="A56" s="161" t="n">
        <v>103</v>
      </c>
      <c r="B56" s="161" t="n">
        <v>23704598.2324069</v>
      </c>
      <c r="C56" s="161" t="n">
        <v>22811174.0566803</v>
      </c>
      <c r="D56" s="161" t="n">
        <v>77868167.4708387</v>
      </c>
      <c r="E56" s="161" t="n">
        <v>82222726.1215411</v>
      </c>
      <c r="F56" s="161" t="n">
        <v>0</v>
      </c>
      <c r="G56" s="161" t="n">
        <v>527963.580408826</v>
      </c>
      <c r="H56" s="161" t="n">
        <v>289748.624625496</v>
      </c>
      <c r="I56" s="161" t="n">
        <v>108159.958131875</v>
      </c>
    </row>
    <row r="57" customFormat="false" ht="12.8" hidden="false" customHeight="false" outlineLevel="0" collapsed="false">
      <c r="A57" s="161" t="n">
        <v>104</v>
      </c>
      <c r="B57" s="161" t="n">
        <v>27504723.3387045</v>
      </c>
      <c r="C57" s="161" t="n">
        <v>26659200.5935153</v>
      </c>
      <c r="D57" s="161" t="n">
        <v>90538753.4277358</v>
      </c>
      <c r="E57" s="161" t="n">
        <v>83206845.1700243</v>
      </c>
      <c r="F57" s="161" t="n">
        <v>13867807.5283374</v>
      </c>
      <c r="G57" s="161" t="n">
        <v>470049.390227763</v>
      </c>
      <c r="H57" s="161" t="n">
        <v>299370.260963151</v>
      </c>
      <c r="I57" s="161" t="n">
        <v>108718.705711757</v>
      </c>
    </row>
    <row r="58" customFormat="false" ht="12.8" hidden="false" customHeight="false" outlineLevel="0" collapsed="false">
      <c r="A58" s="161" t="n">
        <v>105</v>
      </c>
      <c r="B58" s="161" t="n">
        <v>24046767.0121275</v>
      </c>
      <c r="C58" s="161" t="n">
        <v>23232351.7442983</v>
      </c>
      <c r="D58" s="161" t="n">
        <v>79422744.5519282</v>
      </c>
      <c r="E58" s="161" t="n">
        <v>83818502.9418887</v>
      </c>
      <c r="F58" s="161" t="n">
        <v>0</v>
      </c>
      <c r="G58" s="161" t="n">
        <v>437098.97945555</v>
      </c>
      <c r="H58" s="161" t="n">
        <v>298236.892664658</v>
      </c>
      <c r="I58" s="161" t="n">
        <v>112970.565298588</v>
      </c>
    </row>
    <row r="59" customFormat="false" ht="12.8" hidden="false" customHeight="false" outlineLevel="0" collapsed="false">
      <c r="A59" s="161" t="n">
        <v>106</v>
      </c>
      <c r="B59" s="161" t="n">
        <v>28013934.0545232</v>
      </c>
      <c r="C59" s="161" t="n">
        <v>27111940.8319611</v>
      </c>
      <c r="D59" s="161" t="n">
        <v>92161431.9823047</v>
      </c>
      <c r="E59" s="161" t="n">
        <v>84637895.9607022</v>
      </c>
      <c r="F59" s="161" t="n">
        <v>14106315.9934504</v>
      </c>
      <c r="G59" s="161" t="n">
        <v>526274.472802413</v>
      </c>
      <c r="H59" s="161" t="n">
        <v>299212.01968436</v>
      </c>
      <c r="I59" s="161" t="n">
        <v>109295.328679018</v>
      </c>
    </row>
    <row r="60" customFormat="false" ht="12.8" hidden="false" customHeight="false" outlineLevel="0" collapsed="false">
      <c r="A60" s="161" t="n">
        <v>107</v>
      </c>
      <c r="B60" s="161" t="n">
        <v>24353119.2854538</v>
      </c>
      <c r="C60" s="161" t="n">
        <v>23484030.2911139</v>
      </c>
      <c r="D60" s="161" t="n">
        <v>80375876.4848813</v>
      </c>
      <c r="E60" s="161" t="n">
        <v>84680554.7445174</v>
      </c>
      <c r="F60" s="161" t="n">
        <v>0</v>
      </c>
      <c r="G60" s="161" t="n">
        <v>495909.062591879</v>
      </c>
      <c r="H60" s="161" t="n">
        <v>295310.553143658</v>
      </c>
      <c r="I60" s="161" t="n">
        <v>111241.969434776</v>
      </c>
    </row>
    <row r="61" customFormat="false" ht="12.8" hidden="false" customHeight="false" outlineLevel="0" collapsed="false">
      <c r="A61" s="161" t="n">
        <v>108</v>
      </c>
      <c r="B61" s="161" t="n">
        <v>28176223.2602714</v>
      </c>
      <c r="C61" s="161" t="n">
        <v>27252107.2216657</v>
      </c>
      <c r="D61" s="161" t="n">
        <v>92753520.007745</v>
      </c>
      <c r="E61" s="161" t="n">
        <v>85003265.2686951</v>
      </c>
      <c r="F61" s="161" t="n">
        <v>14167210.8781159</v>
      </c>
      <c r="G61" s="161" t="n">
        <v>542270.468961854</v>
      </c>
      <c r="H61" s="161" t="n">
        <v>305364.823205761</v>
      </c>
      <c r="I61" s="161" t="n">
        <v>109258.209197267</v>
      </c>
    </row>
    <row r="62" customFormat="false" ht="12.8" hidden="false" customHeight="false" outlineLevel="0" collapsed="false">
      <c r="A62" s="161" t="n">
        <v>109</v>
      </c>
      <c r="B62" s="161" t="n">
        <v>24638157.4355745</v>
      </c>
      <c r="C62" s="161" t="n">
        <v>23730899.7935129</v>
      </c>
      <c r="D62" s="161" t="n">
        <v>81274090.5658116</v>
      </c>
      <c r="E62" s="161" t="n">
        <v>85468328.2978572</v>
      </c>
      <c r="F62" s="161" t="n">
        <v>0</v>
      </c>
      <c r="G62" s="161" t="n">
        <v>516702.396558777</v>
      </c>
      <c r="H62" s="161" t="n">
        <v>309865.137117231</v>
      </c>
      <c r="I62" s="161" t="n">
        <v>115271.583407961</v>
      </c>
    </row>
    <row r="63" customFormat="false" ht="12.8" hidden="false" customHeight="false" outlineLevel="0" collapsed="false">
      <c r="A63" s="161" t="n">
        <v>110</v>
      </c>
      <c r="B63" s="161" t="n">
        <v>28602325.5199222</v>
      </c>
      <c r="C63" s="161" t="n">
        <v>27711579.3209328</v>
      </c>
      <c r="D63" s="161" t="n">
        <v>94343134.5266362</v>
      </c>
      <c r="E63" s="161" t="n">
        <v>86383526.2641982</v>
      </c>
      <c r="F63" s="161" t="n">
        <v>14397254.3773664</v>
      </c>
      <c r="G63" s="161" t="n">
        <v>500376.591283142</v>
      </c>
      <c r="H63" s="161" t="n">
        <v>310958.844075333</v>
      </c>
      <c r="I63" s="161" t="n">
        <v>113443.948044162</v>
      </c>
    </row>
    <row r="64" customFormat="false" ht="12.8" hidden="false" customHeight="false" outlineLevel="0" collapsed="false">
      <c r="A64" s="161" t="n">
        <v>111</v>
      </c>
      <c r="B64" s="161" t="n">
        <v>25120076.5601593</v>
      </c>
      <c r="C64" s="161" t="n">
        <v>24225788.7748361</v>
      </c>
      <c r="D64" s="161" t="n">
        <v>83006592.411379</v>
      </c>
      <c r="E64" s="161" t="n">
        <v>87175437.8316829</v>
      </c>
      <c r="F64" s="161" t="n">
        <v>0</v>
      </c>
      <c r="G64" s="161" t="n">
        <v>512310.488372453</v>
      </c>
      <c r="H64" s="161" t="n">
        <v>303781.770563861</v>
      </c>
      <c r="I64" s="161" t="n">
        <v>111707.894838503</v>
      </c>
    </row>
    <row r="65" customFormat="false" ht="12.8" hidden="false" customHeight="false" outlineLevel="0" collapsed="false">
      <c r="A65" s="161" t="n">
        <v>112</v>
      </c>
      <c r="B65" s="161" t="n">
        <v>29185128.0336799</v>
      </c>
      <c r="C65" s="161" t="n">
        <v>28265555.2810888</v>
      </c>
      <c r="D65" s="161" t="n">
        <v>96293527.3210458</v>
      </c>
      <c r="E65" s="161" t="n">
        <v>88043014.2928028</v>
      </c>
      <c r="F65" s="161" t="n">
        <v>14673835.7154671</v>
      </c>
      <c r="G65" s="161" t="n">
        <v>532201.15455019</v>
      </c>
      <c r="H65" s="161" t="n">
        <v>309945.756953181</v>
      </c>
      <c r="I65" s="161" t="n">
        <v>110608.344411114</v>
      </c>
    </row>
    <row r="66" customFormat="false" ht="12.8" hidden="false" customHeight="false" outlineLevel="0" collapsed="false">
      <c r="A66" s="161" t="n">
        <v>113</v>
      </c>
      <c r="B66" s="161" t="n">
        <v>25397885.9235208</v>
      </c>
      <c r="C66" s="161" t="n">
        <v>24502334.6989918</v>
      </c>
      <c r="D66" s="161" t="n">
        <v>83969474.8256535</v>
      </c>
      <c r="E66" s="161" t="n">
        <v>88148058.2690692</v>
      </c>
      <c r="F66" s="161" t="n">
        <v>0</v>
      </c>
      <c r="G66" s="161" t="n">
        <v>506466.717302546</v>
      </c>
      <c r="H66" s="161" t="n">
        <v>309702.984281071</v>
      </c>
      <c r="I66" s="161" t="n">
        <v>113402.175636328</v>
      </c>
    </row>
    <row r="67" customFormat="false" ht="12.8" hidden="false" customHeight="false" outlineLevel="0" collapsed="false">
      <c r="A67" s="161" t="n">
        <v>114</v>
      </c>
      <c r="B67" s="161" t="n">
        <v>29341924.7518859</v>
      </c>
      <c r="C67" s="161" t="n">
        <v>28428867.1200497</v>
      </c>
      <c r="D67" s="161" t="n">
        <v>96877207.8483188</v>
      </c>
      <c r="E67" s="161" t="n">
        <v>88501292.091911</v>
      </c>
      <c r="F67" s="161" t="n">
        <v>14750215.3486518</v>
      </c>
      <c r="G67" s="161" t="n">
        <v>526120.560252044</v>
      </c>
      <c r="H67" s="161" t="n">
        <v>309028.309274809</v>
      </c>
      <c r="I67" s="161" t="n">
        <v>111298.231870512</v>
      </c>
    </row>
    <row r="68" customFormat="false" ht="12.8" hidden="false" customHeight="false" outlineLevel="0" collapsed="false">
      <c r="A68" s="161" t="n">
        <v>115</v>
      </c>
      <c r="B68" s="161" t="n">
        <v>25243687.8760127</v>
      </c>
      <c r="C68" s="161" t="n">
        <v>24351319.626176</v>
      </c>
      <c r="D68" s="161" t="n">
        <v>83517814.9749587</v>
      </c>
      <c r="E68" s="161" t="n">
        <v>87460051.4694287</v>
      </c>
      <c r="F68" s="161" t="n">
        <v>0</v>
      </c>
      <c r="G68" s="161" t="n">
        <v>499802.694606697</v>
      </c>
      <c r="H68" s="161" t="n">
        <v>311612.670266607</v>
      </c>
      <c r="I68" s="161" t="n">
        <v>115646.978519172</v>
      </c>
    </row>
    <row r="69" customFormat="false" ht="12.8" hidden="false" customHeight="false" outlineLevel="0" collapsed="false">
      <c r="A69" s="161" t="n">
        <v>116</v>
      </c>
      <c r="B69" s="161" t="n">
        <v>29312144.881858</v>
      </c>
      <c r="C69" s="161" t="n">
        <v>28361611.7153239</v>
      </c>
      <c r="D69" s="161" t="n">
        <v>96620883.9831045</v>
      </c>
      <c r="E69" s="161" t="n">
        <v>88178686.2289635</v>
      </c>
      <c r="F69" s="161" t="n">
        <v>14696447.7048272</v>
      </c>
      <c r="G69" s="161" t="n">
        <v>547031.119759983</v>
      </c>
      <c r="H69" s="161" t="n">
        <v>322475.79658481</v>
      </c>
      <c r="I69" s="161" t="n">
        <v>115751.785984691</v>
      </c>
    </row>
    <row r="70" customFormat="false" ht="12.8" hidden="false" customHeight="false" outlineLevel="0" collapsed="false">
      <c r="A70" s="161" t="n">
        <v>117</v>
      </c>
      <c r="B70" s="161" t="n">
        <v>25720899.7270313</v>
      </c>
      <c r="C70" s="161" t="n">
        <v>24783565.7385051</v>
      </c>
      <c r="D70" s="161" t="n">
        <v>84992502.5725434</v>
      </c>
      <c r="E70" s="161" t="n">
        <v>88937337.1179279</v>
      </c>
      <c r="F70" s="161" t="n">
        <v>0</v>
      </c>
      <c r="G70" s="161" t="n">
        <v>532152.550377561</v>
      </c>
      <c r="H70" s="161" t="n">
        <v>323647.800938817</v>
      </c>
      <c r="I70" s="161" t="n">
        <v>116476.624585453</v>
      </c>
    </row>
    <row r="71" customFormat="false" ht="12.8" hidden="false" customHeight="false" outlineLevel="0" collapsed="false">
      <c r="A71" s="161" t="n">
        <v>118</v>
      </c>
      <c r="B71" s="161" t="n">
        <v>29717184.5718145</v>
      </c>
      <c r="C71" s="161" t="n">
        <v>28727218.704504</v>
      </c>
      <c r="D71" s="161" t="n">
        <v>97923287.481016</v>
      </c>
      <c r="E71" s="161" t="n">
        <v>89308072.8489965</v>
      </c>
      <c r="F71" s="161" t="n">
        <v>14884678.8081661</v>
      </c>
      <c r="G71" s="161" t="n">
        <v>566483.334791729</v>
      </c>
      <c r="H71" s="161" t="n">
        <v>338978.48562762</v>
      </c>
      <c r="I71" s="161" t="n">
        <v>120720.066987377</v>
      </c>
    </row>
    <row r="72" customFormat="false" ht="12.8" hidden="false" customHeight="false" outlineLevel="0" collapsed="false">
      <c r="A72" s="161" t="n">
        <v>119</v>
      </c>
      <c r="B72" s="161" t="n">
        <v>25892637.1455714</v>
      </c>
      <c r="C72" s="161" t="n">
        <v>24919512.3711715</v>
      </c>
      <c r="D72" s="161" t="n">
        <v>85454130.3808639</v>
      </c>
      <c r="E72" s="161" t="n">
        <v>89377710.1813884</v>
      </c>
      <c r="F72" s="161" t="n">
        <v>0</v>
      </c>
      <c r="G72" s="161" t="n">
        <v>568702.4153486</v>
      </c>
      <c r="H72" s="161" t="n">
        <v>322147.551791295</v>
      </c>
      <c r="I72" s="161" t="n">
        <v>117535.438942868</v>
      </c>
    </row>
    <row r="73" customFormat="false" ht="12.8" hidden="false" customHeight="false" outlineLevel="0" collapsed="false">
      <c r="A73" s="161" t="n">
        <v>120</v>
      </c>
      <c r="B73" s="161" t="n">
        <v>30037017.5423292</v>
      </c>
      <c r="C73" s="161" t="n">
        <v>29057746.5105061</v>
      </c>
      <c r="D73" s="161" t="n">
        <v>99041766.5767142</v>
      </c>
      <c r="E73" s="161" t="n">
        <v>90224429.9993848</v>
      </c>
      <c r="F73" s="161" t="n">
        <v>15037404.9998975</v>
      </c>
      <c r="G73" s="161" t="n">
        <v>561851.653939588</v>
      </c>
      <c r="H73" s="161" t="n">
        <v>333947.704255543</v>
      </c>
      <c r="I73" s="161" t="n">
        <v>119245.248040026</v>
      </c>
    </row>
    <row r="74" customFormat="false" ht="12.8" hidden="false" customHeight="false" outlineLevel="0" collapsed="false">
      <c r="A74" s="161" t="n">
        <v>121</v>
      </c>
      <c r="B74" s="161" t="n">
        <v>26338124.1047761</v>
      </c>
      <c r="C74" s="161" t="n">
        <v>25371647.9897289</v>
      </c>
      <c r="D74" s="161" t="n">
        <v>87066136.3845555</v>
      </c>
      <c r="E74" s="161" t="n">
        <v>90915281.6996584</v>
      </c>
      <c r="F74" s="161" t="n">
        <v>0</v>
      </c>
      <c r="G74" s="161" t="n">
        <v>560456.326520047</v>
      </c>
      <c r="H74" s="161" t="n">
        <v>324390.99664965</v>
      </c>
      <c r="I74" s="161" t="n">
        <v>116612.559825083</v>
      </c>
    </row>
    <row r="75" customFormat="false" ht="12.8" hidden="false" customHeight="false" outlineLevel="0" collapsed="false">
      <c r="A75" s="161" t="n">
        <v>122</v>
      </c>
      <c r="B75" s="161" t="n">
        <v>30276844.6934556</v>
      </c>
      <c r="C75" s="161" t="n">
        <v>29292140.6377854</v>
      </c>
      <c r="D75" s="161" t="n">
        <v>99897941.3869051</v>
      </c>
      <c r="E75" s="161" t="n">
        <v>90906124.823476</v>
      </c>
      <c r="F75" s="161" t="n">
        <v>15151020.8039127</v>
      </c>
      <c r="G75" s="161" t="n">
        <v>575405.700615712</v>
      </c>
      <c r="H75" s="161" t="n">
        <v>329010.501706645</v>
      </c>
      <c r="I75" s="161" t="n">
        <v>114696.933354124</v>
      </c>
    </row>
    <row r="76" customFormat="false" ht="12.8" hidden="false" customHeight="false" outlineLevel="0" collapsed="false">
      <c r="A76" s="161" t="n">
        <v>123</v>
      </c>
      <c r="B76" s="161" t="n">
        <v>26434935.8914543</v>
      </c>
      <c r="C76" s="161" t="n">
        <v>25464936.4674918</v>
      </c>
      <c r="D76" s="161" t="n">
        <v>87391614.0649234</v>
      </c>
      <c r="E76" s="161" t="n">
        <v>91254969.6656309</v>
      </c>
      <c r="F76" s="161" t="n">
        <v>0</v>
      </c>
      <c r="G76" s="161" t="n">
        <v>543270.267590508</v>
      </c>
      <c r="H76" s="161" t="n">
        <v>342197.429649568</v>
      </c>
      <c r="I76" s="161" t="n">
        <v>120759.609603358</v>
      </c>
    </row>
    <row r="77" customFormat="false" ht="12.8" hidden="false" customHeight="false" outlineLevel="0" collapsed="false">
      <c r="A77" s="161" t="n">
        <v>124</v>
      </c>
      <c r="B77" s="161" t="n">
        <v>30583198.5092816</v>
      </c>
      <c r="C77" s="161" t="n">
        <v>29589520.3352817</v>
      </c>
      <c r="D77" s="161" t="n">
        <v>100925952.263821</v>
      </c>
      <c r="E77" s="161" t="n">
        <v>91852421.3932206</v>
      </c>
      <c r="F77" s="161" t="n">
        <v>15308736.8988701</v>
      </c>
      <c r="G77" s="161" t="n">
        <v>569171.025846325</v>
      </c>
      <c r="H77" s="161" t="n">
        <v>342731.984502445</v>
      </c>
      <c r="I77" s="161" t="n">
        <v>116821.662358758</v>
      </c>
    </row>
    <row r="78" customFormat="false" ht="12.8" hidden="false" customHeight="false" outlineLevel="0" collapsed="false">
      <c r="A78" s="161" t="n">
        <v>125</v>
      </c>
      <c r="B78" s="161" t="n">
        <v>26933290.8790797</v>
      </c>
      <c r="C78" s="161" t="n">
        <v>25925215.0374869</v>
      </c>
      <c r="D78" s="161" t="n">
        <v>89012812.7191498</v>
      </c>
      <c r="E78" s="161" t="n">
        <v>92908905.4967749</v>
      </c>
      <c r="F78" s="161" t="n">
        <v>0</v>
      </c>
      <c r="G78" s="161" t="n">
        <v>596498.395644134</v>
      </c>
      <c r="H78" s="161" t="n">
        <v>329539.017236087</v>
      </c>
      <c r="I78" s="161" t="n">
        <v>117197.755303695</v>
      </c>
    </row>
    <row r="79" customFormat="false" ht="12.8" hidden="false" customHeight="false" outlineLevel="0" collapsed="false">
      <c r="A79" s="161" t="n">
        <v>126</v>
      </c>
      <c r="B79" s="161" t="n">
        <v>31266659.6653368</v>
      </c>
      <c r="C79" s="161" t="n">
        <v>30241815.7572671</v>
      </c>
      <c r="D79" s="161" t="n">
        <v>103203348.703173</v>
      </c>
      <c r="E79" s="161" t="n">
        <v>93833223.6884861</v>
      </c>
      <c r="F79" s="161" t="n">
        <v>15638870.6147477</v>
      </c>
      <c r="G79" s="161" t="n">
        <v>602149.269981871</v>
      </c>
      <c r="H79" s="161" t="n">
        <v>339026.328515838</v>
      </c>
      <c r="I79" s="161" t="n">
        <v>119526.156531322</v>
      </c>
    </row>
    <row r="80" customFormat="false" ht="12.8" hidden="false" customHeight="false" outlineLevel="0" collapsed="false">
      <c r="A80" s="161" t="n">
        <v>127</v>
      </c>
      <c r="B80" s="161" t="n">
        <v>27392934.0017156</v>
      </c>
      <c r="C80" s="161" t="n">
        <v>26395063.6810396</v>
      </c>
      <c r="D80" s="161" t="n">
        <v>90693929.7542575</v>
      </c>
      <c r="E80" s="161" t="n">
        <v>94498205.5365838</v>
      </c>
      <c r="F80" s="161" t="n">
        <v>0</v>
      </c>
      <c r="G80" s="161" t="n">
        <v>577177.935821134</v>
      </c>
      <c r="H80" s="161" t="n">
        <v>336996.779581187</v>
      </c>
      <c r="I80" s="161" t="n">
        <v>119565.150391009</v>
      </c>
    </row>
    <row r="81" customFormat="false" ht="12.8" hidden="false" customHeight="false" outlineLevel="0" collapsed="false">
      <c r="A81" s="161" t="n">
        <v>128</v>
      </c>
      <c r="B81" s="161" t="n">
        <v>31600260.441286</v>
      </c>
      <c r="C81" s="161" t="n">
        <v>30579235.3533743</v>
      </c>
      <c r="D81" s="161" t="n">
        <v>104405455.45769</v>
      </c>
      <c r="E81" s="161" t="n">
        <v>94841683.0555501</v>
      </c>
      <c r="F81" s="161" t="n">
        <v>15806947.175925</v>
      </c>
      <c r="G81" s="161" t="n">
        <v>602198.045274565</v>
      </c>
      <c r="H81" s="161" t="n">
        <v>336346.608622807</v>
      </c>
      <c r="I81" s="161" t="n">
        <v>117829.191449062</v>
      </c>
    </row>
    <row r="82" customFormat="false" ht="12.8" hidden="false" customHeight="false" outlineLevel="0" collapsed="false">
      <c r="A82" s="161" t="n">
        <v>129</v>
      </c>
      <c r="B82" s="161" t="n">
        <v>27595469.9021986</v>
      </c>
      <c r="C82" s="161" t="n">
        <v>26578129.4083327</v>
      </c>
      <c r="D82" s="161" t="n">
        <v>91347721.8208907</v>
      </c>
      <c r="E82" s="161" t="n">
        <v>95118865.4811924</v>
      </c>
      <c r="F82" s="161" t="n">
        <v>0</v>
      </c>
      <c r="G82" s="161" t="n">
        <v>600529.234646854</v>
      </c>
      <c r="H82" s="161" t="n">
        <v>333511.038999713</v>
      </c>
      <c r="I82" s="161" t="n">
        <v>119000.314599053</v>
      </c>
    </row>
    <row r="83" customFormat="false" ht="12.8" hidden="false" customHeight="false" outlineLevel="0" collapsed="false">
      <c r="A83" s="161" t="n">
        <v>130</v>
      </c>
      <c r="B83" s="161" t="n">
        <v>31976399.8686668</v>
      </c>
      <c r="C83" s="161" t="n">
        <v>30922748.4347755</v>
      </c>
      <c r="D83" s="161" t="n">
        <v>105614234.825985</v>
      </c>
      <c r="E83" s="161" t="n">
        <v>95887178.2469649</v>
      </c>
      <c r="F83" s="161" t="n">
        <v>15981196.3744941</v>
      </c>
      <c r="G83" s="161" t="n">
        <v>624439.631123286</v>
      </c>
      <c r="H83" s="161" t="n">
        <v>344308.838581314</v>
      </c>
      <c r="I83" s="161" t="n">
        <v>121289.948838237</v>
      </c>
    </row>
    <row r="84" customFormat="false" ht="12.8" hidden="false" customHeight="false" outlineLevel="0" collapsed="false">
      <c r="A84" s="161" t="n">
        <v>131</v>
      </c>
      <c r="B84" s="161" t="n">
        <v>27850853.0466788</v>
      </c>
      <c r="C84" s="161" t="n">
        <v>26842100.1761138</v>
      </c>
      <c r="D84" s="161" t="n">
        <v>92300698.4694131</v>
      </c>
      <c r="E84" s="161" t="n">
        <v>96058135.7733745</v>
      </c>
      <c r="F84" s="161" t="n">
        <v>0</v>
      </c>
      <c r="G84" s="161" t="n">
        <v>577488.307065143</v>
      </c>
      <c r="H84" s="161" t="n">
        <v>344088.341002365</v>
      </c>
      <c r="I84" s="161" t="n">
        <v>124537.460710722</v>
      </c>
    </row>
    <row r="85" customFormat="false" ht="12.8" hidden="false" customHeight="false" outlineLevel="0" collapsed="false">
      <c r="A85" s="161" t="n">
        <v>132</v>
      </c>
      <c r="B85" s="161" t="n">
        <v>32355780.0510361</v>
      </c>
      <c r="C85" s="161" t="n">
        <v>31317750.968752</v>
      </c>
      <c r="D85" s="161" t="n">
        <v>106995132.151192</v>
      </c>
      <c r="E85" s="161" t="n">
        <v>97066451.0868873</v>
      </c>
      <c r="F85" s="161" t="n">
        <v>16177741.8478146</v>
      </c>
      <c r="G85" s="161" t="n">
        <v>612655.492762877</v>
      </c>
      <c r="H85" s="161" t="n">
        <v>342544.399346736</v>
      </c>
      <c r="I85" s="161" t="n">
        <v>118327.414534985</v>
      </c>
    </row>
    <row r="86" customFormat="false" ht="12.8" hidden="false" customHeight="false" outlineLevel="0" collapsed="false">
      <c r="A86" s="161" t="n">
        <v>133</v>
      </c>
      <c r="B86" s="161" t="n">
        <v>28242062.7681607</v>
      </c>
      <c r="C86" s="161" t="n">
        <v>27193866.0338562</v>
      </c>
      <c r="D86" s="161" t="n">
        <v>93545219.7890403</v>
      </c>
      <c r="E86" s="161" t="n">
        <v>97243845.6184415</v>
      </c>
      <c r="F86" s="161" t="n">
        <v>0</v>
      </c>
      <c r="G86" s="161" t="n">
        <v>619598.360647455</v>
      </c>
      <c r="H86" s="161" t="n">
        <v>343650.678400262</v>
      </c>
      <c r="I86" s="161" t="n">
        <v>121353.850366831</v>
      </c>
    </row>
    <row r="87" customFormat="false" ht="12.8" hidden="false" customHeight="false" outlineLevel="0" collapsed="false">
      <c r="A87" s="161" t="n">
        <v>134</v>
      </c>
      <c r="B87" s="161" t="n">
        <v>32640330.5712779</v>
      </c>
      <c r="C87" s="161" t="n">
        <v>31575273.4105856</v>
      </c>
      <c r="D87" s="161" t="n">
        <v>107928576.647152</v>
      </c>
      <c r="E87" s="161" t="n">
        <v>97804427.1302354</v>
      </c>
      <c r="F87" s="161" t="n">
        <v>16300737.8550392</v>
      </c>
      <c r="G87" s="161" t="n">
        <v>632141.37445959</v>
      </c>
      <c r="H87" s="161" t="n">
        <v>348738.487019656</v>
      </c>
      <c r="I87" s="161" t="n">
        <v>120253.284590131</v>
      </c>
    </row>
    <row r="88" customFormat="false" ht="12.8" hidden="false" customHeight="false" outlineLevel="0" collapsed="false">
      <c r="A88" s="161" t="n">
        <v>135</v>
      </c>
      <c r="B88" s="161" t="n">
        <v>28523495.517793</v>
      </c>
      <c r="C88" s="161" t="n">
        <v>27485917.7391362</v>
      </c>
      <c r="D88" s="161" t="n">
        <v>94569731.2210409</v>
      </c>
      <c r="E88" s="161" t="n">
        <v>98249483.0930889</v>
      </c>
      <c r="F88" s="161" t="n">
        <v>0</v>
      </c>
      <c r="G88" s="161" t="n">
        <v>616329.236609751</v>
      </c>
      <c r="H88" s="161" t="n">
        <v>337709.283672524</v>
      </c>
      <c r="I88" s="161" t="n">
        <v>119341.797677843</v>
      </c>
    </row>
    <row r="89" customFormat="false" ht="12.8" hidden="false" customHeight="false" outlineLevel="0" collapsed="false">
      <c r="A89" s="161" t="n">
        <v>136</v>
      </c>
      <c r="B89" s="161" t="n">
        <v>33164705.8930008</v>
      </c>
      <c r="C89" s="161" t="n">
        <v>32114965.310367</v>
      </c>
      <c r="D89" s="161" t="n">
        <v>109781315.615715</v>
      </c>
      <c r="E89" s="161" t="n">
        <v>99449176.8399066</v>
      </c>
      <c r="F89" s="161" t="n">
        <v>16574862.8066511</v>
      </c>
      <c r="G89" s="161" t="n">
        <v>617072.58616152</v>
      </c>
      <c r="H89" s="161" t="n">
        <v>350014.020829312</v>
      </c>
      <c r="I89" s="161" t="n">
        <v>118077.108061284</v>
      </c>
    </row>
    <row r="90" customFormat="false" ht="12.8" hidden="false" customHeight="false" outlineLevel="0" collapsed="false">
      <c r="A90" s="161" t="n">
        <v>137</v>
      </c>
      <c r="B90" s="161" t="n">
        <v>28866790.1872104</v>
      </c>
      <c r="C90" s="161" t="n">
        <v>27819080.4906117</v>
      </c>
      <c r="D90" s="161" t="n">
        <v>95725608.8657948</v>
      </c>
      <c r="E90" s="161" t="n">
        <v>99394120.6618557</v>
      </c>
      <c r="F90" s="161" t="n">
        <v>0</v>
      </c>
      <c r="G90" s="161" t="n">
        <v>615432.762577886</v>
      </c>
      <c r="H90" s="161" t="n">
        <v>347523.484493025</v>
      </c>
      <c r="I90" s="161" t="n">
        <v>121076.356468338</v>
      </c>
    </row>
    <row r="91" customFormat="false" ht="12.8" hidden="false" customHeight="false" outlineLevel="0" collapsed="false">
      <c r="A91" s="161" t="n">
        <v>138</v>
      </c>
      <c r="B91" s="161" t="n">
        <v>33378159.6841149</v>
      </c>
      <c r="C91" s="161" t="n">
        <v>32342142.5647106</v>
      </c>
      <c r="D91" s="161" t="n">
        <v>110593851.832643</v>
      </c>
      <c r="E91" s="161" t="n">
        <v>100226277.294826</v>
      </c>
      <c r="F91" s="161" t="n">
        <v>16704379.5491376</v>
      </c>
      <c r="G91" s="161" t="n">
        <v>598140.802318325</v>
      </c>
      <c r="H91" s="161" t="n">
        <v>355011.192719812</v>
      </c>
      <c r="I91" s="161" t="n">
        <v>118378.749094646</v>
      </c>
    </row>
    <row r="92" customFormat="false" ht="12.8" hidden="false" customHeight="false" outlineLevel="0" collapsed="false">
      <c r="A92" s="161" t="n">
        <v>139</v>
      </c>
      <c r="B92" s="161" t="n">
        <v>29337148.358275</v>
      </c>
      <c r="C92" s="161" t="n">
        <v>28340715.4591516</v>
      </c>
      <c r="D92" s="161" t="n">
        <v>97543772.8812128</v>
      </c>
      <c r="E92" s="161" t="n">
        <v>101363735.754976</v>
      </c>
      <c r="F92" s="161" t="n">
        <v>0</v>
      </c>
      <c r="G92" s="161" t="n">
        <v>559861.00941235</v>
      </c>
      <c r="H92" s="161" t="n">
        <v>354038.289201227</v>
      </c>
      <c r="I92" s="161" t="n">
        <v>117905.143585468</v>
      </c>
    </row>
    <row r="93" customFormat="false" ht="12.8" hidden="false" customHeight="false" outlineLevel="0" collapsed="false">
      <c r="A93" s="161" t="n">
        <v>140</v>
      </c>
      <c r="B93" s="161" t="n">
        <v>33838768.9803354</v>
      </c>
      <c r="C93" s="161" t="n">
        <v>32804387.8801171</v>
      </c>
      <c r="D93" s="161" t="n">
        <v>112156920.605026</v>
      </c>
      <c r="E93" s="161" t="n">
        <v>101669943.153296</v>
      </c>
      <c r="F93" s="161" t="n">
        <v>16944990.5255492</v>
      </c>
      <c r="G93" s="161" t="n">
        <v>587615.624487044</v>
      </c>
      <c r="H93" s="161" t="n">
        <v>362461.602889261</v>
      </c>
      <c r="I93" s="161" t="n">
        <v>120434.104060038</v>
      </c>
    </row>
    <row r="94" customFormat="false" ht="12.8" hidden="false" customHeight="false" outlineLevel="0" collapsed="false">
      <c r="A94" s="161" t="n">
        <v>141</v>
      </c>
      <c r="B94" s="161" t="n">
        <v>29688737.4729878</v>
      </c>
      <c r="C94" s="161" t="n">
        <v>28647327.7312486</v>
      </c>
      <c r="D94" s="161" t="n">
        <v>98635914.7052938</v>
      </c>
      <c r="E94" s="161" t="n">
        <v>102423151.26799</v>
      </c>
      <c r="F94" s="161" t="n">
        <v>0</v>
      </c>
      <c r="G94" s="161" t="n">
        <v>609057.536464734</v>
      </c>
      <c r="H94" s="161" t="n">
        <v>348650.393910994</v>
      </c>
      <c r="I94" s="161" t="n">
        <v>119574.016233585</v>
      </c>
    </row>
    <row r="95" customFormat="false" ht="12.8" hidden="false" customHeight="false" outlineLevel="0" collapsed="false">
      <c r="A95" s="161" t="n">
        <v>142</v>
      </c>
      <c r="B95" s="161" t="n">
        <v>34319637.3767196</v>
      </c>
      <c r="C95" s="161" t="n">
        <v>33251317.6373874</v>
      </c>
      <c r="D95" s="161" t="n">
        <v>113746169.761819</v>
      </c>
      <c r="E95" s="161" t="n">
        <v>102981421.622483</v>
      </c>
      <c r="F95" s="161" t="n">
        <v>17163570.2704139</v>
      </c>
      <c r="G95" s="161" t="n">
        <v>626742.292954857</v>
      </c>
      <c r="H95" s="161" t="n">
        <v>356344.132009083</v>
      </c>
      <c r="I95" s="161" t="n">
        <v>121761.877668836</v>
      </c>
    </row>
    <row r="96" customFormat="false" ht="12.8" hidden="false" customHeight="false" outlineLevel="0" collapsed="false">
      <c r="A96" s="161" t="n">
        <v>143</v>
      </c>
      <c r="B96" s="161" t="n">
        <v>30076255.3105613</v>
      </c>
      <c r="C96" s="161" t="n">
        <v>29015243.7862097</v>
      </c>
      <c r="D96" s="161" t="n">
        <v>99935426.6106227</v>
      </c>
      <c r="E96" s="161" t="n">
        <v>103720926.906088</v>
      </c>
      <c r="F96" s="161" t="n">
        <v>0</v>
      </c>
      <c r="G96" s="161" t="n">
        <v>623453.457506088</v>
      </c>
      <c r="H96" s="161" t="n">
        <v>352633.404823561</v>
      </c>
      <c r="I96" s="161" t="n">
        <v>121320.945745625</v>
      </c>
    </row>
    <row r="97" customFormat="false" ht="12.8" hidden="false" customHeight="false" outlineLevel="0" collapsed="false">
      <c r="A97" s="161" t="n">
        <v>144</v>
      </c>
      <c r="B97" s="161" t="n">
        <v>34841026.4982068</v>
      </c>
      <c r="C97" s="161" t="n">
        <v>33747627.2061264</v>
      </c>
      <c r="D97" s="161" t="n">
        <v>115473907.320804</v>
      </c>
      <c r="E97" s="161" t="n">
        <v>104522408.239078</v>
      </c>
      <c r="F97" s="161" t="n">
        <v>17420401.3731797</v>
      </c>
      <c r="G97" s="161" t="n">
        <v>657160.081501901</v>
      </c>
      <c r="H97" s="161" t="n">
        <v>353819.904602113</v>
      </c>
      <c r="I97" s="161" t="n">
        <v>117741.865680491</v>
      </c>
    </row>
    <row r="98" customFormat="false" ht="12.8" hidden="false" customHeight="false" outlineLevel="0" collapsed="false">
      <c r="A98" s="161" t="n">
        <v>145</v>
      </c>
      <c r="B98" s="161" t="n">
        <v>30395345.9729143</v>
      </c>
      <c r="C98" s="161" t="n">
        <v>29360193.8256796</v>
      </c>
      <c r="D98" s="161" t="n">
        <v>101137494.766117</v>
      </c>
      <c r="E98" s="161" t="n">
        <v>104981445.315579</v>
      </c>
      <c r="F98" s="161" t="n">
        <v>0</v>
      </c>
      <c r="G98" s="161" t="n">
        <v>607580.965010575</v>
      </c>
      <c r="H98" s="161" t="n">
        <v>344176.563341993</v>
      </c>
      <c r="I98" s="161" t="n">
        <v>119135.169831567</v>
      </c>
    </row>
    <row r="99" customFormat="false" ht="12.8" hidden="false" customHeight="false" outlineLevel="0" collapsed="false">
      <c r="A99" s="161" t="n">
        <v>146</v>
      </c>
      <c r="B99" s="161" t="n">
        <v>35214898.6313151</v>
      </c>
      <c r="C99" s="161" t="n">
        <v>34161499.0390497</v>
      </c>
      <c r="D99" s="161" t="n">
        <v>116975421.075092</v>
      </c>
      <c r="E99" s="161" t="n">
        <v>105884571.687418</v>
      </c>
      <c r="F99" s="161" t="n">
        <v>17647428.6145697</v>
      </c>
      <c r="G99" s="161" t="n">
        <v>621267.548796636</v>
      </c>
      <c r="H99" s="161" t="n">
        <v>348939.311998002</v>
      </c>
      <c r="I99" s="161" t="n">
        <v>118846.759243957</v>
      </c>
    </row>
    <row r="100" customFormat="false" ht="12.8" hidden="false" customHeight="false" outlineLevel="0" collapsed="false">
      <c r="A100" s="161" t="n">
        <v>147</v>
      </c>
      <c r="B100" s="161" t="n">
        <v>30584373.1197387</v>
      </c>
      <c r="C100" s="161" t="n">
        <v>29585657.3657185</v>
      </c>
      <c r="D100" s="161" t="n">
        <v>101987095.092366</v>
      </c>
      <c r="E100" s="161" t="n">
        <v>105813007.819765</v>
      </c>
      <c r="F100" s="161" t="n">
        <v>0</v>
      </c>
      <c r="G100" s="161" t="n">
        <v>560760.133213578</v>
      </c>
      <c r="H100" s="161" t="n">
        <v>351163.508770622</v>
      </c>
      <c r="I100" s="161" t="n">
        <v>123988.731479923</v>
      </c>
    </row>
    <row r="101" customFormat="false" ht="12.8" hidden="false" customHeight="false" outlineLevel="0" collapsed="false">
      <c r="A101" s="161" t="n">
        <v>148</v>
      </c>
      <c r="B101" s="161" t="n">
        <v>35428443.3975919</v>
      </c>
      <c r="C101" s="161" t="n">
        <v>34410636.6180814</v>
      </c>
      <c r="D101" s="161" t="n">
        <v>117905127.941855</v>
      </c>
      <c r="E101" s="161" t="n">
        <v>106673881.775856</v>
      </c>
      <c r="F101" s="161" t="n">
        <v>17778980.295976</v>
      </c>
      <c r="G101" s="161" t="n">
        <v>572059.93708018</v>
      </c>
      <c r="H101" s="161" t="n">
        <v>360951.089285209</v>
      </c>
      <c r="I101" s="161" t="n">
        <v>121136.790207261</v>
      </c>
    </row>
    <row r="102" customFormat="false" ht="12.8" hidden="false" customHeight="false" outlineLevel="0" collapsed="false">
      <c r="A102" s="161" t="n">
        <v>149</v>
      </c>
      <c r="B102" s="161" t="n">
        <v>30830955.261579</v>
      </c>
      <c r="C102" s="161" t="n">
        <v>29802498.8344814</v>
      </c>
      <c r="D102" s="161" t="n">
        <v>102767791.422355</v>
      </c>
      <c r="E102" s="161" t="n">
        <v>106590682.802599</v>
      </c>
      <c r="F102" s="161" t="n">
        <v>0</v>
      </c>
      <c r="G102" s="161" t="n">
        <v>592112.242953407</v>
      </c>
      <c r="H102" s="161" t="n">
        <v>351117.946853165</v>
      </c>
      <c r="I102" s="161" t="n">
        <v>121751.767558719</v>
      </c>
    </row>
    <row r="103" customFormat="false" ht="12.8" hidden="false" customHeight="false" outlineLevel="0" collapsed="false">
      <c r="A103" s="161" t="n">
        <v>150</v>
      </c>
      <c r="B103" s="161" t="n">
        <v>35659039.0008937</v>
      </c>
      <c r="C103" s="161" t="n">
        <v>34578304.5294365</v>
      </c>
      <c r="D103" s="161" t="n">
        <v>118468302.622523</v>
      </c>
      <c r="E103" s="161" t="n">
        <v>107116715.375251</v>
      </c>
      <c r="F103" s="161" t="n">
        <v>17852785.8958752</v>
      </c>
      <c r="G103" s="161" t="n">
        <v>633054.48284821</v>
      </c>
      <c r="H103" s="161" t="n">
        <v>362014.749166884</v>
      </c>
      <c r="I103" s="161" t="n">
        <v>122378.913488687</v>
      </c>
    </row>
    <row r="104" customFormat="false" ht="12.8" hidden="false" customHeight="false" outlineLevel="0" collapsed="false">
      <c r="A104" s="161" t="n">
        <v>151</v>
      </c>
      <c r="B104" s="161" t="n">
        <v>31313599.3558108</v>
      </c>
      <c r="C104" s="161" t="n">
        <v>30247109.2335223</v>
      </c>
      <c r="D104" s="161" t="n">
        <v>104316127.241323</v>
      </c>
      <c r="E104" s="161" t="n">
        <v>108133290.362644</v>
      </c>
      <c r="F104" s="161" t="n">
        <v>0</v>
      </c>
      <c r="G104" s="161" t="n">
        <v>618549.464103014</v>
      </c>
      <c r="H104" s="161" t="n">
        <v>360734.043380487</v>
      </c>
      <c r="I104" s="161" t="n">
        <v>124580.878292833</v>
      </c>
    </row>
    <row r="105" customFormat="false" ht="12.8" hidden="false" customHeight="false" outlineLevel="0" collapsed="false">
      <c r="A105" s="161" t="n">
        <v>152</v>
      </c>
      <c r="B105" s="161" t="n">
        <v>36175010.2184151</v>
      </c>
      <c r="C105" s="161" t="n">
        <v>35086981.1317058</v>
      </c>
      <c r="D105" s="161" t="n">
        <v>120255454.272324</v>
      </c>
      <c r="E105" s="161" t="n">
        <v>108753097.57329</v>
      </c>
      <c r="F105" s="161" t="n">
        <v>18125516.262215</v>
      </c>
      <c r="G105" s="161" t="n">
        <v>635157.255606996</v>
      </c>
      <c r="H105" s="161" t="n">
        <v>366470.268938167</v>
      </c>
      <c r="I105" s="161" t="n">
        <v>123430.803091665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228</v>
      </c>
      <c r="B1" s="0" t="s">
        <v>212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213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18920663.1342383</v>
      </c>
      <c r="C27" s="0" t="n">
        <v>18334607.1197738</v>
      </c>
      <c r="D27" s="0" t="n">
        <v>60728027.726688</v>
      </c>
      <c r="E27" s="0" t="n">
        <v>59545022.7629771</v>
      </c>
      <c r="F27" s="0" t="n">
        <v>9924170.46049618</v>
      </c>
      <c r="G27" s="0" t="n">
        <v>319481.540342794</v>
      </c>
      <c r="H27" s="0" t="n">
        <v>199541.883059077</v>
      </c>
      <c r="I27" s="0" t="n">
        <v>95760.8443751371</v>
      </c>
    </row>
    <row r="28" customFormat="false" ht="12.8" hidden="false" customHeight="false" outlineLevel="0" collapsed="false">
      <c r="A28" s="0" t="n">
        <v>75</v>
      </c>
      <c r="B28" s="0" t="n">
        <v>16590621.4764685</v>
      </c>
      <c r="C28" s="0" t="n">
        <v>16015678.8543695</v>
      </c>
      <c r="D28" s="0" t="n">
        <v>53266625.8930936</v>
      </c>
      <c r="E28" s="0" t="n">
        <v>60300335.9258923</v>
      </c>
      <c r="F28" s="0" t="n">
        <v>0</v>
      </c>
      <c r="G28" s="0" t="n">
        <v>317734.888764561</v>
      </c>
      <c r="H28" s="0" t="n">
        <v>187249.301870399</v>
      </c>
      <c r="I28" s="0" t="n">
        <v>99940.616377294</v>
      </c>
    </row>
    <row r="29" customFormat="false" ht="12.8" hidden="false" customHeight="false" outlineLevel="0" collapsed="false">
      <c r="A29" s="0" t="n">
        <v>76</v>
      </c>
      <c r="B29" s="0" t="n">
        <v>19580344.470608</v>
      </c>
      <c r="C29" s="0" t="n">
        <v>18951630.7961042</v>
      </c>
      <c r="D29" s="0" t="n">
        <v>63076565.509597</v>
      </c>
      <c r="E29" s="0" t="n">
        <v>61112154.8852102</v>
      </c>
      <c r="F29" s="0" t="n">
        <v>10185359.147535</v>
      </c>
      <c r="G29" s="0" t="n">
        <v>351437.082011526</v>
      </c>
      <c r="H29" s="0" t="n">
        <v>208475.691746295</v>
      </c>
      <c r="I29" s="0" t="n">
        <v>98287.0010656916</v>
      </c>
    </row>
    <row r="30" customFormat="false" ht="12.8" hidden="false" customHeight="false" outlineLevel="0" collapsed="false">
      <c r="A30" s="0" t="n">
        <v>77</v>
      </c>
      <c r="B30" s="0" t="n">
        <v>16973470.7298289</v>
      </c>
      <c r="C30" s="0" t="n">
        <v>16362157.9415675</v>
      </c>
      <c r="D30" s="0" t="n">
        <v>54687554.7141513</v>
      </c>
      <c r="E30" s="0" t="n">
        <v>61160715.7161776</v>
      </c>
      <c r="F30" s="0" t="n">
        <v>0</v>
      </c>
      <c r="G30" s="0" t="n">
        <v>337996.148696659</v>
      </c>
      <c r="H30" s="0" t="n">
        <v>200601.865567524</v>
      </c>
      <c r="I30" s="0" t="n">
        <v>103878.248567448</v>
      </c>
    </row>
    <row r="31" customFormat="false" ht="12.8" hidden="false" customHeight="false" outlineLevel="0" collapsed="false">
      <c r="A31" s="0" t="n">
        <v>78</v>
      </c>
      <c r="B31" s="0" t="n">
        <v>19872162.6170862</v>
      </c>
      <c r="C31" s="0" t="n">
        <v>19243098.910967</v>
      </c>
      <c r="D31" s="0" t="n">
        <v>64298879.7458223</v>
      </c>
      <c r="E31" s="0" t="n">
        <v>61724676.2166534</v>
      </c>
      <c r="F31" s="0" t="n">
        <v>10287446.0361089</v>
      </c>
      <c r="G31" s="0" t="n">
        <v>348444.476594158</v>
      </c>
      <c r="H31" s="0" t="n">
        <v>213911.525270074</v>
      </c>
      <c r="I31" s="0" t="n">
        <v>95296.7203643362</v>
      </c>
    </row>
    <row r="32" customFormat="false" ht="12.8" hidden="false" customHeight="false" outlineLevel="0" collapsed="false">
      <c r="A32" s="0" t="n">
        <v>79</v>
      </c>
      <c r="B32" s="0" t="n">
        <v>17330361.9271756</v>
      </c>
      <c r="C32" s="0" t="n">
        <v>16727111.346456</v>
      </c>
      <c r="D32" s="0" t="n">
        <v>56138160.2118081</v>
      </c>
      <c r="E32" s="0" t="n">
        <v>62151842.0830303</v>
      </c>
      <c r="F32" s="0" t="n">
        <v>0</v>
      </c>
      <c r="G32" s="0" t="n">
        <v>321674.898151223</v>
      </c>
      <c r="H32" s="0" t="n">
        <v>210821.860878278</v>
      </c>
      <c r="I32" s="0" t="n">
        <v>101076.888128775</v>
      </c>
    </row>
    <row r="33" customFormat="false" ht="12.8" hidden="false" customHeight="false" outlineLevel="0" collapsed="false">
      <c r="A33" s="0" t="n">
        <v>80</v>
      </c>
      <c r="B33" s="0" t="n">
        <v>20436638.6217362</v>
      </c>
      <c r="C33" s="0" t="n">
        <v>19771864.1608286</v>
      </c>
      <c r="D33" s="0" t="n">
        <v>66256440.2658885</v>
      </c>
      <c r="E33" s="0" t="n">
        <v>63131784.1043447</v>
      </c>
      <c r="F33" s="0" t="n">
        <v>10521964.0173908</v>
      </c>
      <c r="G33" s="0" t="n">
        <v>374763.447951084</v>
      </c>
      <c r="H33" s="0" t="n">
        <v>223091.31570794</v>
      </c>
      <c r="I33" s="0" t="n">
        <v>95599.5674980517</v>
      </c>
    </row>
    <row r="34" customFormat="false" ht="12.8" hidden="false" customHeight="false" outlineLevel="0" collapsed="false">
      <c r="A34" s="0" t="n">
        <v>81</v>
      </c>
      <c r="B34" s="0" t="n">
        <v>17734504.1926363</v>
      </c>
      <c r="C34" s="0" t="n">
        <v>17076194.0202732</v>
      </c>
      <c r="D34" s="0" t="n">
        <v>57457444.6701915</v>
      </c>
      <c r="E34" s="0" t="n">
        <v>63167048.5778916</v>
      </c>
      <c r="F34" s="0" t="n">
        <v>0</v>
      </c>
      <c r="G34" s="0" t="n">
        <v>366468.581444636</v>
      </c>
      <c r="H34" s="0" t="n">
        <v>220517.200415681</v>
      </c>
      <c r="I34" s="0" t="n">
        <v>101891.986432477</v>
      </c>
    </row>
    <row r="35" customFormat="false" ht="12.8" hidden="false" customHeight="false" outlineLevel="0" collapsed="false">
      <c r="A35" s="0" t="n">
        <v>82</v>
      </c>
      <c r="B35" s="0" t="n">
        <v>20675841.700682</v>
      </c>
      <c r="C35" s="0" t="n">
        <v>19974385.4516311</v>
      </c>
      <c r="D35" s="0" t="n">
        <v>67074194.6808369</v>
      </c>
      <c r="E35" s="0" t="n">
        <v>63513167.4202238</v>
      </c>
      <c r="F35" s="0" t="n">
        <v>10585527.9033706</v>
      </c>
      <c r="G35" s="0" t="n">
        <v>410509.122130987</v>
      </c>
      <c r="H35" s="0" t="n">
        <v>224339.886096411</v>
      </c>
      <c r="I35" s="0" t="n">
        <v>95153.2011763875</v>
      </c>
    </row>
    <row r="36" customFormat="false" ht="12.8" hidden="false" customHeight="false" outlineLevel="0" collapsed="false">
      <c r="A36" s="0" t="n">
        <v>83</v>
      </c>
      <c r="B36" s="0" t="n">
        <v>18086358.85359</v>
      </c>
      <c r="C36" s="0" t="n">
        <v>17390950.6668702</v>
      </c>
      <c r="D36" s="0" t="n">
        <v>58684012.2915359</v>
      </c>
      <c r="E36" s="0" t="n">
        <v>64041476.8203149</v>
      </c>
      <c r="F36" s="0" t="n">
        <v>0</v>
      </c>
      <c r="G36" s="0" t="n">
        <v>413045.060556064</v>
      </c>
      <c r="H36" s="0" t="n">
        <v>215372.879821507</v>
      </c>
      <c r="I36" s="0" t="n">
        <v>95700.3519175635</v>
      </c>
    </row>
    <row r="37" customFormat="false" ht="12.8" hidden="false" customHeight="false" outlineLevel="0" collapsed="false">
      <c r="A37" s="0" t="n">
        <v>84</v>
      </c>
      <c r="B37" s="0" t="n">
        <v>21100915.9402368</v>
      </c>
      <c r="C37" s="0" t="n">
        <v>20393425.3845377</v>
      </c>
      <c r="D37" s="0" t="n">
        <v>68649644.623562</v>
      </c>
      <c r="E37" s="0" t="n">
        <v>64698188.3695515</v>
      </c>
      <c r="F37" s="0" t="n">
        <v>10783031.3949253</v>
      </c>
      <c r="G37" s="0" t="n">
        <v>399367.22666649</v>
      </c>
      <c r="H37" s="0" t="n">
        <v>238247.110776834</v>
      </c>
      <c r="I37" s="0" t="n">
        <v>99823.1689368155</v>
      </c>
    </row>
    <row r="38" customFormat="false" ht="12.8" hidden="false" customHeight="false" outlineLevel="0" collapsed="false">
      <c r="A38" s="0" t="n">
        <v>85</v>
      </c>
      <c r="B38" s="0" t="n">
        <v>18519304.4652707</v>
      </c>
      <c r="C38" s="0" t="n">
        <v>17832142.1470512</v>
      </c>
      <c r="D38" s="0" t="n">
        <v>60294654.0148164</v>
      </c>
      <c r="E38" s="0" t="n">
        <v>65479346.5496506</v>
      </c>
      <c r="F38" s="0" t="n">
        <v>0</v>
      </c>
      <c r="G38" s="0" t="n">
        <v>392235.25521365</v>
      </c>
      <c r="H38" s="0" t="n">
        <v>226366.78465806</v>
      </c>
      <c r="I38" s="0" t="n">
        <v>97943.2547826881</v>
      </c>
    </row>
    <row r="39" customFormat="false" ht="12.8" hidden="false" customHeight="false" outlineLevel="0" collapsed="false">
      <c r="A39" s="0" t="n">
        <v>86</v>
      </c>
      <c r="B39" s="0" t="n">
        <v>21670871.3179231</v>
      </c>
      <c r="C39" s="0" t="n">
        <v>20977856.796659</v>
      </c>
      <c r="D39" s="0" t="n">
        <v>70728846.2483185</v>
      </c>
      <c r="E39" s="0" t="n">
        <v>66333856.847306</v>
      </c>
      <c r="F39" s="0" t="n">
        <v>11055642.8078843</v>
      </c>
      <c r="G39" s="0" t="n">
        <v>387710.973307622</v>
      </c>
      <c r="H39" s="0" t="n">
        <v>238827.427484592</v>
      </c>
      <c r="I39" s="0" t="n">
        <v>94965.8863883719</v>
      </c>
    </row>
    <row r="40" customFormat="false" ht="12.8" hidden="false" customHeight="false" outlineLevel="0" collapsed="false">
      <c r="A40" s="0" t="n">
        <v>87</v>
      </c>
      <c r="B40" s="0" t="n">
        <v>19005912.9524834</v>
      </c>
      <c r="C40" s="0" t="n">
        <v>18292629.0357948</v>
      </c>
      <c r="D40" s="0" t="n">
        <v>61981143.2209076</v>
      </c>
      <c r="E40" s="0" t="n">
        <v>66903147.6558708</v>
      </c>
      <c r="F40" s="0" t="n">
        <v>0</v>
      </c>
      <c r="G40" s="0" t="n">
        <v>413779.743391708</v>
      </c>
      <c r="H40" s="0" t="n">
        <v>231642.435571102</v>
      </c>
      <c r="I40" s="0" t="n">
        <v>96945.3396082348</v>
      </c>
    </row>
    <row r="41" customFormat="false" ht="12.8" hidden="false" customHeight="false" outlineLevel="0" collapsed="false">
      <c r="A41" s="0" t="n">
        <v>88</v>
      </c>
      <c r="B41" s="0" t="n">
        <v>22120406.6557832</v>
      </c>
      <c r="C41" s="0" t="n">
        <v>21382891.616282</v>
      </c>
      <c r="D41" s="0" t="n">
        <v>72191440.3820611</v>
      </c>
      <c r="E41" s="0" t="n">
        <v>67473842.3317</v>
      </c>
      <c r="F41" s="0" t="n">
        <v>11245640.3886167</v>
      </c>
      <c r="G41" s="0" t="n">
        <v>421684.170829113</v>
      </c>
      <c r="H41" s="0" t="n">
        <v>247614.010457802</v>
      </c>
      <c r="I41" s="0" t="n">
        <v>97452.6545917888</v>
      </c>
    </row>
    <row r="42" customFormat="false" ht="12.8" hidden="false" customHeight="false" outlineLevel="0" collapsed="false">
      <c r="A42" s="0" t="n">
        <v>89</v>
      </c>
      <c r="B42" s="0" t="n">
        <v>19200455.5111699</v>
      </c>
      <c r="C42" s="0" t="n">
        <v>18509842.45901</v>
      </c>
      <c r="D42" s="0" t="n">
        <v>62783650.5321154</v>
      </c>
      <c r="E42" s="0" t="n">
        <v>67545558.6043981</v>
      </c>
      <c r="F42" s="0" t="n">
        <v>0</v>
      </c>
      <c r="G42" s="0" t="n">
        <v>391025.585062478</v>
      </c>
      <c r="H42" s="0" t="n">
        <v>232104.587481227</v>
      </c>
      <c r="I42" s="0" t="n">
        <v>96404.1137374992</v>
      </c>
    </row>
    <row r="43" customFormat="false" ht="12.8" hidden="false" customHeight="false" outlineLevel="0" collapsed="false">
      <c r="A43" s="0" t="n">
        <v>90</v>
      </c>
      <c r="B43" s="0" t="n">
        <v>22181146.7489513</v>
      </c>
      <c r="C43" s="0" t="n">
        <v>21434873.7243301</v>
      </c>
      <c r="D43" s="0" t="n">
        <v>72438177.3083439</v>
      </c>
      <c r="E43" s="0" t="n">
        <v>67434880.5141391</v>
      </c>
      <c r="F43" s="0" t="n">
        <v>11239146.7523565</v>
      </c>
      <c r="G43" s="0" t="n">
        <v>422893.104042217</v>
      </c>
      <c r="H43" s="0" t="n">
        <v>253668.868462186</v>
      </c>
      <c r="I43" s="0" t="n">
        <v>99587.2173097052</v>
      </c>
    </row>
    <row r="44" customFormat="false" ht="12.8" hidden="false" customHeight="false" outlineLevel="0" collapsed="false">
      <c r="A44" s="0" t="n">
        <v>91</v>
      </c>
      <c r="B44" s="0" t="n">
        <v>19199482.6451233</v>
      </c>
      <c r="C44" s="0" t="n">
        <v>18473771.5445874</v>
      </c>
      <c r="D44" s="0" t="n">
        <v>62779836.3659438</v>
      </c>
      <c r="E44" s="0" t="n">
        <v>67169237.1012288</v>
      </c>
      <c r="F44" s="0" t="n">
        <v>0</v>
      </c>
      <c r="G44" s="0" t="n">
        <v>411731.935229504</v>
      </c>
      <c r="H44" s="0" t="n">
        <v>244665.836963146</v>
      </c>
      <c r="I44" s="0" t="n">
        <v>99019.0404903829</v>
      </c>
    </row>
    <row r="45" customFormat="false" ht="12.8" hidden="false" customHeight="false" outlineLevel="0" collapsed="false">
      <c r="A45" s="0" t="n">
        <v>92</v>
      </c>
      <c r="B45" s="0" t="n">
        <v>22474392.3031641</v>
      </c>
      <c r="C45" s="0" t="n">
        <v>21715946.4520024</v>
      </c>
      <c r="D45" s="0" t="n">
        <v>73481329.6002101</v>
      </c>
      <c r="E45" s="0" t="n">
        <v>68177213.5447467</v>
      </c>
      <c r="F45" s="0" t="n">
        <v>11362868.9241245</v>
      </c>
      <c r="G45" s="0" t="n">
        <v>431430.358258093</v>
      </c>
      <c r="H45" s="0" t="n">
        <v>257752.895161442</v>
      </c>
      <c r="I45" s="0" t="n">
        <v>98946.5682030031</v>
      </c>
    </row>
    <row r="46" customFormat="false" ht="12.8" hidden="false" customHeight="false" outlineLevel="0" collapsed="false">
      <c r="A46" s="0" t="n">
        <v>93</v>
      </c>
      <c r="B46" s="0" t="n">
        <v>19591725.7791586</v>
      </c>
      <c r="C46" s="0" t="n">
        <v>18826489.752211</v>
      </c>
      <c r="D46" s="0" t="n">
        <v>64058881.9099382</v>
      </c>
      <c r="E46" s="0" t="n">
        <v>68356021.6471186</v>
      </c>
      <c r="F46" s="0" t="n">
        <v>0</v>
      </c>
      <c r="G46" s="0" t="n">
        <v>446813.371053552</v>
      </c>
      <c r="H46" s="0" t="n">
        <v>248451.932347226</v>
      </c>
      <c r="I46" s="0" t="n">
        <v>99958.1764953846</v>
      </c>
    </row>
    <row r="47" customFormat="false" ht="12.8" hidden="false" customHeight="false" outlineLevel="0" collapsed="false">
      <c r="A47" s="0" t="n">
        <v>94</v>
      </c>
      <c r="B47" s="0" t="n">
        <v>22819325.7658724</v>
      </c>
      <c r="C47" s="0" t="n">
        <v>22014652.1095128</v>
      </c>
      <c r="D47" s="0" t="n">
        <v>74619429.7224711</v>
      </c>
      <c r="E47" s="0" t="n">
        <v>69007901.3424044</v>
      </c>
      <c r="F47" s="0" t="n">
        <v>11501316.8904007</v>
      </c>
      <c r="G47" s="0" t="n">
        <v>480251.806128145</v>
      </c>
      <c r="H47" s="0" t="n">
        <v>257647.701830201</v>
      </c>
      <c r="I47" s="0" t="n">
        <v>95391.640573278</v>
      </c>
    </row>
    <row r="48" customFormat="false" ht="12.8" hidden="false" customHeight="false" outlineLevel="0" collapsed="false">
      <c r="A48" s="0" t="n">
        <v>95</v>
      </c>
      <c r="B48" s="0" t="n">
        <v>19911155.3519764</v>
      </c>
      <c r="C48" s="0" t="n">
        <v>19105602.7604112</v>
      </c>
      <c r="D48" s="0" t="n">
        <v>65132374.3004287</v>
      </c>
      <c r="E48" s="0" t="n">
        <v>69228021.6950928</v>
      </c>
      <c r="F48" s="0" t="n">
        <v>0</v>
      </c>
      <c r="G48" s="0" t="n">
        <v>474370.188853729</v>
      </c>
      <c r="H48" s="0" t="n">
        <v>259851.562707057</v>
      </c>
      <c r="I48" s="0" t="n">
        <v>101901.200006288</v>
      </c>
    </row>
    <row r="49" customFormat="false" ht="12.8" hidden="false" customHeight="false" outlineLevel="0" collapsed="false">
      <c r="A49" s="0" t="n">
        <v>96</v>
      </c>
      <c r="B49" s="0" t="n">
        <v>22979172.7650117</v>
      </c>
      <c r="C49" s="0" t="n">
        <v>22163119.7023185</v>
      </c>
      <c r="D49" s="0" t="n">
        <v>75184415.0267706</v>
      </c>
      <c r="E49" s="0" t="n">
        <v>69356428.5620948</v>
      </c>
      <c r="F49" s="0" t="n">
        <v>11559404.7603491</v>
      </c>
      <c r="G49" s="0" t="n">
        <v>470424.675273477</v>
      </c>
      <c r="H49" s="0" t="n">
        <v>273489.721282429</v>
      </c>
      <c r="I49" s="0" t="n">
        <v>103055.237339053</v>
      </c>
    </row>
    <row r="50" customFormat="false" ht="12.8" hidden="false" customHeight="false" outlineLevel="0" collapsed="false">
      <c r="A50" s="0" t="n">
        <v>97</v>
      </c>
      <c r="B50" s="0" t="n">
        <v>19977712.774449</v>
      </c>
      <c r="C50" s="0" t="n">
        <v>19156319.526211</v>
      </c>
      <c r="D50" s="0" t="n">
        <v>65347544.3758477</v>
      </c>
      <c r="E50" s="0" t="n">
        <v>69265965.8856</v>
      </c>
      <c r="F50" s="0" t="n">
        <v>0</v>
      </c>
      <c r="G50" s="0" t="n">
        <v>485083.966712901</v>
      </c>
      <c r="H50" s="0" t="n">
        <v>265641.42698168</v>
      </c>
      <c r="I50" s="0" t="n">
        <v>100954.077919132</v>
      </c>
    </row>
    <row r="51" customFormat="false" ht="12.8" hidden="false" customHeight="false" outlineLevel="0" collapsed="false">
      <c r="A51" s="0" t="n">
        <v>98</v>
      </c>
      <c r="B51" s="0" t="n">
        <v>23101664.9665108</v>
      </c>
      <c r="C51" s="0" t="n">
        <v>22243904.6567183</v>
      </c>
      <c r="D51" s="0" t="n">
        <v>75490049.1378264</v>
      </c>
      <c r="E51" s="0" t="n">
        <v>69545246.336414</v>
      </c>
      <c r="F51" s="0" t="n">
        <v>11590874.3894023</v>
      </c>
      <c r="G51" s="0" t="n">
        <v>503349.577564994</v>
      </c>
      <c r="H51" s="0" t="n">
        <v>281135.369689725</v>
      </c>
      <c r="I51" s="0" t="n">
        <v>104679.089339644</v>
      </c>
    </row>
    <row r="52" customFormat="false" ht="12.8" hidden="false" customHeight="false" outlineLevel="0" collapsed="false">
      <c r="A52" s="0" t="n">
        <v>99</v>
      </c>
      <c r="B52" s="0" t="n">
        <v>20089023.3598871</v>
      </c>
      <c r="C52" s="0" t="n">
        <v>19209360.7242467</v>
      </c>
      <c r="D52" s="0" t="n">
        <v>65566787.1682304</v>
      </c>
      <c r="E52" s="0" t="n">
        <v>69438158.7036245</v>
      </c>
      <c r="F52" s="0" t="n">
        <v>0</v>
      </c>
      <c r="G52" s="0" t="n">
        <v>526538.105105657</v>
      </c>
      <c r="H52" s="0" t="n">
        <v>277581.110132046</v>
      </c>
      <c r="I52" s="0" t="n">
        <v>107919.172003879</v>
      </c>
    </row>
    <row r="53" customFormat="false" ht="12.8" hidden="false" customHeight="false" outlineLevel="0" collapsed="false">
      <c r="A53" s="0" t="n">
        <v>100</v>
      </c>
      <c r="B53" s="0" t="n">
        <v>23254819.2187293</v>
      </c>
      <c r="C53" s="0" t="n">
        <v>22361503.5562515</v>
      </c>
      <c r="D53" s="0" t="n">
        <v>75928103.1399386</v>
      </c>
      <c r="E53" s="0" t="n">
        <v>69881085.6768648</v>
      </c>
      <c r="F53" s="0" t="n">
        <v>11646847.6128108</v>
      </c>
      <c r="G53" s="0" t="n">
        <v>525829.687447237</v>
      </c>
      <c r="H53" s="0" t="n">
        <v>290188.499223449</v>
      </c>
      <c r="I53" s="0" t="n">
        <v>110424.965438686</v>
      </c>
    </row>
    <row r="54" customFormat="false" ht="12.8" hidden="false" customHeight="false" outlineLevel="0" collapsed="false">
      <c r="A54" s="0" t="n">
        <v>101</v>
      </c>
      <c r="B54" s="0" t="n">
        <v>20563369.2950872</v>
      </c>
      <c r="C54" s="0" t="n">
        <v>19709587.9623309</v>
      </c>
      <c r="D54" s="0" t="n">
        <v>67297654.3439569</v>
      </c>
      <c r="E54" s="0" t="n">
        <v>71154126.6675708</v>
      </c>
      <c r="F54" s="0" t="n">
        <v>0</v>
      </c>
      <c r="G54" s="0" t="n">
        <v>508482.236432474</v>
      </c>
      <c r="H54" s="0" t="n">
        <v>272049.386818909</v>
      </c>
      <c r="I54" s="0" t="n">
        <v>104642.442149867</v>
      </c>
    </row>
    <row r="55" customFormat="false" ht="12.8" hidden="false" customHeight="false" outlineLevel="0" collapsed="false">
      <c r="A55" s="0" t="n">
        <v>102</v>
      </c>
      <c r="B55" s="0" t="n">
        <v>23627252.0017815</v>
      </c>
      <c r="C55" s="0" t="n">
        <v>22705932.8248367</v>
      </c>
      <c r="D55" s="0" t="n">
        <v>77130412.9534254</v>
      </c>
      <c r="E55" s="0" t="n">
        <v>70905951.7596014</v>
      </c>
      <c r="F55" s="0" t="n">
        <v>11817658.6266002</v>
      </c>
      <c r="G55" s="0" t="n">
        <v>565405.017235464</v>
      </c>
      <c r="H55" s="0" t="n">
        <v>282079.694456649</v>
      </c>
      <c r="I55" s="0" t="n">
        <v>105477.807503801</v>
      </c>
    </row>
    <row r="56" customFormat="false" ht="12.8" hidden="false" customHeight="false" outlineLevel="0" collapsed="false">
      <c r="A56" s="0" t="n">
        <v>103</v>
      </c>
      <c r="B56" s="0" t="n">
        <v>20664098.7737976</v>
      </c>
      <c r="C56" s="0" t="n">
        <v>19787695.4164607</v>
      </c>
      <c r="D56" s="0" t="n">
        <v>67611424.0856596</v>
      </c>
      <c r="E56" s="0" t="n">
        <v>71370710.4692572</v>
      </c>
      <c r="F56" s="0" t="n">
        <v>0</v>
      </c>
      <c r="G56" s="0" t="n">
        <v>527427.444611978</v>
      </c>
      <c r="H56" s="0" t="n">
        <v>276715.27248105</v>
      </c>
      <c r="I56" s="0" t="n">
        <v>103229.48606262</v>
      </c>
    </row>
    <row r="57" customFormat="false" ht="12.8" hidden="false" customHeight="false" outlineLevel="0" collapsed="false">
      <c r="A57" s="0" t="n">
        <v>104</v>
      </c>
      <c r="B57" s="0" t="n">
        <v>23868642.6060927</v>
      </c>
      <c r="C57" s="0" t="n">
        <v>22955139.3537193</v>
      </c>
      <c r="D57" s="0" t="n">
        <v>77969411.1730715</v>
      </c>
      <c r="E57" s="0" t="n">
        <v>71628515.0604526</v>
      </c>
      <c r="F57" s="0" t="n">
        <v>11938085.8434088</v>
      </c>
      <c r="G57" s="0" t="n">
        <v>551416.318381597</v>
      </c>
      <c r="H57" s="0" t="n">
        <v>289112.207463759</v>
      </c>
      <c r="I57" s="0" t="n">
        <v>104249.609325793</v>
      </c>
    </row>
    <row r="58" customFormat="false" ht="12.8" hidden="false" customHeight="false" outlineLevel="0" collapsed="false">
      <c r="A58" s="0" t="n">
        <v>105</v>
      </c>
      <c r="B58" s="0" t="n">
        <v>20872176.4587058</v>
      </c>
      <c r="C58" s="0" t="n">
        <v>19977589.8132204</v>
      </c>
      <c r="D58" s="0" t="n">
        <v>68273579.0990036</v>
      </c>
      <c r="E58" s="0" t="n">
        <v>72000860.5840577</v>
      </c>
      <c r="F58" s="0" t="n">
        <v>0</v>
      </c>
      <c r="G58" s="0" t="n">
        <v>533451.261870021</v>
      </c>
      <c r="H58" s="0" t="n">
        <v>285910.124185765</v>
      </c>
      <c r="I58" s="0" t="n">
        <v>107464.656328024</v>
      </c>
    </row>
    <row r="59" customFormat="false" ht="12.8" hidden="false" customHeight="false" outlineLevel="0" collapsed="false">
      <c r="A59" s="0" t="n">
        <v>106</v>
      </c>
      <c r="B59" s="0" t="n">
        <v>24218578.1809242</v>
      </c>
      <c r="C59" s="0" t="n">
        <v>23308557.2510484</v>
      </c>
      <c r="D59" s="0" t="n">
        <v>79199239.1511291</v>
      </c>
      <c r="E59" s="0" t="n">
        <v>72736281.3840833</v>
      </c>
      <c r="F59" s="0" t="n">
        <v>12122713.5640139</v>
      </c>
      <c r="G59" s="0" t="n">
        <v>548799.787972416</v>
      </c>
      <c r="H59" s="0" t="n">
        <v>287762.474176698</v>
      </c>
      <c r="I59" s="0" t="n">
        <v>104940.953895196</v>
      </c>
    </row>
    <row r="60" customFormat="false" ht="12.8" hidden="false" customHeight="false" outlineLevel="0" collapsed="false">
      <c r="A60" s="0" t="n">
        <v>107</v>
      </c>
      <c r="B60" s="0" t="n">
        <v>21162659.2123291</v>
      </c>
      <c r="C60" s="0" t="n">
        <v>20313118.2529835</v>
      </c>
      <c r="D60" s="0" t="n">
        <v>69468451.5742121</v>
      </c>
      <c r="E60" s="0" t="n">
        <v>73221057.145561</v>
      </c>
      <c r="F60" s="0" t="n">
        <v>0</v>
      </c>
      <c r="G60" s="0" t="n">
        <v>487942.996494778</v>
      </c>
      <c r="H60" s="0" t="n">
        <v>288615.784126988</v>
      </c>
      <c r="I60" s="0" t="n">
        <v>104260.255319783</v>
      </c>
    </row>
    <row r="61" customFormat="false" ht="12.8" hidden="false" customHeight="false" outlineLevel="0" collapsed="false">
      <c r="A61" s="0" t="n">
        <v>108</v>
      </c>
      <c r="B61" s="0" t="n">
        <v>24562865.7686557</v>
      </c>
      <c r="C61" s="0" t="n">
        <v>23698835.537277</v>
      </c>
      <c r="D61" s="0" t="n">
        <v>80589742.1617839</v>
      </c>
      <c r="E61" s="0" t="n">
        <v>73933463.3855637</v>
      </c>
      <c r="F61" s="0" t="n">
        <v>12322243.897594</v>
      </c>
      <c r="G61" s="0" t="n">
        <v>510744.204194525</v>
      </c>
      <c r="H61" s="0" t="n">
        <v>282027.055923388</v>
      </c>
      <c r="I61" s="0" t="n">
        <v>101798.530372606</v>
      </c>
    </row>
    <row r="62" customFormat="false" ht="12.8" hidden="false" customHeight="false" outlineLevel="0" collapsed="false">
      <c r="A62" s="0" t="n">
        <v>109</v>
      </c>
      <c r="B62" s="0" t="n">
        <v>21446629.6088635</v>
      </c>
      <c r="C62" s="0" t="n">
        <v>20579081.1053803</v>
      </c>
      <c r="D62" s="0" t="n">
        <v>70371532.8676991</v>
      </c>
      <c r="E62" s="0" t="n">
        <v>74145018.4391805</v>
      </c>
      <c r="F62" s="0" t="n">
        <v>0</v>
      </c>
      <c r="G62" s="0" t="n">
        <v>499932.848374198</v>
      </c>
      <c r="H62" s="0" t="n">
        <v>292203.92296589</v>
      </c>
      <c r="I62" s="0" t="n">
        <v>107731.04591865</v>
      </c>
    </row>
    <row r="63" customFormat="false" ht="12.8" hidden="false" customHeight="false" outlineLevel="0" collapsed="false">
      <c r="A63" s="0" t="n">
        <v>110</v>
      </c>
      <c r="B63" s="0" t="n">
        <v>24901349.3496216</v>
      </c>
      <c r="C63" s="0" t="n">
        <v>24027346.6209847</v>
      </c>
      <c r="D63" s="0" t="n">
        <v>81702784.4115408</v>
      </c>
      <c r="E63" s="0" t="n">
        <v>74874842.0195975</v>
      </c>
      <c r="F63" s="0" t="n">
        <v>12479140.3365996</v>
      </c>
      <c r="G63" s="0" t="n">
        <v>510499.912302947</v>
      </c>
      <c r="H63" s="0" t="n">
        <v>290312.972772298</v>
      </c>
      <c r="I63" s="0" t="n">
        <v>104556.91937384</v>
      </c>
    </row>
    <row r="64" customFormat="false" ht="12.8" hidden="false" customHeight="false" outlineLevel="0" collapsed="false">
      <c r="A64" s="0" t="n">
        <v>111</v>
      </c>
      <c r="B64" s="0" t="n">
        <v>21776646.1559393</v>
      </c>
      <c r="C64" s="0" t="n">
        <v>20926832.9610373</v>
      </c>
      <c r="D64" s="0" t="n">
        <v>71601050.3565139</v>
      </c>
      <c r="E64" s="0" t="n">
        <v>75334082.3819659</v>
      </c>
      <c r="F64" s="0" t="n">
        <v>0</v>
      </c>
      <c r="G64" s="0" t="n">
        <v>489455.046411866</v>
      </c>
      <c r="H64" s="0" t="n">
        <v>287614.031807497</v>
      </c>
      <c r="I64" s="0" t="n">
        <v>103920.166689427</v>
      </c>
    </row>
    <row r="65" customFormat="false" ht="12.8" hidden="false" customHeight="false" outlineLevel="0" collapsed="false">
      <c r="A65" s="0" t="n">
        <v>112</v>
      </c>
      <c r="B65" s="0" t="n">
        <v>25147639.4889559</v>
      </c>
      <c r="C65" s="0" t="n">
        <v>24275866.5247867</v>
      </c>
      <c r="D65" s="0" t="n">
        <v>82546214.6263064</v>
      </c>
      <c r="E65" s="0" t="n">
        <v>75610254.7380105</v>
      </c>
      <c r="F65" s="0" t="n">
        <v>12601709.1230018</v>
      </c>
      <c r="G65" s="0" t="n">
        <v>511471.978201212</v>
      </c>
      <c r="H65" s="0" t="n">
        <v>289226.942054056</v>
      </c>
      <c r="I65" s="0" t="n">
        <v>101534.348448522</v>
      </c>
    </row>
    <row r="66" customFormat="false" ht="12.8" hidden="false" customHeight="false" outlineLevel="0" collapsed="false">
      <c r="A66" s="0" t="n">
        <v>113</v>
      </c>
      <c r="B66" s="0" t="n">
        <v>22010820.1106596</v>
      </c>
      <c r="C66" s="0" t="n">
        <v>21160862.2970319</v>
      </c>
      <c r="D66" s="0" t="n">
        <v>72378974.5309448</v>
      </c>
      <c r="E66" s="0" t="n">
        <v>76146793.4879753</v>
      </c>
      <c r="F66" s="0" t="n">
        <v>0</v>
      </c>
      <c r="G66" s="0" t="n">
        <v>491332.771332644</v>
      </c>
      <c r="H66" s="0" t="n">
        <v>287428.060855532</v>
      </c>
      <c r="I66" s="0" t="n">
        <v>101709.973485008</v>
      </c>
    </row>
    <row r="67" customFormat="false" ht="12.8" hidden="false" customHeight="false" outlineLevel="0" collapsed="false">
      <c r="A67" s="0" t="n">
        <v>114</v>
      </c>
      <c r="B67" s="0" t="n">
        <v>25360042.1146815</v>
      </c>
      <c r="C67" s="0" t="n">
        <v>24514737.0247799</v>
      </c>
      <c r="D67" s="0" t="n">
        <v>83386933.005614</v>
      </c>
      <c r="E67" s="0" t="n">
        <v>76374470.8927028</v>
      </c>
      <c r="F67" s="0" t="n">
        <v>12729078.4821171</v>
      </c>
      <c r="G67" s="0" t="n">
        <v>486888.141918244</v>
      </c>
      <c r="H67" s="0" t="n">
        <v>287031.977565598</v>
      </c>
      <c r="I67" s="0" t="n">
        <v>101978.529168209</v>
      </c>
    </row>
    <row r="68" customFormat="false" ht="12.8" hidden="false" customHeight="false" outlineLevel="0" collapsed="false">
      <c r="A68" s="0" t="n">
        <v>115</v>
      </c>
      <c r="B68" s="0" t="n">
        <v>21984143.4676429</v>
      </c>
      <c r="C68" s="0" t="n">
        <v>21163357.6427352</v>
      </c>
      <c r="D68" s="0" t="n">
        <v>72438306.2658412</v>
      </c>
      <c r="E68" s="0" t="n">
        <v>76089642.8164277</v>
      </c>
      <c r="F68" s="0" t="n">
        <v>0</v>
      </c>
      <c r="G68" s="0" t="n">
        <v>458845.437431151</v>
      </c>
      <c r="H68" s="0" t="n">
        <v>288893.802041001</v>
      </c>
      <c r="I68" s="0" t="n">
        <v>104352.264907954</v>
      </c>
    </row>
    <row r="69" customFormat="false" ht="12.8" hidden="false" customHeight="false" outlineLevel="0" collapsed="false">
      <c r="A69" s="0" t="n">
        <v>116</v>
      </c>
      <c r="B69" s="0" t="n">
        <v>25428814.0477162</v>
      </c>
      <c r="C69" s="0" t="n">
        <v>24527520.793472</v>
      </c>
      <c r="D69" s="0" t="n">
        <v>83438386.9683755</v>
      </c>
      <c r="E69" s="0" t="n">
        <v>76362857.0384125</v>
      </c>
      <c r="F69" s="0" t="n">
        <v>12727142.8397354</v>
      </c>
      <c r="G69" s="0" t="n">
        <v>522683.286775161</v>
      </c>
      <c r="H69" s="0" t="n">
        <v>302728.534277721</v>
      </c>
      <c r="I69" s="0" t="n">
        <v>108402.047416199</v>
      </c>
    </row>
    <row r="70" customFormat="false" ht="12.8" hidden="false" customHeight="false" outlineLevel="0" collapsed="false">
      <c r="A70" s="0" t="n">
        <v>117</v>
      </c>
      <c r="B70" s="0" t="n">
        <v>21976847.0372063</v>
      </c>
      <c r="C70" s="0" t="n">
        <v>21135834.0177253</v>
      </c>
      <c r="D70" s="0" t="n">
        <v>72382620.0683065</v>
      </c>
      <c r="E70" s="0" t="n">
        <v>76001704.1548891</v>
      </c>
      <c r="F70" s="0" t="n">
        <v>0</v>
      </c>
      <c r="G70" s="0" t="n">
        <v>464690.944089493</v>
      </c>
      <c r="H70" s="0" t="n">
        <v>299144.724774</v>
      </c>
      <c r="I70" s="0" t="n">
        <v>110253.358025004</v>
      </c>
    </row>
    <row r="71" customFormat="false" ht="12.8" hidden="false" customHeight="false" outlineLevel="0" collapsed="false">
      <c r="A71" s="0" t="n">
        <v>118</v>
      </c>
      <c r="B71" s="0" t="n">
        <v>25221454.3009046</v>
      </c>
      <c r="C71" s="0" t="n">
        <v>24353294.3946284</v>
      </c>
      <c r="D71" s="0" t="n">
        <v>82916515.9662102</v>
      </c>
      <c r="E71" s="0" t="n">
        <v>75782877.7489438</v>
      </c>
      <c r="F71" s="0" t="n">
        <v>12630479.624824</v>
      </c>
      <c r="G71" s="0" t="n">
        <v>482685.088724149</v>
      </c>
      <c r="H71" s="0" t="n">
        <v>306868.749951718</v>
      </c>
      <c r="I71" s="0" t="n">
        <v>112294.382286167</v>
      </c>
    </row>
    <row r="72" customFormat="false" ht="12.8" hidden="false" customHeight="false" outlineLevel="0" collapsed="false">
      <c r="A72" s="0" t="n">
        <v>119</v>
      </c>
      <c r="B72" s="0" t="n">
        <v>22065329.7583855</v>
      </c>
      <c r="C72" s="0" t="n">
        <v>21193168.6596337</v>
      </c>
      <c r="D72" s="0" t="n">
        <v>72571271.3044868</v>
      </c>
      <c r="E72" s="0" t="n">
        <v>76136263.0217562</v>
      </c>
      <c r="F72" s="0" t="n">
        <v>0</v>
      </c>
      <c r="G72" s="0" t="n">
        <v>496793.643766306</v>
      </c>
      <c r="H72" s="0" t="n">
        <v>298772.004239797</v>
      </c>
      <c r="I72" s="0" t="n">
        <v>109422.07249389</v>
      </c>
    </row>
    <row r="73" customFormat="false" ht="12.8" hidden="false" customHeight="false" outlineLevel="0" collapsed="false">
      <c r="A73" s="0" t="n">
        <v>120</v>
      </c>
      <c r="B73" s="0" t="n">
        <v>25475711.8550711</v>
      </c>
      <c r="C73" s="0" t="n">
        <v>24573734.3399252</v>
      </c>
      <c r="D73" s="0" t="n">
        <v>83665837.7607332</v>
      </c>
      <c r="E73" s="0" t="n">
        <v>76419597.6872634</v>
      </c>
      <c r="F73" s="0" t="n">
        <v>12736599.6145439</v>
      </c>
      <c r="G73" s="0" t="n">
        <v>530399.532702095</v>
      </c>
      <c r="H73" s="0" t="n">
        <v>297388.28745088</v>
      </c>
      <c r="I73" s="0" t="n">
        <v>105985.278561423</v>
      </c>
    </row>
    <row r="74" customFormat="false" ht="12.8" hidden="false" customHeight="false" outlineLevel="0" collapsed="false">
      <c r="A74" s="0" t="n">
        <v>121</v>
      </c>
      <c r="B74" s="0" t="n">
        <v>22300018.2463317</v>
      </c>
      <c r="C74" s="0" t="n">
        <v>21397768.7313313</v>
      </c>
      <c r="D74" s="0" t="n">
        <v>73311636.6158138</v>
      </c>
      <c r="E74" s="0" t="n">
        <v>76889793.333222</v>
      </c>
      <c r="F74" s="0" t="n">
        <v>0</v>
      </c>
      <c r="G74" s="0" t="n">
        <v>524204.432262393</v>
      </c>
      <c r="H74" s="0" t="n">
        <v>300017.473763083</v>
      </c>
      <c r="I74" s="0" t="n">
        <v>111468.012821309</v>
      </c>
    </row>
    <row r="75" customFormat="false" ht="12.8" hidden="false" customHeight="false" outlineLevel="0" collapsed="false">
      <c r="A75" s="0" t="n">
        <v>122</v>
      </c>
      <c r="B75" s="0" t="n">
        <v>25708707.9088315</v>
      </c>
      <c r="C75" s="0" t="n">
        <v>24771254.7718588</v>
      </c>
      <c r="D75" s="0" t="n">
        <v>84343789.4232601</v>
      </c>
      <c r="E75" s="0" t="n">
        <v>77065861.0563112</v>
      </c>
      <c r="F75" s="0" t="n">
        <v>12844310.1760519</v>
      </c>
      <c r="G75" s="0" t="n">
        <v>558809.731558236</v>
      </c>
      <c r="H75" s="0" t="n">
        <v>300640.862500802</v>
      </c>
      <c r="I75" s="0" t="n">
        <v>111432.204162376</v>
      </c>
    </row>
    <row r="76" customFormat="false" ht="12.8" hidden="false" customHeight="false" outlineLevel="0" collapsed="false">
      <c r="A76" s="0" t="n">
        <v>123</v>
      </c>
      <c r="B76" s="0" t="n">
        <v>22694027.447613</v>
      </c>
      <c r="C76" s="0" t="n">
        <v>21775260.7413353</v>
      </c>
      <c r="D76" s="0" t="n">
        <v>74591801.4149409</v>
      </c>
      <c r="E76" s="0" t="n">
        <v>78214490.904092</v>
      </c>
      <c r="F76" s="0" t="n">
        <v>0</v>
      </c>
      <c r="G76" s="0" t="n">
        <v>543657.659308142</v>
      </c>
      <c r="H76" s="0" t="n">
        <v>298677.374414081</v>
      </c>
      <c r="I76" s="0" t="n">
        <v>109188.103650659</v>
      </c>
    </row>
    <row r="77" customFormat="false" ht="12.8" hidden="false" customHeight="false" outlineLevel="0" collapsed="false">
      <c r="A77" s="0" t="n">
        <v>124</v>
      </c>
      <c r="B77" s="0" t="n">
        <v>26124594.0652548</v>
      </c>
      <c r="C77" s="0" t="n">
        <v>25213394.2807754</v>
      </c>
      <c r="D77" s="0" t="n">
        <v>85886237.6913118</v>
      </c>
      <c r="E77" s="0" t="n">
        <v>78402091.1356819</v>
      </c>
      <c r="F77" s="0" t="n">
        <v>13067015.1892803</v>
      </c>
      <c r="G77" s="0" t="n">
        <v>523479.124820709</v>
      </c>
      <c r="H77" s="0" t="n">
        <v>311013.457640854</v>
      </c>
      <c r="I77" s="0" t="n">
        <v>109581.717168281</v>
      </c>
    </row>
    <row r="78" customFormat="false" ht="12.8" hidden="false" customHeight="false" outlineLevel="0" collapsed="false">
      <c r="A78" s="0" t="n">
        <v>125</v>
      </c>
      <c r="B78" s="0" t="n">
        <v>22722258.1312549</v>
      </c>
      <c r="C78" s="0" t="n">
        <v>21809832.4340074</v>
      </c>
      <c r="D78" s="0" t="n">
        <v>74775987.3916189</v>
      </c>
      <c r="E78" s="0" t="n">
        <v>78312398.1565042</v>
      </c>
      <c r="F78" s="0" t="n">
        <v>0</v>
      </c>
      <c r="G78" s="0" t="n">
        <v>530608.891964649</v>
      </c>
      <c r="H78" s="0" t="n">
        <v>304566.980092311</v>
      </c>
      <c r="I78" s="0" t="n">
        <v>110356.89312931</v>
      </c>
    </row>
    <row r="79" customFormat="false" ht="12.8" hidden="false" customHeight="false" outlineLevel="0" collapsed="false">
      <c r="A79" s="0" t="n">
        <v>126</v>
      </c>
      <c r="B79" s="0" t="n">
        <v>26372635.2365039</v>
      </c>
      <c r="C79" s="0" t="n">
        <v>25413962.1275693</v>
      </c>
      <c r="D79" s="0" t="n">
        <v>86553829.1065524</v>
      </c>
      <c r="E79" s="0" t="n">
        <v>79017509.8410217</v>
      </c>
      <c r="F79" s="0" t="n">
        <v>13169584.9735036</v>
      </c>
      <c r="G79" s="0" t="n">
        <v>566160.973769539</v>
      </c>
      <c r="H79" s="0" t="n">
        <v>313899.312184579</v>
      </c>
      <c r="I79" s="0" t="n">
        <v>112304.032829303</v>
      </c>
    </row>
    <row r="80" customFormat="false" ht="12.8" hidden="false" customHeight="false" outlineLevel="0" collapsed="false">
      <c r="A80" s="0" t="n">
        <v>127</v>
      </c>
      <c r="B80" s="0" t="n">
        <v>22950077.4871069</v>
      </c>
      <c r="C80" s="0" t="n">
        <v>22043761.3017739</v>
      </c>
      <c r="D80" s="0" t="n">
        <v>75550107.6810439</v>
      </c>
      <c r="E80" s="0" t="n">
        <v>79136831.593411</v>
      </c>
      <c r="F80" s="0" t="n">
        <v>0</v>
      </c>
      <c r="G80" s="0" t="n">
        <v>515505.445048781</v>
      </c>
      <c r="H80" s="0" t="n">
        <v>311718.926216805</v>
      </c>
      <c r="I80" s="0" t="n">
        <v>112988.305810673</v>
      </c>
    </row>
    <row r="81" customFormat="false" ht="12.8" hidden="false" customHeight="false" outlineLevel="0" collapsed="false">
      <c r="A81" s="0" t="n">
        <v>128</v>
      </c>
      <c r="B81" s="0" t="n">
        <v>26391538.196505</v>
      </c>
      <c r="C81" s="0" t="n">
        <v>25475518.1468307</v>
      </c>
      <c r="D81" s="0" t="n">
        <v>86788592.2633561</v>
      </c>
      <c r="E81" s="0" t="n">
        <v>79215432.4806399</v>
      </c>
      <c r="F81" s="0" t="n">
        <v>13202572.0801067</v>
      </c>
      <c r="G81" s="0" t="n">
        <v>513430.759262071</v>
      </c>
      <c r="H81" s="0" t="n">
        <v>321799.391169787</v>
      </c>
      <c r="I81" s="0" t="n">
        <v>115414.141774927</v>
      </c>
    </row>
    <row r="82" customFormat="false" ht="12.8" hidden="false" customHeight="false" outlineLevel="0" collapsed="false">
      <c r="A82" s="0" t="n">
        <v>129</v>
      </c>
      <c r="B82" s="0" t="n">
        <v>23263610.4558059</v>
      </c>
      <c r="C82" s="0" t="n">
        <v>22334855.1330962</v>
      </c>
      <c r="D82" s="0" t="n">
        <v>76573017.9692689</v>
      </c>
      <c r="E82" s="0" t="n">
        <v>80235154.6876458</v>
      </c>
      <c r="F82" s="0" t="n">
        <v>0</v>
      </c>
      <c r="G82" s="0" t="n">
        <v>534968.071856547</v>
      </c>
      <c r="H82" s="0" t="n">
        <v>313357.571206046</v>
      </c>
      <c r="I82" s="0" t="n">
        <v>114899.54235297</v>
      </c>
    </row>
    <row r="83" customFormat="false" ht="12.8" hidden="false" customHeight="false" outlineLevel="0" collapsed="false">
      <c r="A83" s="0" t="n">
        <v>130</v>
      </c>
      <c r="B83" s="0" t="n">
        <v>26877472.8047844</v>
      </c>
      <c r="C83" s="0" t="n">
        <v>25951936.2609573</v>
      </c>
      <c r="D83" s="0" t="n">
        <v>88431667.5020049</v>
      </c>
      <c r="E83" s="0" t="n">
        <v>80715685.4830993</v>
      </c>
      <c r="F83" s="0" t="n">
        <v>13452614.2471832</v>
      </c>
      <c r="G83" s="0" t="n">
        <v>524729.867686455</v>
      </c>
      <c r="H83" s="0" t="n">
        <v>320332.330122799</v>
      </c>
      <c r="I83" s="0" t="n">
        <v>114963.351454083</v>
      </c>
    </row>
    <row r="84" customFormat="false" ht="12.8" hidden="false" customHeight="false" outlineLevel="0" collapsed="false">
      <c r="A84" s="0" t="n">
        <v>131</v>
      </c>
      <c r="B84" s="0" t="n">
        <v>23475870.6937536</v>
      </c>
      <c r="C84" s="0" t="n">
        <v>22576818.830147</v>
      </c>
      <c r="D84" s="0" t="n">
        <v>77402712.0949692</v>
      </c>
      <c r="E84" s="0" t="n">
        <v>81039718.4875918</v>
      </c>
      <c r="F84" s="0" t="n">
        <v>0</v>
      </c>
      <c r="G84" s="0" t="n">
        <v>510624.373788492</v>
      </c>
      <c r="H84" s="0" t="n">
        <v>309490.866477735</v>
      </c>
      <c r="I84" s="0" t="n">
        <v>112766.604771893</v>
      </c>
    </row>
    <row r="85" customFormat="false" ht="12.8" hidden="false" customHeight="false" outlineLevel="0" collapsed="false">
      <c r="A85" s="0" t="n">
        <v>132</v>
      </c>
      <c r="B85" s="0" t="n">
        <v>26809585.1996554</v>
      </c>
      <c r="C85" s="0" t="n">
        <v>25879874.9918519</v>
      </c>
      <c r="D85" s="0" t="n">
        <v>88224263.1838494</v>
      </c>
      <c r="E85" s="0" t="n">
        <v>80438544.0278804</v>
      </c>
      <c r="F85" s="0" t="n">
        <v>13406424.0046467</v>
      </c>
      <c r="G85" s="0" t="n">
        <v>523269.052559828</v>
      </c>
      <c r="H85" s="0" t="n">
        <v>324991.597672729</v>
      </c>
      <c r="I85" s="0" t="n">
        <v>116356.51081561</v>
      </c>
    </row>
    <row r="86" customFormat="false" ht="12.8" hidden="false" customHeight="false" outlineLevel="0" collapsed="false">
      <c r="A86" s="0" t="n">
        <v>133</v>
      </c>
      <c r="B86" s="0" t="n">
        <v>23273216.0455251</v>
      </c>
      <c r="C86" s="0" t="n">
        <v>22327916.0645653</v>
      </c>
      <c r="D86" s="0" t="n">
        <v>76625866.4532234</v>
      </c>
      <c r="E86" s="0" t="n">
        <v>80157259.4642608</v>
      </c>
      <c r="F86" s="0" t="n">
        <v>0</v>
      </c>
      <c r="G86" s="0" t="n">
        <v>548868.108546001</v>
      </c>
      <c r="H86" s="0" t="n">
        <v>315262.161860173</v>
      </c>
      <c r="I86" s="0" t="n">
        <v>115956.729362441</v>
      </c>
    </row>
    <row r="87" customFormat="false" ht="12.8" hidden="false" customHeight="false" outlineLevel="0" collapsed="false">
      <c r="A87" s="0" t="n">
        <v>134</v>
      </c>
      <c r="B87" s="0" t="n">
        <v>26842049.2699785</v>
      </c>
      <c r="C87" s="0" t="n">
        <v>25850092.7666541</v>
      </c>
      <c r="D87" s="0" t="n">
        <v>88209766.7281041</v>
      </c>
      <c r="E87" s="0" t="n">
        <v>80360894.1283922</v>
      </c>
      <c r="F87" s="0" t="n">
        <v>13393482.354732</v>
      </c>
      <c r="G87" s="0" t="n">
        <v>583496.885426287</v>
      </c>
      <c r="H87" s="0" t="n">
        <v>325944.977070766</v>
      </c>
      <c r="I87" s="0" t="n">
        <v>117878.058324799</v>
      </c>
    </row>
    <row r="88" customFormat="false" ht="12.8" hidden="false" customHeight="false" outlineLevel="0" collapsed="false">
      <c r="A88" s="0" t="n">
        <v>135</v>
      </c>
      <c r="B88" s="0" t="n">
        <v>23519679.6150315</v>
      </c>
      <c r="C88" s="0" t="n">
        <v>22542502.798265</v>
      </c>
      <c r="D88" s="0" t="n">
        <v>77439474.9188959</v>
      </c>
      <c r="E88" s="0" t="n">
        <v>80816687.4856808</v>
      </c>
      <c r="F88" s="0" t="n">
        <v>0</v>
      </c>
      <c r="G88" s="0" t="n">
        <v>571193.347125062</v>
      </c>
      <c r="H88" s="0" t="n">
        <v>323410.971612528</v>
      </c>
      <c r="I88" s="0" t="n">
        <v>117960.711469814</v>
      </c>
    </row>
    <row r="89" customFormat="false" ht="12.8" hidden="false" customHeight="false" outlineLevel="0" collapsed="false">
      <c r="A89" s="0" t="n">
        <v>136</v>
      </c>
      <c r="B89" s="0" t="n">
        <v>27198589.5061474</v>
      </c>
      <c r="C89" s="0" t="n">
        <v>26245004.4334173</v>
      </c>
      <c r="D89" s="0" t="n">
        <v>89587833.0976979</v>
      </c>
      <c r="E89" s="0" t="n">
        <v>81527135.3600866</v>
      </c>
      <c r="F89" s="0" t="n">
        <v>13587855.8933478</v>
      </c>
      <c r="G89" s="0" t="n">
        <v>547859.592402932</v>
      </c>
      <c r="H89" s="0" t="n">
        <v>324463.802720898</v>
      </c>
      <c r="I89" s="0" t="n">
        <v>116088.110866171</v>
      </c>
    </row>
    <row r="90" customFormat="false" ht="12.8" hidden="false" customHeight="false" outlineLevel="0" collapsed="false">
      <c r="A90" s="0" t="n">
        <v>137</v>
      </c>
      <c r="B90" s="0" t="n">
        <v>23723400.3399482</v>
      </c>
      <c r="C90" s="0" t="n">
        <v>22759130.86738</v>
      </c>
      <c r="D90" s="0" t="n">
        <v>78185859.745841</v>
      </c>
      <c r="E90" s="0" t="n">
        <v>81564562.1232743</v>
      </c>
      <c r="F90" s="0" t="n">
        <v>0</v>
      </c>
      <c r="G90" s="0" t="n">
        <v>559993.68414913</v>
      </c>
      <c r="H90" s="0" t="n">
        <v>321850.80130517</v>
      </c>
      <c r="I90" s="0" t="n">
        <v>117749.981591317</v>
      </c>
    </row>
    <row r="91" customFormat="false" ht="12.8" hidden="false" customHeight="false" outlineLevel="0" collapsed="false">
      <c r="A91" s="0" t="n">
        <v>138</v>
      </c>
      <c r="B91" s="0" t="n">
        <v>27563205.4248652</v>
      </c>
      <c r="C91" s="0" t="n">
        <v>26568749.5462538</v>
      </c>
      <c r="D91" s="0" t="n">
        <v>90712100.2100977</v>
      </c>
      <c r="E91" s="0" t="n">
        <v>82481147.953087</v>
      </c>
      <c r="F91" s="0" t="n">
        <v>13746857.9921812</v>
      </c>
      <c r="G91" s="0" t="n">
        <v>591822.677846058</v>
      </c>
      <c r="H91" s="0" t="n">
        <v>321710.948374882</v>
      </c>
      <c r="I91" s="0" t="n">
        <v>115603.217700655</v>
      </c>
    </row>
    <row r="92" customFormat="false" ht="12.8" hidden="false" customHeight="false" outlineLevel="0" collapsed="false">
      <c r="A92" s="0" t="n">
        <v>139</v>
      </c>
      <c r="B92" s="0" t="n">
        <v>24057166.049811</v>
      </c>
      <c r="C92" s="0" t="n">
        <v>23071712.0376948</v>
      </c>
      <c r="D92" s="0" t="n">
        <v>79250165.3268003</v>
      </c>
      <c r="E92" s="0" t="n">
        <v>82640309.9442673</v>
      </c>
      <c r="F92" s="0" t="n">
        <v>0</v>
      </c>
      <c r="G92" s="0" t="n">
        <v>584878.941371279</v>
      </c>
      <c r="H92" s="0" t="n">
        <v>318561.625798011</v>
      </c>
      <c r="I92" s="0" t="n">
        <v>117162.064209834</v>
      </c>
    </row>
    <row r="93" customFormat="false" ht="12.8" hidden="false" customHeight="false" outlineLevel="0" collapsed="false">
      <c r="A93" s="0" t="n">
        <v>140</v>
      </c>
      <c r="B93" s="0" t="n">
        <v>27595031.5248184</v>
      </c>
      <c r="C93" s="0" t="n">
        <v>26636427.4953969</v>
      </c>
      <c r="D93" s="0" t="n">
        <v>90924399.7317801</v>
      </c>
      <c r="E93" s="0" t="n">
        <v>82676413.1109995</v>
      </c>
      <c r="F93" s="0" t="n">
        <v>13779402.1851666</v>
      </c>
      <c r="G93" s="0" t="n">
        <v>555685.358260154</v>
      </c>
      <c r="H93" s="0" t="n">
        <v>321251.494481111</v>
      </c>
      <c r="I93" s="0" t="n">
        <v>116667.395257388</v>
      </c>
    </row>
    <row r="94" customFormat="false" ht="12.8" hidden="false" customHeight="false" outlineLevel="0" collapsed="false">
      <c r="A94" s="0" t="n">
        <v>141</v>
      </c>
      <c r="B94" s="0" t="n">
        <v>24039722.0364557</v>
      </c>
      <c r="C94" s="0" t="n">
        <v>23080357.4767227</v>
      </c>
      <c r="D94" s="0" t="n">
        <v>79313671.4917654</v>
      </c>
      <c r="E94" s="0" t="n">
        <v>82707930.4447931</v>
      </c>
      <c r="F94" s="0" t="n">
        <v>0</v>
      </c>
      <c r="G94" s="0" t="n">
        <v>559739.943837362</v>
      </c>
      <c r="H94" s="0" t="n">
        <v>317275.437230935</v>
      </c>
      <c r="I94" s="0" t="n">
        <v>117641.683806704</v>
      </c>
    </row>
    <row r="95" customFormat="false" ht="12.8" hidden="false" customHeight="false" outlineLevel="0" collapsed="false">
      <c r="A95" s="0" t="n">
        <v>142</v>
      </c>
      <c r="B95" s="0" t="n">
        <v>27659046.6576718</v>
      </c>
      <c r="C95" s="0" t="n">
        <v>26683858.1597325</v>
      </c>
      <c r="D95" s="0" t="n">
        <v>91141683.5209163</v>
      </c>
      <c r="E95" s="0" t="n">
        <v>82827609.9263694</v>
      </c>
      <c r="F95" s="0" t="n">
        <v>13804601.6543949</v>
      </c>
      <c r="G95" s="0" t="n">
        <v>565081.524339196</v>
      </c>
      <c r="H95" s="0" t="n">
        <v>325899.188261718</v>
      </c>
      <c r="I95" s="0" t="n">
        <v>120296.836197718</v>
      </c>
    </row>
    <row r="96" customFormat="false" ht="12.8" hidden="false" customHeight="false" outlineLevel="0" collapsed="false">
      <c r="A96" s="0" t="n">
        <v>143</v>
      </c>
      <c r="B96" s="0" t="n">
        <v>24218265.7485172</v>
      </c>
      <c r="C96" s="0" t="n">
        <v>23248689.0741778</v>
      </c>
      <c r="D96" s="0" t="n">
        <v>79911548.7543697</v>
      </c>
      <c r="E96" s="0" t="n">
        <v>83287498.2034961</v>
      </c>
      <c r="F96" s="0" t="n">
        <v>0</v>
      </c>
      <c r="G96" s="0" t="n">
        <v>560108.386160529</v>
      </c>
      <c r="H96" s="0" t="n">
        <v>324660.828103104</v>
      </c>
      <c r="I96" s="0" t="n">
        <v>121153.514394007</v>
      </c>
    </row>
    <row r="97" customFormat="false" ht="12.8" hidden="false" customHeight="false" outlineLevel="0" collapsed="false">
      <c r="A97" s="0" t="n">
        <v>144</v>
      </c>
      <c r="B97" s="0" t="n">
        <v>27828982.7233014</v>
      </c>
      <c r="C97" s="0" t="n">
        <v>26838941.379244</v>
      </c>
      <c r="D97" s="0" t="n">
        <v>91720458.4975269</v>
      </c>
      <c r="E97" s="0" t="n">
        <v>83264563.4560266</v>
      </c>
      <c r="F97" s="0" t="n">
        <v>13877427.2426711</v>
      </c>
      <c r="G97" s="0" t="n">
        <v>583765.293405752</v>
      </c>
      <c r="H97" s="0" t="n">
        <v>322250.819419954</v>
      </c>
      <c r="I97" s="0" t="n">
        <v>120036.044616744</v>
      </c>
    </row>
    <row r="98" customFormat="false" ht="12.8" hidden="false" customHeight="false" outlineLevel="0" collapsed="false">
      <c r="A98" s="0" t="n">
        <v>145</v>
      </c>
      <c r="B98" s="0" t="n">
        <v>24305854.3219338</v>
      </c>
      <c r="C98" s="0" t="n">
        <v>23354930.4099919</v>
      </c>
      <c r="D98" s="0" t="n">
        <v>80284749.6852745</v>
      </c>
      <c r="E98" s="0" t="n">
        <v>83612225.7709986</v>
      </c>
      <c r="F98" s="0" t="n">
        <v>0</v>
      </c>
      <c r="G98" s="0" t="n">
        <v>559682.512100935</v>
      </c>
      <c r="H98" s="0" t="n">
        <v>309503.708906279</v>
      </c>
      <c r="I98" s="0" t="n">
        <v>116768.129906602</v>
      </c>
    </row>
    <row r="99" customFormat="false" ht="12.8" hidden="false" customHeight="false" outlineLevel="0" collapsed="false">
      <c r="A99" s="0" t="n">
        <v>146</v>
      </c>
      <c r="B99" s="0" t="n">
        <v>27859987.1079644</v>
      </c>
      <c r="C99" s="0" t="n">
        <v>26904391.3273331</v>
      </c>
      <c r="D99" s="0" t="n">
        <v>91928530.2910234</v>
      </c>
      <c r="E99" s="0" t="n">
        <v>83427959.1119887</v>
      </c>
      <c r="F99" s="0" t="n">
        <v>13904659.8519981</v>
      </c>
      <c r="G99" s="0" t="n">
        <v>550649.620385194</v>
      </c>
      <c r="H99" s="0" t="n">
        <v>321567.944668092</v>
      </c>
      <c r="I99" s="0" t="n">
        <v>119111.736540096</v>
      </c>
    </row>
    <row r="100" customFormat="false" ht="12.8" hidden="false" customHeight="false" outlineLevel="0" collapsed="false">
      <c r="A100" s="0" t="n">
        <v>147</v>
      </c>
      <c r="B100" s="0" t="n">
        <v>24174931.0315135</v>
      </c>
      <c r="C100" s="0" t="n">
        <v>23246662.9108367</v>
      </c>
      <c r="D100" s="0" t="n">
        <v>79933757.9706244</v>
      </c>
      <c r="E100" s="0" t="n">
        <v>83203425.229882</v>
      </c>
      <c r="F100" s="0" t="n">
        <v>0</v>
      </c>
      <c r="G100" s="0" t="n">
        <v>523883.20249395</v>
      </c>
      <c r="H100" s="0" t="n">
        <v>320090.036735996</v>
      </c>
      <c r="I100" s="0" t="n">
        <v>120421.259209697</v>
      </c>
    </row>
    <row r="101" customFormat="false" ht="12.8" hidden="false" customHeight="false" outlineLevel="0" collapsed="false">
      <c r="A101" s="0" t="n">
        <v>148</v>
      </c>
      <c r="B101" s="0" t="n">
        <v>28131743.4565427</v>
      </c>
      <c r="C101" s="0" t="n">
        <v>27155886.0864061</v>
      </c>
      <c r="D101" s="0" t="n">
        <v>92769570.3662299</v>
      </c>
      <c r="E101" s="0" t="n">
        <v>84195473.7606382</v>
      </c>
      <c r="F101" s="0" t="n">
        <v>14032578.9601064</v>
      </c>
      <c r="G101" s="0" t="n">
        <v>572432.17037275</v>
      </c>
      <c r="H101" s="0" t="n">
        <v>320653.734495928</v>
      </c>
      <c r="I101" s="0" t="n">
        <v>118244.950382756</v>
      </c>
    </row>
    <row r="102" customFormat="false" ht="12.8" hidden="false" customHeight="false" outlineLevel="0" collapsed="false">
      <c r="A102" s="0" t="n">
        <v>149</v>
      </c>
      <c r="B102" s="0" t="n">
        <v>24529017.8037501</v>
      </c>
      <c r="C102" s="0" t="n">
        <v>23563923.9747179</v>
      </c>
      <c r="D102" s="0" t="n">
        <v>81096474.1696913</v>
      </c>
      <c r="E102" s="0" t="n">
        <v>84343931.5863006</v>
      </c>
      <c r="F102" s="0" t="n">
        <v>0</v>
      </c>
      <c r="G102" s="0" t="n">
        <v>562303.209963175</v>
      </c>
      <c r="H102" s="0" t="n">
        <v>319755.340763869</v>
      </c>
      <c r="I102" s="0" t="n">
        <v>118621.826150144</v>
      </c>
    </row>
    <row r="103" customFormat="false" ht="12.8" hidden="false" customHeight="false" outlineLevel="0" collapsed="false">
      <c r="A103" s="0" t="n">
        <v>150</v>
      </c>
      <c r="B103" s="0" t="n">
        <v>28074770.876817</v>
      </c>
      <c r="C103" s="0" t="n">
        <v>27096917.2543963</v>
      </c>
      <c r="D103" s="0" t="n">
        <v>92632672.4244584</v>
      </c>
      <c r="E103" s="0" t="n">
        <v>84044401.6097462</v>
      </c>
      <c r="F103" s="0" t="n">
        <v>14007400.268291</v>
      </c>
      <c r="G103" s="0" t="n">
        <v>557327.063410704</v>
      </c>
      <c r="H103" s="0" t="n">
        <v>333806.366047547</v>
      </c>
      <c r="I103" s="0" t="n">
        <v>123885.989946438</v>
      </c>
    </row>
    <row r="104" customFormat="false" ht="12.8" hidden="false" customHeight="false" outlineLevel="0" collapsed="false">
      <c r="A104" s="0" t="n">
        <v>151</v>
      </c>
      <c r="B104" s="0" t="n">
        <v>24693377.6515765</v>
      </c>
      <c r="C104" s="0" t="n">
        <v>23721804.2888096</v>
      </c>
      <c r="D104" s="0" t="n">
        <v>81585801.832091</v>
      </c>
      <c r="E104" s="0" t="n">
        <v>84937289.2499254</v>
      </c>
      <c r="F104" s="0" t="n">
        <v>0</v>
      </c>
      <c r="G104" s="0" t="n">
        <v>562415.161735909</v>
      </c>
      <c r="H104" s="0" t="n">
        <v>324251.684303322</v>
      </c>
      <c r="I104" s="0" t="n">
        <v>121295.023896649</v>
      </c>
    </row>
    <row r="105" customFormat="false" ht="12.8" hidden="false" customHeight="false" outlineLevel="0" collapsed="false">
      <c r="A105" s="0" t="n">
        <v>152</v>
      </c>
      <c r="B105" s="0" t="n">
        <v>28339261.3892902</v>
      </c>
      <c r="C105" s="0" t="n">
        <v>27354944.2569284</v>
      </c>
      <c r="D105" s="0" t="n">
        <v>93520817.4954704</v>
      </c>
      <c r="E105" s="0" t="n">
        <v>84832198.5570248</v>
      </c>
      <c r="F105" s="0" t="n">
        <v>14138699.7595041</v>
      </c>
      <c r="G105" s="0" t="n">
        <v>571351.804481745</v>
      </c>
      <c r="H105" s="0" t="n">
        <v>329547.323174446</v>
      </c>
      <c r="I105" s="0" t="n">
        <v>119168.578150843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228</v>
      </c>
      <c r="B1" s="0" t="s">
        <v>212</v>
      </c>
      <c r="C1" s="0" t="s">
        <v>257</v>
      </c>
      <c r="D1" s="0" t="s">
        <v>258</v>
      </c>
      <c r="E1" s="0" t="s">
        <v>259</v>
      </c>
      <c r="F1" s="0" t="s">
        <v>260</v>
      </c>
      <c r="G1" s="0" t="s">
        <v>261</v>
      </c>
      <c r="H1" s="0" t="s">
        <v>262</v>
      </c>
      <c r="I1" s="0" t="s">
        <v>213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21471874.9686817</v>
      </c>
      <c r="C29" s="0" t="n">
        <v>20795344.6547809</v>
      </c>
      <c r="D29" s="0" t="n">
        <v>69304138.7241166</v>
      </c>
      <c r="E29" s="0" t="n">
        <v>66972157.970822</v>
      </c>
      <c r="F29" s="0" t="n">
        <v>11162026.3284703</v>
      </c>
      <c r="G29" s="0" t="n">
        <v>375303.073627748</v>
      </c>
      <c r="H29" s="0" t="n">
        <v>226148.128778293</v>
      </c>
      <c r="I29" s="0" t="n">
        <v>107255.873563971</v>
      </c>
    </row>
    <row r="30" customFormat="false" ht="12.8" hidden="false" customHeight="false" outlineLevel="0" collapsed="false">
      <c r="A30" s="0" t="n">
        <v>77</v>
      </c>
      <c r="B30" s="0" t="n">
        <v>18961206.7533894</v>
      </c>
      <c r="C30" s="0" t="n">
        <v>18299905.5534181</v>
      </c>
      <c r="D30" s="0" t="n">
        <v>61265307.1547652</v>
      </c>
      <c r="E30" s="0" t="n">
        <v>68297431.9011612</v>
      </c>
      <c r="F30" s="0" t="n">
        <v>0</v>
      </c>
      <c r="G30" s="0" t="n">
        <v>363502.156418891</v>
      </c>
      <c r="H30" s="0" t="n">
        <v>218413.901750719</v>
      </c>
      <c r="I30" s="0" t="n">
        <v>113407.345430984</v>
      </c>
    </row>
    <row r="31" customFormat="false" ht="12.8" hidden="false" customHeight="false" outlineLevel="0" collapsed="false">
      <c r="A31" s="0" t="n">
        <v>78</v>
      </c>
      <c r="B31" s="0" t="n">
        <v>22597121.880659</v>
      </c>
      <c r="C31" s="0" t="n">
        <v>21903905.2995438</v>
      </c>
      <c r="D31" s="0" t="n">
        <v>73294636.0569676</v>
      </c>
      <c r="E31" s="0" t="n">
        <v>70156318.5281369</v>
      </c>
      <c r="F31" s="0" t="n">
        <v>11692719.7546895</v>
      </c>
      <c r="G31" s="0" t="n">
        <v>383331.704776197</v>
      </c>
      <c r="H31" s="0" t="n">
        <v>234921.134033681</v>
      </c>
      <c r="I31" s="0" t="n">
        <v>107091.060436128</v>
      </c>
    </row>
    <row r="32" customFormat="false" ht="12.8" hidden="false" customHeight="false" outlineLevel="0" collapsed="false">
      <c r="A32" s="0" t="n">
        <v>79</v>
      </c>
      <c r="B32" s="0" t="n">
        <v>19956448.7456991</v>
      </c>
      <c r="C32" s="0" t="n">
        <v>19298504.0019644</v>
      </c>
      <c r="D32" s="0" t="n">
        <v>64869752.0524669</v>
      </c>
      <c r="E32" s="0" t="n">
        <v>71596512.5878058</v>
      </c>
      <c r="F32" s="0" t="n">
        <v>0</v>
      </c>
      <c r="G32" s="0" t="n">
        <v>345113.35857214</v>
      </c>
      <c r="H32" s="0" t="n">
        <v>232466.603604481</v>
      </c>
      <c r="I32" s="0" t="n">
        <v>114806.830797309</v>
      </c>
    </row>
    <row r="33" customFormat="false" ht="12.8" hidden="false" customHeight="false" outlineLevel="0" collapsed="false">
      <c r="A33" s="0" t="n">
        <v>80</v>
      </c>
      <c r="B33" s="0" t="n">
        <v>23777634.9461692</v>
      </c>
      <c r="C33" s="0" t="n">
        <v>23046405.8009011</v>
      </c>
      <c r="D33" s="0" t="n">
        <v>77334129.9641223</v>
      </c>
      <c r="E33" s="0" t="n">
        <v>73522706.8480564</v>
      </c>
      <c r="F33" s="0" t="n">
        <v>12253784.4746761</v>
      </c>
      <c r="G33" s="0" t="n">
        <v>409793.983641901</v>
      </c>
      <c r="H33" s="0" t="n">
        <v>245922.34979544</v>
      </c>
      <c r="I33" s="0" t="n">
        <v>107875.44547245</v>
      </c>
    </row>
    <row r="34" customFormat="false" ht="12.8" hidden="false" customHeight="false" outlineLevel="0" collapsed="false">
      <c r="A34" s="0" t="n">
        <v>81</v>
      </c>
      <c r="B34" s="0" t="n">
        <v>20799191.7330191</v>
      </c>
      <c r="C34" s="0" t="n">
        <v>20050650.0788986</v>
      </c>
      <c r="D34" s="0" t="n">
        <v>67557801.0103579</v>
      </c>
      <c r="E34" s="0" t="n">
        <v>74102781.7242147</v>
      </c>
      <c r="F34" s="0" t="n">
        <v>0</v>
      </c>
      <c r="G34" s="0" t="n">
        <v>414592.790989996</v>
      </c>
      <c r="H34" s="0" t="n">
        <v>251301.08325274</v>
      </c>
      <c r="I34" s="0" t="n">
        <v>118068.25696818</v>
      </c>
    </row>
    <row r="35" customFormat="false" ht="12.8" hidden="false" customHeight="false" outlineLevel="0" collapsed="false">
      <c r="A35" s="0" t="n">
        <v>82</v>
      </c>
      <c r="B35" s="0" t="n">
        <v>24347712.9889249</v>
      </c>
      <c r="C35" s="0" t="n">
        <v>23562585.6413082</v>
      </c>
      <c r="D35" s="0" t="n">
        <v>79199917.1505176</v>
      </c>
      <c r="E35" s="0" t="n">
        <v>74861934.4411974</v>
      </c>
      <c r="F35" s="0" t="n">
        <v>12476989.0735329</v>
      </c>
      <c r="G35" s="0" t="n">
        <v>452141.069196524</v>
      </c>
      <c r="H35" s="0" t="n">
        <v>256330.561033742</v>
      </c>
      <c r="I35" s="0" t="n">
        <v>109508.167694898</v>
      </c>
    </row>
    <row r="36" customFormat="false" ht="12.8" hidden="false" customHeight="false" outlineLevel="0" collapsed="false">
      <c r="A36" s="0" t="n">
        <v>83</v>
      </c>
      <c r="B36" s="0" t="n">
        <v>21326309.0927296</v>
      </c>
      <c r="C36" s="0" t="n">
        <v>20594533.6209009</v>
      </c>
      <c r="D36" s="0" t="n">
        <v>69536858.1985829</v>
      </c>
      <c r="E36" s="0" t="n">
        <v>75767627.3730523</v>
      </c>
      <c r="F36" s="0" t="n">
        <v>0</v>
      </c>
      <c r="G36" s="0" t="n">
        <v>412022.349509491</v>
      </c>
      <c r="H36" s="0" t="n">
        <v>243521.876222148</v>
      </c>
      <c r="I36" s="0" t="n">
        <v>108901.780138542</v>
      </c>
    </row>
    <row r="37" customFormat="false" ht="12.8" hidden="false" customHeight="false" outlineLevel="0" collapsed="false">
      <c r="A37" s="0" t="n">
        <v>84</v>
      </c>
      <c r="B37" s="0" t="n">
        <v>24990245.4667684</v>
      </c>
      <c r="C37" s="0" t="n">
        <v>24252335.5624751</v>
      </c>
      <c r="D37" s="0" t="n">
        <v>81685243.2793712</v>
      </c>
      <c r="E37" s="0" t="n">
        <v>76889411.4312317</v>
      </c>
      <c r="F37" s="0" t="n">
        <v>12814901.9052053</v>
      </c>
      <c r="G37" s="0" t="n">
        <v>410807.060686554</v>
      </c>
      <c r="H37" s="0" t="n">
        <v>254043.203715304</v>
      </c>
      <c r="I37" s="0" t="n">
        <v>104370.91413059</v>
      </c>
    </row>
    <row r="38" customFormat="false" ht="12.8" hidden="false" customHeight="false" outlineLevel="0" collapsed="false">
      <c r="A38" s="0" t="n">
        <v>85</v>
      </c>
      <c r="B38" s="0" t="n">
        <v>21963276.5820386</v>
      </c>
      <c r="C38" s="0" t="n">
        <v>21216653.1252603</v>
      </c>
      <c r="D38" s="0" t="n">
        <v>71787333.0256444</v>
      </c>
      <c r="E38" s="0" t="n">
        <v>77898936.0425441</v>
      </c>
      <c r="F38" s="0" t="n">
        <v>0</v>
      </c>
      <c r="G38" s="0" t="n">
        <v>425341.374217036</v>
      </c>
      <c r="H38" s="0" t="n">
        <v>247487.429109768</v>
      </c>
      <c r="I38" s="0" t="n">
        <v>105420.933502083</v>
      </c>
    </row>
    <row r="39" customFormat="false" ht="12.8" hidden="false" customHeight="false" outlineLevel="0" collapsed="false">
      <c r="A39" s="0" t="n">
        <v>86</v>
      </c>
      <c r="B39" s="0" t="n">
        <v>25713816.7185696</v>
      </c>
      <c r="C39" s="0" t="n">
        <v>24899401.3866777</v>
      </c>
      <c r="D39" s="0" t="n">
        <v>83972885.7554238</v>
      </c>
      <c r="E39" s="0" t="n">
        <v>78773058.9030347</v>
      </c>
      <c r="F39" s="0" t="n">
        <v>13128843.1505058</v>
      </c>
      <c r="G39" s="0" t="n">
        <v>457328.279195056</v>
      </c>
      <c r="H39" s="0" t="n">
        <v>278180.319552144</v>
      </c>
      <c r="I39" s="0" t="n">
        <v>112723.904492445</v>
      </c>
    </row>
    <row r="40" customFormat="false" ht="12.8" hidden="false" customHeight="false" outlineLevel="0" collapsed="false">
      <c r="A40" s="0" t="n">
        <v>87</v>
      </c>
      <c r="B40" s="0" t="n">
        <v>22540632.4900226</v>
      </c>
      <c r="C40" s="0" t="n">
        <v>21723202.3261714</v>
      </c>
      <c r="D40" s="0" t="n">
        <v>73633287.2035165</v>
      </c>
      <c r="E40" s="0" t="n">
        <v>79506444.0672799</v>
      </c>
      <c r="F40" s="0" t="n">
        <v>0</v>
      </c>
      <c r="G40" s="0" t="n">
        <v>470409.491563373</v>
      </c>
      <c r="H40" s="0" t="n">
        <v>267485.452440401</v>
      </c>
      <c r="I40" s="0" t="n">
        <v>113621.742639309</v>
      </c>
    </row>
    <row r="41" customFormat="false" ht="12.8" hidden="false" customHeight="false" outlineLevel="0" collapsed="false">
      <c r="A41" s="0" t="n">
        <v>88</v>
      </c>
      <c r="B41" s="0" t="n">
        <v>26225662.6618501</v>
      </c>
      <c r="C41" s="0" t="n">
        <v>25411465.1067386</v>
      </c>
      <c r="D41" s="0" t="n">
        <v>85847083.4689942</v>
      </c>
      <c r="E41" s="0" t="n">
        <v>80147870.9789319</v>
      </c>
      <c r="F41" s="0" t="n">
        <v>13357978.4964887</v>
      </c>
      <c r="G41" s="0" t="n">
        <v>457143.333981529</v>
      </c>
      <c r="H41" s="0" t="n">
        <v>278114.166794495</v>
      </c>
      <c r="I41" s="0" t="n">
        <v>112771.506193538</v>
      </c>
    </row>
    <row r="42" customFormat="false" ht="12.8" hidden="false" customHeight="false" outlineLevel="0" collapsed="false">
      <c r="A42" s="0" t="n">
        <v>89</v>
      </c>
      <c r="B42" s="0" t="n">
        <v>22869453.9858764</v>
      </c>
      <c r="C42" s="0" t="n">
        <v>22043412.4489253</v>
      </c>
      <c r="D42" s="0" t="n">
        <v>74854655.1778607</v>
      </c>
      <c r="E42" s="0" t="n">
        <v>80478492.9621527</v>
      </c>
      <c r="F42" s="0" t="n">
        <v>0</v>
      </c>
      <c r="G42" s="0" t="n">
        <v>468373.645131032</v>
      </c>
      <c r="H42" s="0" t="n">
        <v>276142.66974889</v>
      </c>
      <c r="I42" s="0" t="n">
        <v>116464.602958885</v>
      </c>
    </row>
    <row r="43" customFormat="false" ht="12.8" hidden="false" customHeight="false" outlineLevel="0" collapsed="false">
      <c r="A43" s="0" t="n">
        <v>90</v>
      </c>
      <c r="B43" s="0" t="n">
        <v>26659042.9590325</v>
      </c>
      <c r="C43" s="0" t="n">
        <v>25807356.2306384</v>
      </c>
      <c r="D43" s="0" t="n">
        <v>87304950.6107197</v>
      </c>
      <c r="E43" s="0" t="n">
        <v>81235048.5891215</v>
      </c>
      <c r="F43" s="0" t="n">
        <v>13539174.7648536</v>
      </c>
      <c r="G43" s="0" t="n">
        <v>483546.250461824</v>
      </c>
      <c r="H43" s="0" t="n">
        <v>288412.622941624</v>
      </c>
      <c r="I43" s="0" t="n">
        <v>113896.935700892</v>
      </c>
    </row>
    <row r="44" customFormat="false" ht="12.8" hidden="false" customHeight="false" outlineLevel="0" collapsed="false">
      <c r="A44" s="0" t="n">
        <v>91</v>
      </c>
      <c r="B44" s="0" t="n">
        <v>23518200.9888002</v>
      </c>
      <c r="C44" s="0" t="n">
        <v>22705469.2557351</v>
      </c>
      <c r="D44" s="0" t="n">
        <v>77204072.6965783</v>
      </c>
      <c r="E44" s="0" t="n">
        <v>82646659.9857847</v>
      </c>
      <c r="F44" s="0" t="n">
        <v>0</v>
      </c>
      <c r="G44" s="0" t="n">
        <v>440134.082009751</v>
      </c>
      <c r="H44" s="0" t="n">
        <v>288937.684559147</v>
      </c>
      <c r="I44" s="0" t="n">
        <v>119514.237851621</v>
      </c>
    </row>
    <row r="45" customFormat="false" ht="12.8" hidden="false" customHeight="false" outlineLevel="0" collapsed="false">
      <c r="A45" s="0" t="n">
        <v>92</v>
      </c>
      <c r="B45" s="0" t="n">
        <v>27443887.2140907</v>
      </c>
      <c r="C45" s="0" t="n">
        <v>26615780.3058868</v>
      </c>
      <c r="D45" s="0" t="n">
        <v>90128480.2188364</v>
      </c>
      <c r="E45" s="0" t="n">
        <v>83640574.0799344</v>
      </c>
      <c r="F45" s="0" t="n">
        <v>13940095.6799891</v>
      </c>
      <c r="G45" s="0" t="n">
        <v>447636.496692911</v>
      </c>
      <c r="H45" s="0" t="n">
        <v>298486.404233347</v>
      </c>
      <c r="I45" s="0" t="n">
        <v>117120.010396704</v>
      </c>
    </row>
    <row r="46" customFormat="false" ht="12.8" hidden="false" customHeight="false" outlineLevel="0" collapsed="false">
      <c r="A46" s="0" t="n">
        <v>93</v>
      </c>
      <c r="B46" s="0" t="n">
        <v>24088660.0057133</v>
      </c>
      <c r="C46" s="0" t="n">
        <v>23250538.3192446</v>
      </c>
      <c r="D46" s="0" t="n">
        <v>79156197.6706705</v>
      </c>
      <c r="E46" s="0" t="n">
        <v>84376727.4274498</v>
      </c>
      <c r="F46" s="0" t="n">
        <v>0</v>
      </c>
      <c r="G46" s="0" t="n">
        <v>465540.380888102</v>
      </c>
      <c r="H46" s="0" t="n">
        <v>291764.335323908</v>
      </c>
      <c r="I46" s="0" t="n">
        <v>115452.814652337</v>
      </c>
    </row>
    <row r="47" customFormat="false" ht="12.8" hidden="false" customHeight="false" outlineLevel="0" collapsed="false">
      <c r="A47" s="0" t="n">
        <v>94</v>
      </c>
      <c r="B47" s="0" t="n">
        <v>28306558.2036867</v>
      </c>
      <c r="C47" s="0" t="n">
        <v>27375090.759229</v>
      </c>
      <c r="D47" s="0" t="n">
        <v>92765528.9594436</v>
      </c>
      <c r="E47" s="0" t="n">
        <v>85817597.8951543</v>
      </c>
      <c r="F47" s="0" t="n">
        <v>14302932.9825257</v>
      </c>
      <c r="G47" s="0" t="n">
        <v>548573.121968019</v>
      </c>
      <c r="H47" s="0" t="n">
        <v>304004.375175099</v>
      </c>
      <c r="I47" s="0" t="n">
        <v>112699.924735115</v>
      </c>
    </row>
    <row r="48" customFormat="false" ht="12.8" hidden="false" customHeight="false" outlineLevel="0" collapsed="false">
      <c r="A48" s="0" t="n">
        <v>95</v>
      </c>
      <c r="B48" s="0" t="n">
        <v>24990919.3633952</v>
      </c>
      <c r="C48" s="0" t="n">
        <v>24040327.1090598</v>
      </c>
      <c r="D48" s="0" t="n">
        <v>81924482.2947716</v>
      </c>
      <c r="E48" s="0" t="n">
        <v>87123266.9967711</v>
      </c>
      <c r="F48" s="0" t="n">
        <v>0</v>
      </c>
      <c r="G48" s="0" t="n">
        <v>560915.04090006</v>
      </c>
      <c r="H48" s="0" t="n">
        <v>309653.946973409</v>
      </c>
      <c r="I48" s="0" t="n">
        <v>114318.952088515</v>
      </c>
    </row>
    <row r="49" customFormat="false" ht="12.8" hidden="false" customHeight="false" outlineLevel="0" collapsed="false">
      <c r="A49" s="0" t="n">
        <v>96</v>
      </c>
      <c r="B49" s="0" t="n">
        <v>28806153.2811381</v>
      </c>
      <c r="C49" s="0" t="n">
        <v>27854401.5497627</v>
      </c>
      <c r="D49" s="0" t="n">
        <v>94424742.440161</v>
      </c>
      <c r="E49" s="0" t="n">
        <v>87275030.6292544</v>
      </c>
      <c r="F49" s="0" t="n">
        <v>14545838.4382091</v>
      </c>
      <c r="G49" s="0" t="n">
        <v>546367.199050857</v>
      </c>
      <c r="H49" s="0" t="n">
        <v>323106.81856307</v>
      </c>
      <c r="I49" s="0" t="n">
        <v>117539.591087807</v>
      </c>
    </row>
    <row r="50" customFormat="false" ht="12.8" hidden="false" customHeight="false" outlineLevel="0" collapsed="false">
      <c r="A50" s="0" t="n">
        <v>97</v>
      </c>
      <c r="B50" s="0" t="n">
        <v>25196593.1281072</v>
      </c>
      <c r="C50" s="0" t="n">
        <v>24199263.1163153</v>
      </c>
      <c r="D50" s="0" t="n">
        <v>82524670.3567504</v>
      </c>
      <c r="E50" s="0" t="n">
        <v>87611151.1799113</v>
      </c>
      <c r="F50" s="0" t="n">
        <v>0</v>
      </c>
      <c r="G50" s="0" t="n">
        <v>591622.034496373</v>
      </c>
      <c r="H50" s="0" t="n">
        <v>323141.469197247</v>
      </c>
      <c r="I50" s="0" t="n">
        <v>117952.154425976</v>
      </c>
    </row>
    <row r="51" customFormat="false" ht="12.8" hidden="false" customHeight="false" outlineLevel="0" collapsed="false">
      <c r="A51" s="0" t="n">
        <v>98</v>
      </c>
      <c r="B51" s="0" t="n">
        <v>29299753.5885553</v>
      </c>
      <c r="C51" s="0" t="n">
        <v>28309442.202184</v>
      </c>
      <c r="D51" s="0" t="n">
        <v>96057547.1013735</v>
      </c>
      <c r="E51" s="0" t="n">
        <v>88659364.7628381</v>
      </c>
      <c r="F51" s="0" t="n">
        <v>14776560.7938064</v>
      </c>
      <c r="G51" s="0" t="n">
        <v>577362.784459993</v>
      </c>
      <c r="H51" s="0" t="n">
        <v>331217.034214259</v>
      </c>
      <c r="I51" s="0" t="n">
        <v>116759.382424334</v>
      </c>
    </row>
    <row r="52" customFormat="false" ht="12.8" hidden="false" customHeight="false" outlineLevel="0" collapsed="false">
      <c r="A52" s="0" t="n">
        <v>99</v>
      </c>
      <c r="B52" s="0" t="n">
        <v>25995847.7597581</v>
      </c>
      <c r="C52" s="0" t="n">
        <v>25066067.7600198</v>
      </c>
      <c r="D52" s="0" t="n">
        <v>85578555.2619019</v>
      </c>
      <c r="E52" s="0" t="n">
        <v>90699099.4307807</v>
      </c>
      <c r="F52" s="0" t="n">
        <v>0</v>
      </c>
      <c r="G52" s="0" t="n">
        <v>534568.332718907</v>
      </c>
      <c r="H52" s="0" t="n">
        <v>316646.571685111</v>
      </c>
      <c r="I52" s="0" t="n">
        <v>112235.850477586</v>
      </c>
    </row>
    <row r="53" customFormat="false" ht="12.8" hidden="false" customHeight="false" outlineLevel="0" collapsed="false">
      <c r="A53" s="0" t="n">
        <v>100</v>
      </c>
      <c r="B53" s="0" t="n">
        <v>30302339.7436452</v>
      </c>
      <c r="C53" s="0" t="n">
        <v>29326485.6805613</v>
      </c>
      <c r="D53" s="0" t="n">
        <v>99603667.3882828</v>
      </c>
      <c r="E53" s="0" t="n">
        <v>91803412.7993097</v>
      </c>
      <c r="F53" s="0" t="n">
        <v>15300568.799885</v>
      </c>
      <c r="G53" s="0" t="n">
        <v>570879.105931294</v>
      </c>
      <c r="H53" s="0" t="n">
        <v>325254.038683383</v>
      </c>
      <c r="I53" s="0" t="n">
        <v>113887.026384592</v>
      </c>
    </row>
    <row r="54" customFormat="false" ht="12.8" hidden="false" customHeight="false" outlineLevel="0" collapsed="false">
      <c r="A54" s="0" t="n">
        <v>101</v>
      </c>
      <c r="B54" s="0" t="n">
        <v>26632202.4127581</v>
      </c>
      <c r="C54" s="0" t="n">
        <v>25672059.2758185</v>
      </c>
      <c r="D54" s="0" t="n">
        <v>87700363.5763351</v>
      </c>
      <c r="E54" s="0" t="n">
        <v>92856493.9344957</v>
      </c>
      <c r="F54" s="0" t="n">
        <v>0</v>
      </c>
      <c r="G54" s="0" t="n">
        <v>550991.359701639</v>
      </c>
      <c r="H54" s="0" t="n">
        <v>327870.208815757</v>
      </c>
      <c r="I54" s="0" t="n">
        <v>116116.526317427</v>
      </c>
    </row>
    <row r="55" customFormat="false" ht="12.8" hidden="false" customHeight="false" outlineLevel="0" collapsed="false">
      <c r="A55" s="0" t="n">
        <v>102</v>
      </c>
      <c r="B55" s="0" t="n">
        <v>30920536.5730687</v>
      </c>
      <c r="C55" s="0" t="n">
        <v>29910527.8066836</v>
      </c>
      <c r="D55" s="0" t="n">
        <v>101569098.402758</v>
      </c>
      <c r="E55" s="0" t="n">
        <v>93643186.1935195</v>
      </c>
      <c r="F55" s="0" t="n">
        <v>15607197.6989199</v>
      </c>
      <c r="G55" s="0" t="n">
        <v>596951.87999861</v>
      </c>
      <c r="H55" s="0" t="n">
        <v>332584.588197212</v>
      </c>
      <c r="I55" s="0" t="n">
        <v>114960.425984745</v>
      </c>
    </row>
    <row r="56" customFormat="false" ht="12.8" hidden="false" customHeight="false" outlineLevel="0" collapsed="false">
      <c r="A56" s="0" t="n">
        <v>103</v>
      </c>
      <c r="B56" s="0" t="n">
        <v>27080667.7449318</v>
      </c>
      <c r="C56" s="0" t="n">
        <v>26072697.4670707</v>
      </c>
      <c r="D56" s="0" t="n">
        <v>89031447.6337306</v>
      </c>
      <c r="E56" s="0" t="n">
        <v>94228827.0065091</v>
      </c>
      <c r="F56" s="0" t="n">
        <v>0</v>
      </c>
      <c r="G56" s="0" t="n">
        <v>582818.597576149</v>
      </c>
      <c r="H56" s="0" t="n">
        <v>341854.666824248</v>
      </c>
      <c r="I56" s="0" t="n">
        <v>118995.733515311</v>
      </c>
    </row>
    <row r="57" customFormat="false" ht="12.8" hidden="false" customHeight="false" outlineLevel="0" collapsed="false">
      <c r="A57" s="0" t="n">
        <v>104</v>
      </c>
      <c r="B57" s="0" t="n">
        <v>31415260.8190155</v>
      </c>
      <c r="C57" s="0" t="n">
        <v>30357933.0078367</v>
      </c>
      <c r="D57" s="0" t="n">
        <v>103067382.79532</v>
      </c>
      <c r="E57" s="0" t="n">
        <v>94947721.3509022</v>
      </c>
      <c r="F57" s="0" t="n">
        <v>15824620.2251504</v>
      </c>
      <c r="G57" s="0" t="n">
        <v>629921.757064039</v>
      </c>
      <c r="H57" s="0" t="n">
        <v>344134.880658542</v>
      </c>
      <c r="I57" s="0" t="n">
        <v>118958.819223135</v>
      </c>
    </row>
    <row r="58" customFormat="false" ht="12.8" hidden="false" customHeight="false" outlineLevel="0" collapsed="false">
      <c r="A58" s="0" t="n">
        <v>105</v>
      </c>
      <c r="B58" s="0" t="n">
        <v>27759706.840549</v>
      </c>
      <c r="C58" s="0" t="n">
        <v>26705679.4480062</v>
      </c>
      <c r="D58" s="0" t="n">
        <v>91241877.3267371</v>
      </c>
      <c r="E58" s="0" t="n">
        <v>96494815.8035935</v>
      </c>
      <c r="F58" s="0" t="n">
        <v>0</v>
      </c>
      <c r="G58" s="0" t="n">
        <v>625970.161297046</v>
      </c>
      <c r="H58" s="0" t="n">
        <v>343727.404908832</v>
      </c>
      <c r="I58" s="0" t="n">
        <v>120471.180481332</v>
      </c>
    </row>
    <row r="59" customFormat="false" ht="12.8" hidden="false" customHeight="false" outlineLevel="0" collapsed="false">
      <c r="A59" s="0" t="n">
        <v>106</v>
      </c>
      <c r="B59" s="0" t="n">
        <v>32222563.1022506</v>
      </c>
      <c r="C59" s="0" t="n">
        <v>31150366.7348822</v>
      </c>
      <c r="D59" s="0" t="n">
        <v>105833038.909495</v>
      </c>
      <c r="E59" s="0" t="n">
        <v>97411494.4768628</v>
      </c>
      <c r="F59" s="0" t="n">
        <v>16235249.0794771</v>
      </c>
      <c r="G59" s="0" t="n">
        <v>647523.196070039</v>
      </c>
      <c r="H59" s="0" t="n">
        <v>342331.608658987</v>
      </c>
      <c r="I59" s="0" t="n">
        <v>117630.803770506</v>
      </c>
    </row>
    <row r="60" customFormat="false" ht="12.8" hidden="false" customHeight="false" outlineLevel="0" collapsed="false">
      <c r="A60" s="0" t="n">
        <v>107</v>
      </c>
      <c r="B60" s="0" t="n">
        <v>28495601.0357793</v>
      </c>
      <c r="C60" s="0" t="n">
        <v>27476589.404874</v>
      </c>
      <c r="D60" s="0" t="n">
        <v>93922703.032644</v>
      </c>
      <c r="E60" s="0" t="n">
        <v>99214866.4967727</v>
      </c>
      <c r="F60" s="0" t="n">
        <v>0</v>
      </c>
      <c r="G60" s="0" t="n">
        <v>602455.949925816</v>
      </c>
      <c r="H60" s="0" t="n">
        <v>335447.936846405</v>
      </c>
      <c r="I60" s="0" t="n">
        <v>115868.205904482</v>
      </c>
    </row>
    <row r="61" customFormat="false" ht="12.8" hidden="false" customHeight="false" outlineLevel="0" collapsed="false">
      <c r="A61" s="0" t="n">
        <v>108</v>
      </c>
      <c r="B61" s="0" t="n">
        <v>33121244.258122</v>
      </c>
      <c r="C61" s="0" t="n">
        <v>32120116.5094412</v>
      </c>
      <c r="D61" s="0" t="n">
        <v>109150405.046857</v>
      </c>
      <c r="E61" s="0" t="n">
        <v>100373403.750183</v>
      </c>
      <c r="F61" s="0" t="n">
        <v>16728900.6250305</v>
      </c>
      <c r="G61" s="0" t="n">
        <v>598186.255699322</v>
      </c>
      <c r="H61" s="0" t="n">
        <v>324578.604884754</v>
      </c>
      <c r="I61" s="0" t="n">
        <v>111946.982995226</v>
      </c>
    </row>
    <row r="62" customFormat="false" ht="12.8" hidden="false" customHeight="false" outlineLevel="0" collapsed="false">
      <c r="A62" s="0" t="n">
        <v>109</v>
      </c>
      <c r="B62" s="0" t="n">
        <v>28991873.4419184</v>
      </c>
      <c r="C62" s="0" t="n">
        <v>27945206.4755896</v>
      </c>
      <c r="D62" s="0" t="n">
        <v>95565492.0503809</v>
      </c>
      <c r="E62" s="0" t="n">
        <v>100865648.426338</v>
      </c>
      <c r="F62" s="0" t="n">
        <v>0</v>
      </c>
      <c r="G62" s="0" t="n">
        <v>623940.599864679</v>
      </c>
      <c r="H62" s="0" t="n">
        <v>341048.203812074</v>
      </c>
      <c r="I62" s="0" t="n">
        <v>116683.089502805</v>
      </c>
    </row>
    <row r="63" customFormat="false" ht="12.8" hidden="false" customHeight="false" outlineLevel="0" collapsed="false">
      <c r="A63" s="0" t="n">
        <v>110</v>
      </c>
      <c r="B63" s="0" t="n">
        <v>33453622.4092949</v>
      </c>
      <c r="C63" s="0" t="n">
        <v>32390345.7999257</v>
      </c>
      <c r="D63" s="0" t="n">
        <v>110144150.475859</v>
      </c>
      <c r="E63" s="0" t="n">
        <v>101259831.515035</v>
      </c>
      <c r="F63" s="0" t="n">
        <v>16876638.5858391</v>
      </c>
      <c r="G63" s="0" t="n">
        <v>629649.899376609</v>
      </c>
      <c r="H63" s="0" t="n">
        <v>350528.717556743</v>
      </c>
      <c r="I63" s="0" t="n">
        <v>118711.417765513</v>
      </c>
    </row>
    <row r="64" customFormat="false" ht="12.8" hidden="false" customHeight="false" outlineLevel="0" collapsed="false">
      <c r="A64" s="0" t="n">
        <v>111</v>
      </c>
      <c r="B64" s="0" t="n">
        <v>29539215.7619425</v>
      </c>
      <c r="C64" s="0" t="n">
        <v>28456440.7916039</v>
      </c>
      <c r="D64" s="0" t="n">
        <v>97418859.736323</v>
      </c>
      <c r="E64" s="0" t="n">
        <v>102711965.012634</v>
      </c>
      <c r="F64" s="0" t="n">
        <v>0</v>
      </c>
      <c r="G64" s="0" t="n">
        <v>658910.446608473</v>
      </c>
      <c r="H64" s="0" t="n">
        <v>342874.165857202</v>
      </c>
      <c r="I64" s="0" t="n">
        <v>115700.511247058</v>
      </c>
    </row>
    <row r="65" customFormat="false" ht="12.8" hidden="false" customHeight="false" outlineLevel="0" collapsed="false">
      <c r="A65" s="0" t="n">
        <v>112</v>
      </c>
      <c r="B65" s="0" t="n">
        <v>34253589.1848124</v>
      </c>
      <c r="C65" s="0" t="n">
        <v>33150825.8108767</v>
      </c>
      <c r="D65" s="0" t="n">
        <v>112822110.559057</v>
      </c>
      <c r="E65" s="0" t="n">
        <v>103556347.018819</v>
      </c>
      <c r="F65" s="0" t="n">
        <v>17259391.1698031</v>
      </c>
      <c r="G65" s="0" t="n">
        <v>667672.263952913</v>
      </c>
      <c r="H65" s="0" t="n">
        <v>351834.840148551</v>
      </c>
      <c r="I65" s="0" t="n">
        <v>118937.528334666</v>
      </c>
    </row>
    <row r="66" customFormat="false" ht="12.8" hidden="false" customHeight="false" outlineLevel="0" collapsed="false">
      <c r="A66" s="0" t="n">
        <v>113</v>
      </c>
      <c r="B66" s="0" t="n">
        <v>29983871.4458208</v>
      </c>
      <c r="C66" s="0" t="n">
        <v>28875413.952886</v>
      </c>
      <c r="D66" s="0" t="n">
        <v>98916036.201452</v>
      </c>
      <c r="E66" s="0" t="n">
        <v>104132593.843715</v>
      </c>
      <c r="F66" s="0" t="n">
        <v>0</v>
      </c>
      <c r="G66" s="0" t="n">
        <v>672650.152165466</v>
      </c>
      <c r="H66" s="0" t="n">
        <v>352732.918921953</v>
      </c>
      <c r="I66" s="0" t="n">
        <v>118677.74549617</v>
      </c>
    </row>
    <row r="67" customFormat="false" ht="12.8" hidden="false" customHeight="false" outlineLevel="0" collapsed="false">
      <c r="A67" s="0" t="n">
        <v>114</v>
      </c>
      <c r="B67" s="0" t="n">
        <v>34813745.8487026</v>
      </c>
      <c r="C67" s="0" t="n">
        <v>33731204.6921965</v>
      </c>
      <c r="D67" s="0" t="n">
        <v>114837777.488047</v>
      </c>
      <c r="E67" s="0" t="n">
        <v>105327440.261191</v>
      </c>
      <c r="F67" s="0" t="n">
        <v>17554573.3768652</v>
      </c>
      <c r="G67" s="0" t="n">
        <v>644334.487021624</v>
      </c>
      <c r="H67" s="0" t="n">
        <v>354175.985649158</v>
      </c>
      <c r="I67" s="0" t="n">
        <v>120043.834050409</v>
      </c>
    </row>
    <row r="68" customFormat="false" ht="12.8" hidden="false" customHeight="false" outlineLevel="0" collapsed="false">
      <c r="A68" s="0" t="n">
        <v>115</v>
      </c>
      <c r="B68" s="0" t="n">
        <v>30317725.5958201</v>
      </c>
      <c r="C68" s="0" t="n">
        <v>29220556.7425945</v>
      </c>
      <c r="D68" s="0" t="n">
        <v>100121481.416436</v>
      </c>
      <c r="E68" s="0" t="n">
        <v>105322021.084457</v>
      </c>
      <c r="F68" s="0" t="n">
        <v>0</v>
      </c>
      <c r="G68" s="0" t="n">
        <v>648641.072807093</v>
      </c>
      <c r="H68" s="0" t="n">
        <v>362948.362074247</v>
      </c>
      <c r="I68" s="0" t="n">
        <v>122256.311920417</v>
      </c>
    </row>
    <row r="69" customFormat="false" ht="12.8" hidden="false" customHeight="false" outlineLevel="0" collapsed="false">
      <c r="A69" s="0" t="n">
        <v>116</v>
      </c>
      <c r="B69" s="0" t="n">
        <v>35146464.5674415</v>
      </c>
      <c r="C69" s="0" t="n">
        <v>34055887.7822602</v>
      </c>
      <c r="D69" s="0" t="n">
        <v>115954602.267919</v>
      </c>
      <c r="E69" s="0" t="n">
        <v>106231863.775099</v>
      </c>
      <c r="F69" s="0" t="n">
        <v>17705310.6291832</v>
      </c>
      <c r="G69" s="0" t="n">
        <v>647078.433050152</v>
      </c>
      <c r="H69" s="0" t="n">
        <v>358900.023226407</v>
      </c>
      <c r="I69" s="0" t="n">
        <v>120854.755578172</v>
      </c>
    </row>
    <row r="70" customFormat="false" ht="12.8" hidden="false" customHeight="false" outlineLevel="0" collapsed="false">
      <c r="A70" s="0" t="n">
        <v>117</v>
      </c>
      <c r="B70" s="0" t="n">
        <v>31026090.3222225</v>
      </c>
      <c r="C70" s="0" t="n">
        <v>29958984.895304</v>
      </c>
      <c r="D70" s="0" t="n">
        <v>102671430.009428</v>
      </c>
      <c r="E70" s="0" t="n">
        <v>107837298.947678</v>
      </c>
      <c r="F70" s="0" t="n">
        <v>0</v>
      </c>
      <c r="G70" s="0" t="n">
        <v>627144.608979503</v>
      </c>
      <c r="H70" s="0" t="n">
        <v>356878.276199772</v>
      </c>
      <c r="I70" s="0" t="n">
        <v>118689.345341793</v>
      </c>
    </row>
    <row r="71" customFormat="false" ht="12.8" hidden="false" customHeight="false" outlineLevel="0" collapsed="false">
      <c r="A71" s="0" t="n">
        <v>118</v>
      </c>
      <c r="B71" s="0" t="n">
        <v>36025440.4907197</v>
      </c>
      <c r="C71" s="0" t="n">
        <v>34905343.7419348</v>
      </c>
      <c r="D71" s="0" t="n">
        <v>118891976.533961</v>
      </c>
      <c r="E71" s="0" t="n">
        <v>108852684.516697</v>
      </c>
      <c r="F71" s="0" t="n">
        <v>18142114.0861162</v>
      </c>
      <c r="G71" s="0" t="n">
        <v>677966.832612161</v>
      </c>
      <c r="H71" s="0" t="n">
        <v>360316.873609771</v>
      </c>
      <c r="I71" s="0" t="n">
        <v>116875.775089956</v>
      </c>
    </row>
    <row r="72" customFormat="false" ht="12.8" hidden="false" customHeight="false" outlineLevel="0" collapsed="false">
      <c r="A72" s="0" t="n">
        <v>119</v>
      </c>
      <c r="B72" s="0" t="n">
        <v>31559035.3724983</v>
      </c>
      <c r="C72" s="0" t="n">
        <v>30462760.4516247</v>
      </c>
      <c r="D72" s="0" t="n">
        <v>104516994.999198</v>
      </c>
      <c r="E72" s="0" t="n">
        <v>109654985.785705</v>
      </c>
      <c r="F72" s="0" t="n">
        <v>0</v>
      </c>
      <c r="G72" s="0" t="n">
        <v>659110.782613866</v>
      </c>
      <c r="H72" s="0" t="n">
        <v>356436.053509006</v>
      </c>
      <c r="I72" s="0" t="n">
        <v>115325.835358182</v>
      </c>
    </row>
    <row r="73" customFormat="false" ht="12.8" hidden="false" customHeight="false" outlineLevel="0" collapsed="false">
      <c r="A73" s="0" t="n">
        <v>120</v>
      </c>
      <c r="B73" s="0" t="n">
        <v>36504320.4572034</v>
      </c>
      <c r="C73" s="0" t="n">
        <v>35435642.8790056</v>
      </c>
      <c r="D73" s="0" t="n">
        <v>120775457.197905</v>
      </c>
      <c r="E73" s="0" t="n">
        <v>110483026.845758</v>
      </c>
      <c r="F73" s="0" t="n">
        <v>18413837.8076263</v>
      </c>
      <c r="G73" s="0" t="n">
        <v>605034.245194583</v>
      </c>
      <c r="H73" s="0" t="n">
        <v>377917.273790716</v>
      </c>
      <c r="I73" s="0" t="n">
        <v>122465.798875003</v>
      </c>
    </row>
    <row r="74" customFormat="false" ht="12.8" hidden="false" customHeight="false" outlineLevel="0" collapsed="false">
      <c r="A74" s="0" t="n">
        <v>121</v>
      </c>
      <c r="B74" s="0" t="n">
        <v>32065848.8856921</v>
      </c>
      <c r="C74" s="0" t="n">
        <v>31020003.7297945</v>
      </c>
      <c r="D74" s="0" t="n">
        <v>106466259.568986</v>
      </c>
      <c r="E74" s="0" t="n">
        <v>111538373.73986</v>
      </c>
      <c r="F74" s="0" t="n">
        <v>0</v>
      </c>
      <c r="G74" s="0" t="n">
        <v>599055.179863942</v>
      </c>
      <c r="H74" s="0" t="n">
        <v>364275.473796922</v>
      </c>
      <c r="I74" s="0" t="n">
        <v>117877.860338323</v>
      </c>
    </row>
    <row r="75" customFormat="false" ht="12.8" hidden="false" customHeight="false" outlineLevel="0" collapsed="false">
      <c r="A75" s="0" t="n">
        <v>122</v>
      </c>
      <c r="B75" s="0" t="n">
        <v>37039081.4102785</v>
      </c>
      <c r="C75" s="0" t="n">
        <v>35968246.7859374</v>
      </c>
      <c r="D75" s="0" t="n">
        <v>122646544.848877</v>
      </c>
      <c r="E75" s="0" t="n">
        <v>112109639.404646</v>
      </c>
      <c r="F75" s="0" t="n">
        <v>18684939.9007743</v>
      </c>
      <c r="G75" s="0" t="n">
        <v>617303.169785555</v>
      </c>
      <c r="H75" s="0" t="n">
        <v>370423.943845754</v>
      </c>
      <c r="I75" s="0" t="n">
        <v>118725.015299722</v>
      </c>
    </row>
    <row r="76" customFormat="false" ht="12.8" hidden="false" customHeight="false" outlineLevel="0" collapsed="false">
      <c r="A76" s="0" t="n">
        <v>123</v>
      </c>
      <c r="B76" s="0" t="n">
        <v>32403101.4552306</v>
      </c>
      <c r="C76" s="0" t="n">
        <v>31258748.3337384</v>
      </c>
      <c r="D76" s="0" t="n">
        <v>107276340.214322</v>
      </c>
      <c r="E76" s="0" t="n">
        <v>112438139.50791</v>
      </c>
      <c r="F76" s="0" t="n">
        <v>0</v>
      </c>
      <c r="G76" s="0" t="n">
        <v>682671.750841571</v>
      </c>
      <c r="H76" s="0" t="n">
        <v>376265.808328114</v>
      </c>
      <c r="I76" s="0" t="n">
        <v>122022.23188933</v>
      </c>
    </row>
    <row r="77" customFormat="false" ht="12.8" hidden="false" customHeight="false" outlineLevel="0" collapsed="false">
      <c r="A77" s="0" t="n">
        <v>124</v>
      </c>
      <c r="B77" s="0" t="n">
        <v>37466649.4354787</v>
      </c>
      <c r="C77" s="0" t="n">
        <v>36249994.368104</v>
      </c>
      <c r="D77" s="0" t="n">
        <v>123619393.262963</v>
      </c>
      <c r="E77" s="0" t="n">
        <v>112939579.179915</v>
      </c>
      <c r="F77" s="0" t="n">
        <v>18823263.1966524</v>
      </c>
      <c r="G77" s="0" t="n">
        <v>740637.718503987</v>
      </c>
      <c r="H77" s="0" t="n">
        <v>388568.427284939</v>
      </c>
      <c r="I77" s="0" t="n">
        <v>124927.030836777</v>
      </c>
    </row>
    <row r="78" customFormat="false" ht="12.8" hidden="false" customHeight="false" outlineLevel="0" collapsed="false">
      <c r="A78" s="0" t="n">
        <v>125</v>
      </c>
      <c r="B78" s="0" t="n">
        <v>32735253.697513</v>
      </c>
      <c r="C78" s="0" t="n">
        <v>31568180.4085719</v>
      </c>
      <c r="D78" s="0" t="n">
        <v>108398350.449347</v>
      </c>
      <c r="E78" s="0" t="n">
        <v>113554448.537544</v>
      </c>
      <c r="F78" s="0" t="n">
        <v>0</v>
      </c>
      <c r="G78" s="0" t="n">
        <v>680054.620219965</v>
      </c>
      <c r="H78" s="0" t="n">
        <v>396016.132812761</v>
      </c>
      <c r="I78" s="0" t="n">
        <v>130003.622726275</v>
      </c>
    </row>
    <row r="79" customFormat="false" ht="12.8" hidden="false" customHeight="false" outlineLevel="0" collapsed="false">
      <c r="A79" s="0" t="n">
        <v>126</v>
      </c>
      <c r="B79" s="0" t="n">
        <v>37872050.4668284</v>
      </c>
      <c r="C79" s="0" t="n">
        <v>36738152.6747687</v>
      </c>
      <c r="D79" s="0" t="n">
        <v>125341910.138154</v>
      </c>
      <c r="E79" s="0" t="n">
        <v>114532125.68562</v>
      </c>
      <c r="F79" s="0" t="n">
        <v>19088687.6142699</v>
      </c>
      <c r="G79" s="0" t="n">
        <v>640469.98928737</v>
      </c>
      <c r="H79" s="0" t="n">
        <v>404082.923393272</v>
      </c>
      <c r="I79" s="0" t="n">
        <v>127635.541970089</v>
      </c>
    </row>
    <row r="80" customFormat="false" ht="12.8" hidden="false" customHeight="false" outlineLevel="0" collapsed="false">
      <c r="A80" s="0" t="n">
        <v>127</v>
      </c>
      <c r="B80" s="0" t="n">
        <v>33324307.2497189</v>
      </c>
      <c r="C80" s="0" t="n">
        <v>32200122.4623801</v>
      </c>
      <c r="D80" s="0" t="n">
        <v>110612728.92072</v>
      </c>
      <c r="E80" s="0" t="n">
        <v>115783700.445897</v>
      </c>
      <c r="F80" s="0" t="n">
        <v>0</v>
      </c>
      <c r="G80" s="0" t="n">
        <v>637512.088476992</v>
      </c>
      <c r="H80" s="0" t="n">
        <v>398062.676557547</v>
      </c>
      <c r="I80" s="0" t="n">
        <v>126585.746148872</v>
      </c>
    </row>
    <row r="81" customFormat="false" ht="12.8" hidden="false" customHeight="false" outlineLevel="0" collapsed="false">
      <c r="A81" s="0" t="n">
        <v>128</v>
      </c>
      <c r="B81" s="0" t="n">
        <v>38526241.8582608</v>
      </c>
      <c r="C81" s="0" t="n">
        <v>37361131.4567802</v>
      </c>
      <c r="D81" s="0" t="n">
        <v>127522417.696349</v>
      </c>
      <c r="E81" s="0" t="n">
        <v>116400591.133755</v>
      </c>
      <c r="F81" s="0" t="n">
        <v>19400098.5222926</v>
      </c>
      <c r="G81" s="0" t="n">
        <v>674405.112682188</v>
      </c>
      <c r="H81" s="0" t="n">
        <v>401127.369246506</v>
      </c>
      <c r="I81" s="0" t="n">
        <v>127968.456502722</v>
      </c>
    </row>
    <row r="82" customFormat="false" ht="12.8" hidden="false" customHeight="false" outlineLevel="0" collapsed="false">
      <c r="A82" s="0" t="n">
        <v>129</v>
      </c>
      <c r="B82" s="0" t="n">
        <v>33863749.2234573</v>
      </c>
      <c r="C82" s="0" t="n">
        <v>32692469.9688275</v>
      </c>
      <c r="D82" s="0" t="n">
        <v>112338031.555884</v>
      </c>
      <c r="E82" s="0" t="n">
        <v>117535737.295145</v>
      </c>
      <c r="F82" s="0" t="n">
        <v>0</v>
      </c>
      <c r="G82" s="0" t="n">
        <v>698123.932170954</v>
      </c>
      <c r="H82" s="0" t="n">
        <v>386843.015130279</v>
      </c>
      <c r="I82" s="0" t="n">
        <v>123303.296183587</v>
      </c>
    </row>
    <row r="83" customFormat="false" ht="12.8" hidden="false" customHeight="false" outlineLevel="0" collapsed="false">
      <c r="A83" s="0" t="n">
        <v>130</v>
      </c>
      <c r="B83" s="0" t="n">
        <v>39108908.4769209</v>
      </c>
      <c r="C83" s="0" t="n">
        <v>37911217.3853218</v>
      </c>
      <c r="D83" s="0" t="n">
        <v>129479621.869602</v>
      </c>
      <c r="E83" s="0" t="n">
        <v>118173014.797862</v>
      </c>
      <c r="F83" s="0" t="n">
        <v>19695502.4663103</v>
      </c>
      <c r="G83" s="0" t="n">
        <v>713843.726098528</v>
      </c>
      <c r="H83" s="0" t="n">
        <v>397323.271122064</v>
      </c>
      <c r="I83" s="0" t="n">
        <v>123605.849112144</v>
      </c>
    </row>
    <row r="84" customFormat="false" ht="12.8" hidden="false" customHeight="false" outlineLevel="0" collapsed="false">
      <c r="A84" s="0" t="n">
        <v>131</v>
      </c>
      <c r="B84" s="0" t="n">
        <v>34373356.7152796</v>
      </c>
      <c r="C84" s="0" t="n">
        <v>33209109.1924522</v>
      </c>
      <c r="D84" s="0" t="n">
        <v>114118894.113248</v>
      </c>
      <c r="E84" s="0" t="n">
        <v>119450072.26638</v>
      </c>
      <c r="F84" s="0" t="n">
        <v>0</v>
      </c>
      <c r="G84" s="0" t="n">
        <v>679098.511650396</v>
      </c>
      <c r="H84" s="0" t="n">
        <v>398268.928231461</v>
      </c>
      <c r="I84" s="0" t="n">
        <v>124114.404207862</v>
      </c>
    </row>
    <row r="85" customFormat="false" ht="12.8" hidden="false" customHeight="false" outlineLevel="0" collapsed="false">
      <c r="A85" s="0" t="n">
        <v>132</v>
      </c>
      <c r="B85" s="0" t="n">
        <v>39788109.0287312</v>
      </c>
      <c r="C85" s="0" t="n">
        <v>38606413.5157946</v>
      </c>
      <c r="D85" s="0" t="n">
        <v>131814583.703092</v>
      </c>
      <c r="E85" s="0" t="n">
        <v>120316716.444089</v>
      </c>
      <c r="F85" s="0" t="n">
        <v>20052786.0740148</v>
      </c>
      <c r="G85" s="0" t="n">
        <v>705236.820983277</v>
      </c>
      <c r="H85" s="0" t="n">
        <v>391730.74054588</v>
      </c>
      <c r="I85" s="0" t="n">
        <v>121039.930581971</v>
      </c>
    </row>
    <row r="86" customFormat="false" ht="12.8" hidden="false" customHeight="false" outlineLevel="0" collapsed="false">
      <c r="A86" s="0" t="n">
        <v>133</v>
      </c>
      <c r="B86" s="0" t="n">
        <v>34787364.7362586</v>
      </c>
      <c r="C86" s="0" t="n">
        <v>33627129.7437506</v>
      </c>
      <c r="D86" s="0" t="n">
        <v>115615883.914835</v>
      </c>
      <c r="E86" s="0" t="n">
        <v>120862860.63402</v>
      </c>
      <c r="F86" s="0" t="n">
        <v>0</v>
      </c>
      <c r="G86" s="0" t="n">
        <v>689857.334450475</v>
      </c>
      <c r="H86" s="0" t="n">
        <v>385304.387975652</v>
      </c>
      <c r="I86" s="0" t="n">
        <v>121533.242974086</v>
      </c>
    </row>
    <row r="87" customFormat="false" ht="12.8" hidden="false" customHeight="false" outlineLevel="0" collapsed="false">
      <c r="A87" s="0" t="n">
        <v>134</v>
      </c>
      <c r="B87" s="0" t="n">
        <v>40238617.6354606</v>
      </c>
      <c r="C87" s="0" t="n">
        <v>39052362.1868151</v>
      </c>
      <c r="D87" s="0" t="n">
        <v>133386192.51699</v>
      </c>
      <c r="E87" s="0" t="n">
        <v>121605603.580933</v>
      </c>
      <c r="F87" s="0" t="n">
        <v>20267600.5968222</v>
      </c>
      <c r="G87" s="0" t="n">
        <v>698373.959799568</v>
      </c>
      <c r="H87" s="0" t="n">
        <v>401413.008591795</v>
      </c>
      <c r="I87" s="0" t="n">
        <v>123526.400362987</v>
      </c>
    </row>
    <row r="88" customFormat="false" ht="12.8" hidden="false" customHeight="false" outlineLevel="0" collapsed="false">
      <c r="A88" s="0" t="n">
        <v>135</v>
      </c>
      <c r="B88" s="0" t="n">
        <v>35348980.8080898</v>
      </c>
      <c r="C88" s="0" t="n">
        <v>34177648.1452981</v>
      </c>
      <c r="D88" s="0" t="n">
        <v>117535426.143191</v>
      </c>
      <c r="E88" s="0" t="n">
        <v>122730680.892685</v>
      </c>
      <c r="F88" s="0" t="n">
        <v>0</v>
      </c>
      <c r="G88" s="0" t="n">
        <v>687613.016056642</v>
      </c>
      <c r="H88" s="0" t="n">
        <v>396816.970517035</v>
      </c>
      <c r="I88" s="0" t="n">
        <v>124146.680311442</v>
      </c>
    </row>
    <row r="89" customFormat="false" ht="12.8" hidden="false" customHeight="false" outlineLevel="0" collapsed="false">
      <c r="A89" s="0" t="n">
        <v>136</v>
      </c>
      <c r="B89" s="0" t="n">
        <v>40855629.3209652</v>
      </c>
      <c r="C89" s="0" t="n">
        <v>39652017.2464869</v>
      </c>
      <c r="D89" s="0" t="n">
        <v>135401515.635665</v>
      </c>
      <c r="E89" s="0" t="n">
        <v>123365301.381051</v>
      </c>
      <c r="F89" s="0" t="n">
        <v>20560883.5635084</v>
      </c>
      <c r="G89" s="0" t="n">
        <v>693138.363180474</v>
      </c>
      <c r="H89" s="0" t="n">
        <v>420077.061086199</v>
      </c>
      <c r="I89" s="0" t="n">
        <v>129138.071730889</v>
      </c>
    </row>
    <row r="90" customFormat="false" ht="12.8" hidden="false" customHeight="false" outlineLevel="0" collapsed="false">
      <c r="A90" s="0" t="n">
        <v>137</v>
      </c>
      <c r="B90" s="0" t="n">
        <v>35806776.9577267</v>
      </c>
      <c r="C90" s="0" t="n">
        <v>34607537.467417</v>
      </c>
      <c r="D90" s="0" t="n">
        <v>119005398.914704</v>
      </c>
      <c r="E90" s="0" t="n">
        <v>124170358.048567</v>
      </c>
      <c r="F90" s="0" t="n">
        <v>0</v>
      </c>
      <c r="G90" s="0" t="n">
        <v>699818.844206383</v>
      </c>
      <c r="H90" s="0" t="n">
        <v>411485.72880983</v>
      </c>
      <c r="I90" s="0" t="n">
        <v>125621.310419282</v>
      </c>
    </row>
    <row r="91" customFormat="false" ht="12.8" hidden="false" customHeight="false" outlineLevel="0" collapsed="false">
      <c r="A91" s="0" t="n">
        <v>138</v>
      </c>
      <c r="B91" s="0" t="n">
        <v>41508498.0040877</v>
      </c>
      <c r="C91" s="0" t="n">
        <v>40318808.2838587</v>
      </c>
      <c r="D91" s="0" t="n">
        <v>137749009.96619</v>
      </c>
      <c r="E91" s="0" t="n">
        <v>125405889.09261</v>
      </c>
      <c r="F91" s="0" t="n">
        <v>20900981.515435</v>
      </c>
      <c r="G91" s="0" t="n">
        <v>686005.538503848</v>
      </c>
      <c r="H91" s="0" t="n">
        <v>415505.81256242</v>
      </c>
      <c r="I91" s="0" t="n">
        <v>125969.098803934</v>
      </c>
    </row>
    <row r="92" customFormat="false" ht="12.8" hidden="false" customHeight="false" outlineLevel="0" collapsed="false">
      <c r="A92" s="0" t="n">
        <v>139</v>
      </c>
      <c r="B92" s="0" t="n">
        <v>36409980.2943959</v>
      </c>
      <c r="C92" s="0" t="n">
        <v>35235455.9876164</v>
      </c>
      <c r="D92" s="0" t="n">
        <v>121218052.554822</v>
      </c>
      <c r="E92" s="0" t="n">
        <v>126381173.506783</v>
      </c>
      <c r="F92" s="0" t="n">
        <v>0</v>
      </c>
      <c r="G92" s="0" t="n">
        <v>686455.70884598</v>
      </c>
      <c r="H92" s="0" t="n">
        <v>400831.299387293</v>
      </c>
      <c r="I92" s="0" t="n">
        <v>124624.712208845</v>
      </c>
    </row>
    <row r="93" customFormat="false" ht="12.8" hidden="false" customHeight="false" outlineLevel="0" collapsed="false">
      <c r="A93" s="0" t="n">
        <v>140</v>
      </c>
      <c r="B93" s="0" t="n">
        <v>42274085.0072914</v>
      </c>
      <c r="C93" s="0" t="n">
        <v>41103247.0938366</v>
      </c>
      <c r="D93" s="0" t="n">
        <v>140439454.001315</v>
      </c>
      <c r="E93" s="0" t="n">
        <v>127856233.473196</v>
      </c>
      <c r="F93" s="0" t="n">
        <v>21309372.2455326</v>
      </c>
      <c r="G93" s="0" t="n">
        <v>662859.267863191</v>
      </c>
      <c r="H93" s="0" t="n">
        <v>417676.300120178</v>
      </c>
      <c r="I93" s="0" t="n">
        <v>129003.350673422</v>
      </c>
    </row>
    <row r="94" customFormat="false" ht="12.8" hidden="false" customHeight="false" outlineLevel="0" collapsed="false">
      <c r="A94" s="0" t="n">
        <v>141</v>
      </c>
      <c r="B94" s="0" t="n">
        <v>37076965.9932312</v>
      </c>
      <c r="C94" s="0" t="n">
        <v>35911430.1794262</v>
      </c>
      <c r="D94" s="0" t="n">
        <v>123541392.928563</v>
      </c>
      <c r="E94" s="0" t="n">
        <v>128821182.425927</v>
      </c>
      <c r="F94" s="0" t="n">
        <v>0</v>
      </c>
      <c r="G94" s="0" t="n">
        <v>672549.365872294</v>
      </c>
      <c r="H94" s="0" t="n">
        <v>405149.507237843</v>
      </c>
      <c r="I94" s="0" t="n">
        <v>125481.343849858</v>
      </c>
    </row>
    <row r="95" customFormat="false" ht="12.8" hidden="false" customHeight="false" outlineLevel="0" collapsed="false">
      <c r="A95" s="0" t="n">
        <v>142</v>
      </c>
      <c r="B95" s="0" t="n">
        <v>42947276.1634858</v>
      </c>
      <c r="C95" s="0" t="n">
        <v>41732134.9352963</v>
      </c>
      <c r="D95" s="0" t="n">
        <v>142576531.684524</v>
      </c>
      <c r="E95" s="0" t="n">
        <v>129816509.393748</v>
      </c>
      <c r="F95" s="0" t="n">
        <v>21636084.8989579</v>
      </c>
      <c r="G95" s="0" t="n">
        <v>707547.521192212</v>
      </c>
      <c r="H95" s="0" t="n">
        <v>417364.842862247</v>
      </c>
      <c r="I95" s="0" t="n">
        <v>128898.377335679</v>
      </c>
    </row>
    <row r="96" customFormat="false" ht="12.8" hidden="false" customHeight="false" outlineLevel="0" collapsed="false">
      <c r="A96" s="0" t="n">
        <v>143</v>
      </c>
      <c r="B96" s="0" t="n">
        <v>37670989.8452797</v>
      </c>
      <c r="C96" s="0" t="n">
        <v>36403181.7416677</v>
      </c>
      <c r="D96" s="0" t="n">
        <v>125277215.863209</v>
      </c>
      <c r="E96" s="0" t="n">
        <v>130508681.644921</v>
      </c>
      <c r="F96" s="0" t="n">
        <v>0</v>
      </c>
      <c r="G96" s="0" t="n">
        <v>770266.505435667</v>
      </c>
      <c r="H96" s="0" t="n">
        <v>407533.948878933</v>
      </c>
      <c r="I96" s="0" t="n">
        <v>128582.356139121</v>
      </c>
    </row>
    <row r="97" customFormat="false" ht="12.8" hidden="false" customHeight="false" outlineLevel="0" collapsed="false">
      <c r="A97" s="0" t="n">
        <v>144</v>
      </c>
      <c r="B97" s="0" t="n">
        <v>43551330.5694615</v>
      </c>
      <c r="C97" s="0" t="n">
        <v>42264396.5874993</v>
      </c>
      <c r="D97" s="0" t="n">
        <v>144463502.674719</v>
      </c>
      <c r="E97" s="0" t="n">
        <v>131380832.770783</v>
      </c>
      <c r="F97" s="0" t="n">
        <v>21896805.4617972</v>
      </c>
      <c r="G97" s="0" t="n">
        <v>786117.257940329</v>
      </c>
      <c r="H97" s="0" t="n">
        <v>409850.261210087</v>
      </c>
      <c r="I97" s="0" t="n">
        <v>129952.089731083</v>
      </c>
    </row>
    <row r="98" customFormat="false" ht="12.8" hidden="false" customHeight="false" outlineLevel="0" collapsed="false">
      <c r="A98" s="0" t="n">
        <v>145</v>
      </c>
      <c r="B98" s="0" t="n">
        <v>38124686.3341466</v>
      </c>
      <c r="C98" s="0" t="n">
        <v>36907204.5355146</v>
      </c>
      <c r="D98" s="0" t="n">
        <v>127066957.086185</v>
      </c>
      <c r="E98" s="0" t="n">
        <v>132352270.121633</v>
      </c>
      <c r="F98" s="0" t="n">
        <v>0</v>
      </c>
      <c r="G98" s="0" t="n">
        <v>711494.06990697</v>
      </c>
      <c r="H98" s="0" t="n">
        <v>416284.677023664</v>
      </c>
      <c r="I98" s="0" t="n">
        <v>128147.216716246</v>
      </c>
    </row>
    <row r="99" customFormat="false" ht="12.8" hidden="false" customHeight="false" outlineLevel="0" collapsed="false">
      <c r="A99" s="0" t="n">
        <v>146</v>
      </c>
      <c r="B99" s="0" t="n">
        <v>44260000.5019576</v>
      </c>
      <c r="C99" s="0" t="n">
        <v>42969056.2900093</v>
      </c>
      <c r="D99" s="0" t="n">
        <v>146959610.694638</v>
      </c>
      <c r="E99" s="0" t="n">
        <v>133592101.981693</v>
      </c>
      <c r="F99" s="0" t="n">
        <v>22265350.3302821</v>
      </c>
      <c r="G99" s="0" t="n">
        <v>779350.946796107</v>
      </c>
      <c r="H99" s="0" t="n">
        <v>422718.756341096</v>
      </c>
      <c r="I99" s="0" t="n">
        <v>126963.584015911</v>
      </c>
    </row>
    <row r="100" customFormat="false" ht="12.8" hidden="false" customHeight="false" outlineLevel="0" collapsed="false">
      <c r="A100" s="0" t="n">
        <v>147</v>
      </c>
      <c r="B100" s="0" t="n">
        <v>38799946.8005177</v>
      </c>
      <c r="C100" s="0" t="n">
        <v>37504523.5145908</v>
      </c>
      <c r="D100" s="0" t="n">
        <v>129179627.170686</v>
      </c>
      <c r="E100" s="0" t="n">
        <v>134424974.803613</v>
      </c>
      <c r="F100" s="0" t="n">
        <v>0</v>
      </c>
      <c r="G100" s="0" t="n">
        <v>778551.024232607</v>
      </c>
      <c r="H100" s="0" t="n">
        <v>426226.681832806</v>
      </c>
      <c r="I100" s="0" t="n">
        <v>129493.68551637</v>
      </c>
    </row>
    <row r="101" customFormat="false" ht="12.8" hidden="false" customHeight="false" outlineLevel="0" collapsed="false">
      <c r="A101" s="0" t="n">
        <v>148</v>
      </c>
      <c r="B101" s="0" t="n">
        <v>44741042.6511702</v>
      </c>
      <c r="C101" s="0" t="n">
        <v>43419703.4313283</v>
      </c>
      <c r="D101" s="0" t="n">
        <v>148499317.994179</v>
      </c>
      <c r="E101" s="0" t="n">
        <v>134948704.597371</v>
      </c>
      <c r="F101" s="0" t="n">
        <v>22491450.7662285</v>
      </c>
      <c r="G101" s="0" t="n">
        <v>792235.455864699</v>
      </c>
      <c r="H101" s="0" t="n">
        <v>436636.201321966</v>
      </c>
      <c r="I101" s="0" t="n">
        <v>132096.518078989</v>
      </c>
    </row>
    <row r="102" customFormat="false" ht="12.8" hidden="false" customHeight="false" outlineLevel="0" collapsed="false">
      <c r="A102" s="0" t="n">
        <v>149</v>
      </c>
      <c r="B102" s="0" t="n">
        <v>39086405.4562452</v>
      </c>
      <c r="C102" s="0" t="n">
        <v>37802917.0882678</v>
      </c>
      <c r="D102" s="0" t="n">
        <v>130251406.044768</v>
      </c>
      <c r="E102" s="0" t="n">
        <v>135499256.704794</v>
      </c>
      <c r="F102" s="0" t="n">
        <v>0</v>
      </c>
      <c r="G102" s="0" t="n">
        <v>764326.512981807</v>
      </c>
      <c r="H102" s="0" t="n">
        <v>428679.578900906</v>
      </c>
      <c r="I102" s="0" t="n">
        <v>129260.394421081</v>
      </c>
    </row>
    <row r="103" customFormat="false" ht="12.8" hidden="false" customHeight="false" outlineLevel="0" collapsed="false">
      <c r="A103" s="0" t="n">
        <v>150</v>
      </c>
      <c r="B103" s="0" t="n">
        <v>45125436.6976109</v>
      </c>
      <c r="C103" s="0" t="n">
        <v>43859712.8436467</v>
      </c>
      <c r="D103" s="0" t="n">
        <v>150087757.389179</v>
      </c>
      <c r="E103" s="0" t="n">
        <v>136337171.991825</v>
      </c>
      <c r="F103" s="0" t="n">
        <v>22722861.9986375</v>
      </c>
      <c r="G103" s="0" t="n">
        <v>731322.029915593</v>
      </c>
      <c r="H103" s="0" t="n">
        <v>441625.546399023</v>
      </c>
      <c r="I103" s="0" t="n">
        <v>132537.539499319</v>
      </c>
    </row>
    <row r="104" customFormat="false" ht="12.8" hidden="false" customHeight="false" outlineLevel="0" collapsed="false">
      <c r="A104" s="0" t="n">
        <v>151</v>
      </c>
      <c r="B104" s="0" t="n">
        <v>39641530.7771763</v>
      </c>
      <c r="C104" s="0" t="n">
        <v>38360407.1805202</v>
      </c>
      <c r="D104" s="0" t="n">
        <v>132224034.646641</v>
      </c>
      <c r="E104" s="0" t="n">
        <v>137480749.856189</v>
      </c>
      <c r="F104" s="0" t="n">
        <v>0</v>
      </c>
      <c r="G104" s="0" t="n">
        <v>755009.143513911</v>
      </c>
      <c r="H104" s="0" t="n">
        <v>434221.944699836</v>
      </c>
      <c r="I104" s="0" t="n">
        <v>131275.01206046</v>
      </c>
    </row>
    <row r="105" customFormat="false" ht="12.8" hidden="false" customHeight="false" outlineLevel="0" collapsed="false">
      <c r="A105" s="0" t="n">
        <v>152</v>
      </c>
      <c r="B105" s="0" t="n">
        <v>45749267.885712</v>
      </c>
      <c r="C105" s="0" t="n">
        <v>44455782.3796098</v>
      </c>
      <c r="D105" s="0" t="n">
        <v>152171275.280816</v>
      </c>
      <c r="E105" s="0" t="n">
        <v>138085769.431605</v>
      </c>
      <c r="F105" s="0" t="n">
        <v>23014294.9052675</v>
      </c>
      <c r="G105" s="0" t="n">
        <v>749349.365096598</v>
      </c>
      <c r="H105" s="0" t="n">
        <v>450484.924387912</v>
      </c>
      <c r="I105" s="0" t="n">
        <v>133787.452311079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228</v>
      </c>
      <c r="B1" s="0" t="s">
        <v>263</v>
      </c>
      <c r="C1" s="0" t="s">
        <v>264</v>
      </c>
      <c r="D1" s="0" t="s">
        <v>265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B95" colorId="64" zoomScale="85" zoomScaleNormal="85" zoomScalePageLayoutView="100" workbookViewId="0">
      <selection pane="topLeft" activeCell="AG14" activeCellId="0" sqref="AG14"/>
    </sheetView>
  </sheetViews>
  <sheetFormatPr defaultColWidth="9.191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371861392.613937</v>
      </c>
      <c r="AR9" s="4" t="n">
        <f aca="false">((((((AQ8*((1+AO9)^(6/12)))*((1+AO9)^(1/12))+AP9)*((1+AO9)^(1/12))-AM9/12)*((1+AO9)^(1/12))-AM9/12)*((1+AO9)^(1/12))-AM9/12)*((1+AO9)^(1/12))-AM9/12)*((1+AO9)^(1/12))-AM9/12</f>
        <v>363182587.046844</v>
      </c>
      <c r="AS9" s="53" t="n">
        <f aca="false">AQ9/AG37</f>
        <v>0.079122478698915</v>
      </c>
      <c r="AT9" s="53" t="n">
        <f aca="false">AR9/AG37</f>
        <v>0.0772758535255207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-0.0378544823467596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374467238.463886</v>
      </c>
      <c r="AS10" s="53" t="n">
        <f aca="false">AQ10/AG41</f>
        <v>0.080991822234483</v>
      </c>
      <c r="AT10" s="53" t="n">
        <f aca="false">AR10/AG41</f>
        <v>0.075378353364303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0.0569206011565432</v>
      </c>
      <c r="BL10" s="51" t="n">
        <f aca="false">SUM(P38:P41)/AVERAGE(AG38:AG41)</f>
        <v>0.0164193252878307</v>
      </c>
      <c r="BM10" s="51" t="n">
        <f aca="false">SUM(D38:D41)/AVERAGE(AG38:AG41)</f>
        <v>0.0783557582154721</v>
      </c>
      <c r="BN10" s="51" t="n">
        <f aca="false">(SUM(H38:H41)+SUM(J38:J41))/AVERAGE(AG38:AG41)</f>
        <v>0.00164150248093805</v>
      </c>
      <c r="BO10" s="52" t="n">
        <f aca="false">AL10-BN10</f>
        <v>-0.0394959848276976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-0.0411742136046903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424885852.309543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378182612.38092</v>
      </c>
      <c r="AS11" s="53" t="n">
        <f aca="false">AQ11/AG45</f>
        <v>0.0803945094792292</v>
      </c>
      <c r="AT11" s="53" t="n">
        <f aca="false">AR11/AG45</f>
        <v>0.0715575852918429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0.0569485012799328</v>
      </c>
      <c r="BL11" s="51" t="n">
        <f aca="false">SUM(P42:P45)/AVERAGE(AG42:AG45)</f>
        <v>0.0169744199421162</v>
      </c>
      <c r="BM11" s="51" t="n">
        <f aca="false">SUM(D42:D45)/AVERAGE(AG42:AG45)</f>
        <v>0.081148294942507</v>
      </c>
      <c r="BN11" s="51" t="n">
        <f aca="false">(SUM(H42:H45)+SUM(J42:J45))/AVERAGE(AG42:AG45)</f>
        <v>0.00203832140969454</v>
      </c>
      <c r="BO11" s="52" t="n">
        <f aca="false">AL11-BN11</f>
        <v>-0.0432125350143848</v>
      </c>
      <c r="BP11" s="32" t="n">
        <f aca="false">BM11+BN11</f>
        <v>0.0831866163522015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-0.0432206009120956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377178861.119147</v>
      </c>
      <c r="AS12" s="53" t="n">
        <f aca="false">AQ12/AG49</f>
        <v>0.08113753181605</v>
      </c>
      <c r="AT12" s="53" t="n">
        <f aca="false">AR12/AG49</f>
        <v>0.069256976446294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0.0575569738225644</v>
      </c>
      <c r="BL12" s="51" t="n">
        <f aca="false">SUM(P46:P49)/AVERAGE(AG46:AG49)</f>
        <v>0.0174624749586357</v>
      </c>
      <c r="BM12" s="51" t="n">
        <f aca="false">SUM(D46:D49)/AVERAGE(AG46:AG49)</f>
        <v>0.0833150997760243</v>
      </c>
      <c r="BN12" s="51" t="n">
        <f aca="false">(SUM(H46:H49)+SUM(J46:J49))/AVERAGE(AG46:AG49)</f>
        <v>0.00243677806668262</v>
      </c>
      <c r="BO12" s="52" t="n">
        <f aca="false">AL12-BN12</f>
        <v>-0.0456573789787783</v>
      </c>
      <c r="BP12" s="32" t="n">
        <f aca="false">BM12+BN12</f>
        <v>0.0857518778427069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-0.044108618669353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375242069.816788</v>
      </c>
      <c r="AS13" s="60" t="n">
        <f aca="false">AQ13/AG53</f>
        <v>0.0819079003491232</v>
      </c>
      <c r="AT13" s="60" t="n">
        <f aca="false">AR13/AG53</f>
        <v>0.0672034171626278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0.0586685761279631</v>
      </c>
      <c r="BL13" s="32" t="n">
        <f aca="false">SUM(P50:P53)/AVERAGE(AG50:AG53)</f>
        <v>0.0178824718638417</v>
      </c>
      <c r="BM13" s="32" t="n">
        <f aca="false">SUM(D50:D53)/AVERAGE(AG50:AG53)</f>
        <v>0.0848947229334744</v>
      </c>
      <c r="BN13" s="32" t="n">
        <f aca="false">(SUM(H50:H53)+SUM(J50:J53))/AVERAGE(AG50:AG53)</f>
        <v>0.00286361800365149</v>
      </c>
      <c r="BO13" s="59" t="n">
        <f aca="false">AL13-BN13</f>
        <v>-0.0469722366730045</v>
      </c>
      <c r="BP13" s="32" t="n">
        <f aca="false">BM13+BN13</f>
        <v>0.0877583409371259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-0.0447330735842471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0.0819079003491231</v>
      </c>
      <c r="AT14" s="64" t="n">
        <f aca="false">AR14/AG57</f>
        <v>0.0647452086026498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0.0595297730272466</v>
      </c>
      <c r="BL14" s="61" t="n">
        <f aca="false">SUM(P54:P57)/AVERAGE(AG54:AG57)</f>
        <v>0.0179449798970829</v>
      </c>
      <c r="BM14" s="61" t="n">
        <f aca="false">SUM(D54:D57)/AVERAGE(AG54:AG57)</f>
        <v>0.0863178667144108</v>
      </c>
      <c r="BN14" s="61" t="n">
        <f aca="false">(SUM(H54:H57)+SUM(J54:J57))/AVERAGE(AG54:AG57)</f>
        <v>0.00400355207487809</v>
      </c>
      <c r="BO14" s="63" t="n">
        <f aca="false">AL14-BN14</f>
        <v>-0.0487366256591252</v>
      </c>
      <c r="BP14" s="32" t="n">
        <f aca="false">BM14+BN14</f>
        <v>0.0903214187892889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-0.045097748833041</v>
      </c>
      <c r="AM15" s="9" t="n">
        <v>13032040.9288315</v>
      </c>
      <c r="AN15" s="69" t="n">
        <f aca="false">AM15/AVERAGE(AG58:AG61)</f>
        <v>0.00222321769820369</v>
      </c>
      <c r="AO15" s="69" t="n">
        <f aca="false">'GDP evolution by scenario'!G57</f>
        <v>0.0268210383626002</v>
      </c>
      <c r="AP15" s="69"/>
      <c r="AQ15" s="9" t="n">
        <f aca="false">AQ14*(1+AO15)</f>
        <v>483702066.074484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369157367.997735</v>
      </c>
      <c r="AS15" s="70" t="n">
        <f aca="false">AQ15/AG61</f>
        <v>0.0811070154543713</v>
      </c>
      <c r="AT15" s="70" t="n">
        <f aca="false">AR15/AG61</f>
        <v>0.0619001952881399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0.0607404040983263</v>
      </c>
      <c r="BL15" s="40" t="n">
        <f aca="false">SUM(P58:P61)/AVERAGE(AG58:AG61)</f>
        <v>0.0182365023699491</v>
      </c>
      <c r="BM15" s="40" t="n">
        <f aca="false">SUM(D58:D61)/AVERAGE(AG58:AG61)</f>
        <v>0.0876016505614182</v>
      </c>
      <c r="BN15" s="40" t="n">
        <f aca="false">(SUM(H58:H61)+SUM(J58:J61))/AVERAGE(AG58:AG61)</f>
        <v>0.00552892473450595</v>
      </c>
      <c r="BO15" s="69" t="n">
        <f aca="false">AL15-BN15</f>
        <v>-0.050626673567547</v>
      </c>
      <c r="BP15" s="32" t="n">
        <f aca="false">BM15+BN15</f>
        <v>0.0931305752959241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-0.046421070296757</v>
      </c>
      <c r="AM16" s="9" t="n">
        <v>12139889.4651339</v>
      </c>
      <c r="AN16" s="69" t="n">
        <f aca="false">AM16/AVERAGE(AG62:AG65)</f>
        <v>0.00200652845043758</v>
      </c>
      <c r="AO16" s="69" t="n">
        <f aca="false">'GDP evolution by scenario'!G61</f>
        <v>0.0321408486359898</v>
      </c>
      <c r="AP16" s="69"/>
      <c r="AQ16" s="9" t="n">
        <f aca="false">AQ15*(1+AO16)</f>
        <v>499248660.965099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368704695.682813</v>
      </c>
      <c r="AS16" s="70" t="n">
        <f aca="false">AQ16/AG65</f>
        <v>0.081633609835544</v>
      </c>
      <c r="AT16" s="70" t="n">
        <f aca="false">AR16/AG65</f>
        <v>0.0602879839751995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0.0611996805377387</v>
      </c>
      <c r="BL16" s="40" t="n">
        <f aca="false">SUM(P62:P65)/AVERAGE(AG62:AG65)</f>
        <v>0.0186895317454616</v>
      </c>
      <c r="BM16" s="40" t="n">
        <f aca="false">SUM(D62:D65)/AVERAGE(AG62:AG65)</f>
        <v>0.0889312190890341</v>
      </c>
      <c r="BN16" s="40" t="n">
        <f aca="false">(SUM(H62:H65)+SUM(J62:J65))/AVERAGE(AG62:AG65)</f>
        <v>0.00663382591970345</v>
      </c>
      <c r="BO16" s="69" t="n">
        <f aca="false">AL16-BN16</f>
        <v>-0.0530548962164605</v>
      </c>
      <c r="BP16" s="32" t="n">
        <f aca="false">BM16+BN16</f>
        <v>0.0955650450087375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-0.0447679293614883</v>
      </c>
      <c r="AM17" s="9" t="n">
        <v>11273018.6820578</v>
      </c>
      <c r="AN17" s="69" t="n">
        <f aca="false">AM17/AVERAGE(AG66:AG69)</f>
        <v>0.00180262205327399</v>
      </c>
      <c r="AO17" s="69" t="n">
        <f aca="false">'GDP evolution by scenario'!G65</f>
        <v>0.0336324526823191</v>
      </c>
      <c r="AP17" s="69"/>
      <c r="AQ17" s="9" t="n">
        <f aca="false">AQ16*(1+AO17)</f>
        <v>516039617.931719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369659385.927796</v>
      </c>
      <c r="AS17" s="70" t="n">
        <f aca="false">AQ17/AG69</f>
        <v>0.0815664446480098</v>
      </c>
      <c r="AT17" s="70" t="n">
        <f aca="false">AR17/AG69</f>
        <v>0.0584292383630252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0.0617765588230408</v>
      </c>
      <c r="BL17" s="40" t="n">
        <f aca="false">SUM(P66:P69)/AVERAGE(AG66:AG69)</f>
        <v>0.0183153568338071</v>
      </c>
      <c r="BM17" s="40" t="n">
        <f aca="false">SUM(D66:D69)/AVERAGE(AG66:AG69)</f>
        <v>0.088229131350722</v>
      </c>
      <c r="BN17" s="40" t="n">
        <f aca="false">(SUM(H66:H69)+SUM(J66:J69))/AVERAGE(AG66:AG69)</f>
        <v>0.00780169952850659</v>
      </c>
      <c r="BO17" s="69" t="n">
        <f aca="false">AL17-BN17</f>
        <v>-0.0525696288899949</v>
      </c>
      <c r="BP17" s="32" t="n">
        <f aca="false">BM17+BN17</f>
        <v>0.0960308308792286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-0.0435791992857857</v>
      </c>
      <c r="AM18" s="6" t="n">
        <v>10452476.7322336</v>
      </c>
      <c r="AN18" s="63" t="n">
        <f aca="false">AM18/AVERAGE(AG70:AG73)</f>
        <v>0.00162955741061059</v>
      </c>
      <c r="AO18" s="63" t="n">
        <f aca="false">'GDP evolution by scenario'!G69</f>
        <v>0.02568498290149</v>
      </c>
      <c r="AP18" s="63"/>
      <c r="AQ18" s="6" t="n">
        <f aca="false">AQ17*(1+AO18)</f>
        <v>529294086.694787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368579118.11847</v>
      </c>
      <c r="AS18" s="64" t="n">
        <f aca="false">AQ18/AG73</f>
        <v>0.0819821726892365</v>
      </c>
      <c r="AT18" s="64" t="n">
        <f aca="false">AR18/AG73</f>
        <v>0.0570890884119386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0.0621616973937445</v>
      </c>
      <c r="BL18" s="61" t="n">
        <f aca="false">SUM(P70:P73)/AVERAGE(AG70:AG73)</f>
        <v>0.0180477290188705</v>
      </c>
      <c r="BM18" s="61" t="n">
        <f aca="false">SUM(D70:D73)/AVERAGE(AG70:AG73)</f>
        <v>0.0876931676606597</v>
      </c>
      <c r="BN18" s="61" t="n">
        <f aca="false">(SUM(H70:H73)+SUM(J70:J73))/AVERAGE(AG70:AG73)</f>
        <v>0.00898778334263681</v>
      </c>
      <c r="BO18" s="63" t="n">
        <f aca="false">AL18-BN18</f>
        <v>-0.0525669826284225</v>
      </c>
      <c r="BP18" s="32" t="n">
        <f aca="false">BM18+BN18</f>
        <v>0.0966809510032965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-0.0420752555580908</v>
      </c>
      <c r="AM19" s="9" t="n">
        <v>9649081.86791266</v>
      </c>
      <c r="AN19" s="69" t="n">
        <f aca="false">AM19/AVERAGE(AG74:AG77)</f>
        <v>0.0014670569925302</v>
      </c>
      <c r="AO19" s="69" t="n">
        <f aca="false">'GDP evolution by scenario'!G73</f>
        <v>0.0253909064168696</v>
      </c>
      <c r="AP19" s="69"/>
      <c r="AQ19" s="9" t="n">
        <f aca="false">AQ18*(1+AO19)</f>
        <v>542733343.317057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368176811.330594</v>
      </c>
      <c r="AS19" s="70" t="n">
        <f aca="false">AQ19/AG77</f>
        <v>0.0817068921377095</v>
      </c>
      <c r="AT19" s="70" t="n">
        <f aca="false">AR19/AG77</f>
        <v>0.055427924931122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0.062337315965498</v>
      </c>
      <c r="BL19" s="40" t="n">
        <f aca="false">SUM(P74:P77)/AVERAGE(AG74:AG77)</f>
        <v>0.0175785572867392</v>
      </c>
      <c r="BM19" s="40" t="n">
        <f aca="false">SUM(D74:D77)/AVERAGE(AG74:AG77)</f>
        <v>0.0868340142368496</v>
      </c>
      <c r="BN19" s="40" t="n">
        <f aca="false">(SUM(H74:H77)+SUM(J74:J77))/AVERAGE(AG74:AG77)</f>
        <v>0.00996280841006042</v>
      </c>
      <c r="BO19" s="69" t="n">
        <f aca="false">AL19-BN19</f>
        <v>-0.0520380639681512</v>
      </c>
      <c r="BP19" s="32" t="n">
        <f aca="false">BM19+BN19</f>
        <v>0.09679682264691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-0.0427019461686896</v>
      </c>
      <c r="AM20" s="9" t="n">
        <v>8873587.4679367</v>
      </c>
      <c r="AN20" s="69" t="n">
        <f aca="false">AM20/AVERAGE(AG78:AG81)</f>
        <v>0.00133428468297071</v>
      </c>
      <c r="AO20" s="69" t="n">
        <f aca="false">'GDP evolution by scenario'!G77</f>
        <v>0.0111410184319778</v>
      </c>
      <c r="AP20" s="69"/>
      <c r="AQ20" s="9" t="n">
        <f aca="false">AQ19*(1+AO20)</f>
        <v>548779945.498601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363359867.94581</v>
      </c>
      <c r="AS20" s="70" t="n">
        <f aca="false">AQ20/AG81</f>
        <v>0.0823461516103588</v>
      </c>
      <c r="AT20" s="70" t="n">
        <f aca="false">AR20/AG81</f>
        <v>0.0545232875589145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0.0626545418334681</v>
      </c>
      <c r="BL20" s="40" t="n">
        <f aca="false">SUM(P78:P81)/AVERAGE(AG78:AG81)</f>
        <v>0.0176291211886694</v>
      </c>
      <c r="BM20" s="40" t="n">
        <f aca="false">SUM(D78:D81)/AVERAGE(AG78:AG81)</f>
        <v>0.0877273668134883</v>
      </c>
      <c r="BN20" s="40" t="n">
        <f aca="false">(SUM(H78:H81)+SUM(J78:J81))/AVERAGE(AG78:AG81)</f>
        <v>0.0108411605377655</v>
      </c>
      <c r="BO20" s="69" t="n">
        <f aca="false">AL20-BN20</f>
        <v>-0.0535431067064551</v>
      </c>
      <c r="BP20" s="32" t="n">
        <f aca="false">BM20+BN20</f>
        <v>0.0985685273512538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-0.0432678259341588</v>
      </c>
      <c r="AM21" s="9" t="n">
        <v>8126011.66426731</v>
      </c>
      <c r="AN21" s="69" t="n">
        <f aca="false">AM21/AVERAGE(AG82:AG85)</f>
        <v>0.00120202991135335</v>
      </c>
      <c r="AO21" s="69" t="n">
        <f aca="false">'GDP evolution by scenario'!G81</f>
        <v>0.0165094784450461</v>
      </c>
      <c r="AP21" s="69"/>
      <c r="AQ21" s="9" t="n">
        <f aca="false">AQ20*(1+AO21)</f>
        <v>557840016.179884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361171431.715896</v>
      </c>
      <c r="AS21" s="70" t="n">
        <f aca="false">AQ21/AG85</f>
        <v>0.0819162483613909</v>
      </c>
      <c r="AT21" s="70" t="n">
        <f aca="false">AR21/AG85</f>
        <v>0.0530363685704794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0.0628018451897593</v>
      </c>
      <c r="BL21" s="40" t="n">
        <f aca="false">SUM(P82:P85)/AVERAGE(AG82:AG85)</f>
        <v>0.0175529790753622</v>
      </c>
      <c r="BM21" s="40" t="n">
        <f aca="false">SUM(D82:D85)/AVERAGE(AG82:AG85)</f>
        <v>0.0885166920485559</v>
      </c>
      <c r="BN21" s="40" t="n">
        <f aca="false">(SUM(H82:H85)+SUM(J82:J85))/AVERAGE(AG82:AG85)</f>
        <v>0.011830421286619</v>
      </c>
      <c r="BO21" s="69" t="n">
        <f aca="false">AL21-BN21</f>
        <v>-0.0550982472207778</v>
      </c>
      <c r="BP21" s="32" t="n">
        <f aca="false">BM21+BN21</f>
        <v>0.100347113335175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-0.0421227166558651</v>
      </c>
      <c r="AM22" s="6" t="n">
        <v>7406781.38079157</v>
      </c>
      <c r="AN22" s="63" t="n">
        <f aca="false">AM22/AVERAGE(AG86:AG89)</f>
        <v>0.00107595670601019</v>
      </c>
      <c r="AO22" s="63" t="n">
        <f aca="false">'GDP evolution by scenario'!G85</f>
        <v>0.0182925417642295</v>
      </c>
      <c r="AP22" s="63"/>
      <c r="AQ22" s="6" t="n">
        <f aca="false">AQ21*(1+AO22)</f>
        <v>568044327.973613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360309498.021561</v>
      </c>
      <c r="AS22" s="64" t="n">
        <f aca="false">AQ22/AG89</f>
        <v>0.0820770420249841</v>
      </c>
      <c r="AT22" s="64" t="n">
        <f aca="false">AR22/AG89</f>
        <v>0.052061320489922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0.0629339257582609</v>
      </c>
      <c r="BL22" s="61" t="n">
        <f aca="false">SUM(P86:P89)/AVERAGE(AG86:AG89)</f>
        <v>0.0172947869344261</v>
      </c>
      <c r="BM22" s="61" t="n">
        <f aca="false">SUM(D86:D89)/AVERAGE(AG86:AG89)</f>
        <v>0.0877618554796998</v>
      </c>
      <c r="BN22" s="61" t="n">
        <f aca="false">(SUM(H86:H89)+SUM(J86:J89))/AVERAGE(AG86:AG89)</f>
        <v>0.0127907305177496</v>
      </c>
      <c r="BO22" s="63" t="n">
        <f aca="false">AL22-BN22</f>
        <v>-0.0549134471736148</v>
      </c>
      <c r="BP22" s="32" t="n">
        <f aca="false">BM22+BN22</f>
        <v>0.100552585997449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-0.0398409073334071</v>
      </c>
      <c r="AM23" s="9" t="n">
        <v>6738583.40306814</v>
      </c>
      <c r="AN23" s="69" t="n">
        <f aca="false">AM23/AVERAGE(AG90:AG93)</f>
        <v>0.000956851648735191</v>
      </c>
      <c r="AO23" s="69" t="n">
        <f aca="false">'GDP evolution by scenario'!G89</f>
        <v>0.0230321189397378</v>
      </c>
      <c r="AP23" s="69"/>
      <c r="AQ23" s="9" t="n">
        <f aca="false">AQ22*(1+AO23)</f>
        <v>581127592.498544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361798763.195078</v>
      </c>
      <c r="AS23" s="70" t="n">
        <f aca="false">AQ23/AG93</f>
        <v>0.0819941551978894</v>
      </c>
      <c r="AT23" s="70" t="n">
        <f aca="false">AR23/AG93</f>
        <v>0.0510479700546932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0.0634479381346525</v>
      </c>
      <c r="BL23" s="40" t="n">
        <f aca="false">SUM(P90:P93)/AVERAGE(AG90:AG93)</f>
        <v>0.0167500876529618</v>
      </c>
      <c r="BM23" s="40" t="n">
        <f aca="false">SUM(D90:D93)/AVERAGE(AG90:AG93)</f>
        <v>0.0865387578150979</v>
      </c>
      <c r="BN23" s="40" t="n">
        <f aca="false">(SUM(H90:H93)+SUM(J90:J93))/AVERAGE(AG90:AG93)</f>
        <v>0.0132804500364297</v>
      </c>
      <c r="BO23" s="69" t="n">
        <f aca="false">AL23-BN23</f>
        <v>-0.0531213573698368</v>
      </c>
      <c r="BP23" s="32" t="n">
        <f aca="false">BM23+BN23</f>
        <v>0.0998192078515276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-0.0386015680396013</v>
      </c>
      <c r="AM24" s="9" t="n">
        <v>6098422.29766839</v>
      </c>
      <c r="AN24" s="69" t="n">
        <f aca="false">AM24/AVERAGE(AG94:AG97)</f>
        <v>0.000850814794135756</v>
      </c>
      <c r="AO24" s="69" t="n">
        <f aca="false">'GDP evolution by scenario'!G93</f>
        <v>0.0177906651331403</v>
      </c>
      <c r="AP24" s="69"/>
      <c r="AQ24" s="9" t="n">
        <f aca="false">AQ23*(1+AO24)</f>
        <v>591466238.896314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362087412.996817</v>
      </c>
      <c r="AS24" s="70" t="n">
        <f aca="false">AQ24/AG97</f>
        <v>0.0820290310561849</v>
      </c>
      <c r="AT24" s="70" t="n">
        <f aca="false">AR24/AG97</f>
        <v>0.0502170330147556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0.0637146559029337</v>
      </c>
      <c r="BL24" s="40" t="n">
        <f aca="false">SUM(P94:P97)/AVERAGE(AG94:AG97)</f>
        <v>0.016667072747817</v>
      </c>
      <c r="BM24" s="40" t="n">
        <f aca="false">SUM(D94:D97)/AVERAGE(AG94:AG97)</f>
        <v>0.085649151194718</v>
      </c>
      <c r="BN24" s="40" t="n">
        <f aca="false">(SUM(H94:H97)+SUM(J94:J97))/AVERAGE(AG94:AG97)</f>
        <v>0.0140864407964241</v>
      </c>
      <c r="BO24" s="69" t="n">
        <f aca="false">AL24-BN24</f>
        <v>-0.0526880088360254</v>
      </c>
      <c r="BP24" s="32" t="n">
        <f aca="false">BM24+BN24</f>
        <v>0.0997355919911421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-0.0376460327063847</v>
      </c>
      <c r="AM25" s="9" t="n">
        <v>5493111.4769607</v>
      </c>
      <c r="AN25" s="69" t="n">
        <f aca="false">AM25/AVERAGE(AG98:AG101)</f>
        <v>0.00075338773929483</v>
      </c>
      <c r="AO25" s="69" t="n">
        <f aca="false">'GDP evolution by scenario'!G97</f>
        <v>0.0172258843443456</v>
      </c>
      <c r="AP25" s="69"/>
      <c r="AQ25" s="9" t="n">
        <f aca="false">AQ24*(1+AO25)</f>
        <v>601654767.921127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362788341.960351</v>
      </c>
      <c r="AS25" s="70" t="n">
        <f aca="false">AQ25/AG101</f>
        <v>0.0816599636413944</v>
      </c>
      <c r="AT25" s="70" t="n">
        <f aca="false">AR25/AG101</f>
        <v>0.0492396709767083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0.064101417581858</v>
      </c>
      <c r="BL25" s="40" t="n">
        <f aca="false">SUM(P98:P101)/AVERAGE(AG98:AG101)</f>
        <v>0.0165670563905153</v>
      </c>
      <c r="BM25" s="40" t="n">
        <f aca="false">SUM(D98:D101)/AVERAGE(AG98:AG101)</f>
        <v>0.0851803938977274</v>
      </c>
      <c r="BN25" s="40" t="n">
        <f aca="false">(SUM(H98:H101)+SUM(J98:J101))/AVERAGE(AG98:AG101)</f>
        <v>0.0145721588344894</v>
      </c>
      <c r="BO25" s="69" t="n">
        <f aca="false">AL25-BN25</f>
        <v>-0.0522181915408741</v>
      </c>
      <c r="BP25" s="32" t="n">
        <f aca="false">BM25+BN25</f>
        <v>0.0997525527322168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-0.0361696164504509</v>
      </c>
      <c r="AM26" s="6" t="n">
        <v>4920541.96276278</v>
      </c>
      <c r="AN26" s="63" t="n">
        <f aca="false">AM26/AVERAGE(AG102:AG105)</f>
        <v>0.000660717981743732</v>
      </c>
      <c r="AO26" s="63" t="n">
        <f aca="false">'GDP evolution by scenario'!G101</f>
        <v>0.021402576121609</v>
      </c>
      <c r="AP26" s="63"/>
      <c r="AQ26" s="6" t="n">
        <f aca="false">AQ25*(1+AO26)</f>
        <v>614531729.890488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365584321.53259</v>
      </c>
      <c r="AS26" s="64" t="n">
        <f aca="false">AQ26/AG105</f>
        <v>0.0818153704479673</v>
      </c>
      <c r="AT26" s="64" t="n">
        <f aca="false">AR26/AG105</f>
        <v>0.0486718833891422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0.0642220638666788</v>
      </c>
      <c r="BL26" s="61" t="n">
        <f aca="false">SUM(P102:P105)/AVERAGE(AG102:AG105)</f>
        <v>0.0160782892660782</v>
      </c>
      <c r="BM26" s="61" t="n">
        <f aca="false">SUM(D102:D105)/AVERAGE(AG102:AG105)</f>
        <v>0.0843133910510515</v>
      </c>
      <c r="BN26" s="61" t="n">
        <f aca="false">(SUM(H102:H105)+SUM(J102:J105))/AVERAGE(AG102:AG105)</f>
        <v>0.0151619266729878</v>
      </c>
      <c r="BO26" s="63" t="n">
        <f aca="false">AL26-BN26</f>
        <v>-0.0513315431234387</v>
      </c>
      <c r="BP26" s="32" t="n">
        <f aca="false">BM26+BN26</f>
        <v>0.0994753177240393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-0.0343251238877098</v>
      </c>
      <c r="AM27" s="9" t="n">
        <v>4379286.21321994</v>
      </c>
      <c r="AN27" s="69" t="n">
        <f aca="false">AM27/AVERAGE(AG106:AG109)</f>
        <v>0.000574707634256218</v>
      </c>
      <c r="AO27" s="69" t="n">
        <f aca="false">'GDP evolution by scenario'!G105</f>
        <v>0.023197688470215</v>
      </c>
      <c r="AP27" s="69"/>
      <c r="AQ27" s="9" t="n">
        <f aca="false">AQ26*(1+AO27)</f>
        <v>628787445.51555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369639377.542747</v>
      </c>
      <c r="AS27" s="70" t="n">
        <f aca="false">AQ27/AG109</f>
        <v>0.0817941112484718</v>
      </c>
      <c r="AT27" s="70" t="n">
        <f aca="false">AR27/AG109</f>
        <v>0.0480835369474622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0.0645237603483342</v>
      </c>
      <c r="BL27" s="40" t="n">
        <f aca="false">SUM(P106:P109)/AVERAGE(AG106:AG109)</f>
        <v>0.0157595649572088</v>
      </c>
      <c r="BM27" s="40" t="n">
        <f aca="false">SUM(D106:D109)/AVERAGE(AG106:AG109)</f>
        <v>0.0830893192788352</v>
      </c>
      <c r="BN27" s="40" t="n">
        <f aca="false">(SUM(H106:H109)+SUM(J106:J109))/AVERAGE(AG106:AG109)</f>
        <v>0.0157802517334608</v>
      </c>
      <c r="BO27" s="69" t="n">
        <f aca="false">AL27-BN27</f>
        <v>-0.0501053756211706</v>
      </c>
      <c r="BP27" s="32" t="n">
        <f aca="false">BM27+BN27</f>
        <v>0.0988695710122961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-0.0331651761245624</v>
      </c>
      <c r="AM28" s="9" t="n">
        <v>3887732.69163583</v>
      </c>
      <c r="AN28" s="69" t="n">
        <f aca="false">AM28/AVERAGE(AG110:AG113)</f>
        <v>0.000501353332821561</v>
      </c>
      <c r="AO28" s="69" t="n">
        <f aca="false">'GDP evolution by scenario'!G109</f>
        <v>0.0176445861755619</v>
      </c>
      <c r="AP28" s="69"/>
      <c r="AQ28" s="9" t="n">
        <f aca="false">AQ27*(1+AO28)</f>
        <v>639882139.78406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372242437.501301</v>
      </c>
      <c r="AS28" s="70" t="n">
        <f aca="false">AQ28/AG113</f>
        <v>0.0819243250992754</v>
      </c>
      <c r="AT28" s="70" t="n">
        <f aca="false">AR28/AG113</f>
        <v>0.0476583241968507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0.0647341097705208</v>
      </c>
      <c r="BL28" s="40" t="n">
        <f aca="false">SUM(P110:P113)/AVERAGE(AG110:AG113)</f>
        <v>0.0156173801039039</v>
      </c>
      <c r="BM28" s="40" t="n">
        <f aca="false">SUM(D110:D113)/AVERAGE(AG110:AG113)</f>
        <v>0.0822819057911794</v>
      </c>
      <c r="BN28" s="40" t="n">
        <f aca="false">(SUM(H110:H113)+SUM(J110:J113))/AVERAGE(AG110:AG113)</f>
        <v>0.0166811454087032</v>
      </c>
      <c r="BO28" s="69" t="n">
        <f aca="false">AL28-BN28</f>
        <v>-0.0498463215332656</v>
      </c>
      <c r="BP28" s="32" t="n">
        <f aca="false">BM28+BN28</f>
        <v>0.0989630511998826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-0.0320460198847437</v>
      </c>
      <c r="AM29" s="9" t="n">
        <v>3427469.19706586</v>
      </c>
      <c r="AN29" s="69" t="n">
        <f aca="false">AM29/AVERAGE(AG114:AG117)</f>
        <v>0.000434633055093377</v>
      </c>
      <c r="AO29" s="69" t="n">
        <f aca="false">'GDP evolution by scenario'!G113</f>
        <v>0.0169469956660804</v>
      </c>
      <c r="AP29" s="69"/>
      <c r="AQ29" s="9" t="n">
        <f aca="false">AQ28*(1+AO29)</f>
        <v>650726219.633783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375096817.625902</v>
      </c>
      <c r="AS29" s="70" t="n">
        <f aca="false">AQ29/AG117</f>
        <v>0.0819068532022715</v>
      </c>
      <c r="AT29" s="70" t="n">
        <f aca="false">AR29/AG117</f>
        <v>0.0472134041182701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0.0647943948216399</v>
      </c>
      <c r="BL29" s="40" t="n">
        <f aca="false">SUM(P114:P117)/AVERAGE(AG114:AG117)</f>
        <v>0.0152453063763442</v>
      </c>
      <c r="BM29" s="40" t="n">
        <f aca="false">SUM(D114:D117)/AVERAGE(AG114:AG117)</f>
        <v>0.0815951083300395</v>
      </c>
      <c r="BN29" s="40" t="n">
        <f aca="false">(SUM(H114:H117)+SUM(J114:J117))/AVERAGE(AG114:AG117)</f>
        <v>0.0175404944950871</v>
      </c>
      <c r="BO29" s="69" t="n">
        <f aca="false">AL29-BN29</f>
        <v>-0.0495865143798309</v>
      </c>
      <c r="BP29" s="32" t="n">
        <f aca="false">BM29+BN29</f>
        <v>0.0991356028251266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-0.354033699189003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375096817.625903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378550828.476367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0.0152710943698416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0.0131380850803954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-0.0114541268257461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0.0154100816797465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0.0133046041724502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0.0152451224492399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-0.0670760925721658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0.0132319581765506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"/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0.0151321987834422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95554698.2634624</v>
      </c>
      <c r="E39" s="9"/>
      <c r="F39" s="67" t="n">
        <f aca="false">'Central pensions'!I39</f>
        <v>17368197.5118487</v>
      </c>
      <c r="G39" s="9" t="n">
        <f aca="false">'Central pensions'!K39</f>
        <v>335353.272191046</v>
      </c>
      <c r="H39" s="9" t="n">
        <f aca="false">'Central pensions'!V39</f>
        <v>1845014.75838349</v>
      </c>
      <c r="I39" s="67" t="n">
        <f aca="false">'Central pensions'!M39</f>
        <v>10371.7506863211</v>
      </c>
      <c r="J39" s="9" t="n">
        <f aca="false">'Central pensions'!W39</f>
        <v>57062.3121149535</v>
      </c>
      <c r="K39" s="9"/>
      <c r="L39" s="67" t="n">
        <f aca="false">'Central pensions'!N39</f>
        <v>2968356.36399679</v>
      </c>
      <c r="M39" s="67"/>
      <c r="N39" s="67" t="n">
        <f aca="false">'Central pensions'!L39</f>
        <v>726127.549430337</v>
      </c>
      <c r="O39" s="9"/>
      <c r="P39" s="9" t="n">
        <f aca="false">'Central pensions'!X39</f>
        <v>19397754.8184542</v>
      </c>
      <c r="Q39" s="67"/>
      <c r="R39" s="67" t="n">
        <f aca="false">'Central SIPA income'!G34</f>
        <v>19266421.8663579</v>
      </c>
      <c r="S39" s="67"/>
      <c r="T39" s="9" t="n">
        <f aca="false">'Central SIPA income'!J34</f>
        <v>73666833.8595557</v>
      </c>
      <c r="U39" s="9"/>
      <c r="V39" s="67" t="n">
        <f aca="false">'Central SIPA income'!F34</f>
        <v>96529.215300612</v>
      </c>
      <c r="W39" s="67"/>
      <c r="X39" s="67" t="n">
        <f aca="false">'Central SIPA income'!M34</f>
        <v>242453.558690132</v>
      </c>
      <c r="Y39" s="9"/>
      <c r="Z39" s="9" t="n">
        <f aca="false">R39+V39-N39-L39-F39</f>
        <v>-1699730.34361725</v>
      </c>
      <c r="AA39" s="9"/>
      <c r="AB39" s="9" t="n">
        <f aca="false">T39-P39-D39</f>
        <v>-41285619.2223609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-0.00855848628521229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0.0132555065943368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89964842.6008264</v>
      </c>
      <c r="E40" s="9"/>
      <c r="F40" s="67" t="n">
        <f aca="false">'Central pensions'!I40</f>
        <v>16352175.0767853</v>
      </c>
      <c r="G40" s="9" t="n">
        <f aca="false">'Central pensions'!K40</f>
        <v>341323.975213575</v>
      </c>
      <c r="H40" s="9" t="n">
        <f aca="false">'Central pensions'!V40</f>
        <v>1877863.80477125</v>
      </c>
      <c r="I40" s="67" t="n">
        <f aca="false">'Central pensions'!M40</f>
        <v>10556.4116045435</v>
      </c>
      <c r="J40" s="9" t="n">
        <f aca="false">'Central pensions'!W40</f>
        <v>58078.2620032342</v>
      </c>
      <c r="K40" s="9"/>
      <c r="L40" s="67" t="n">
        <f aca="false">'Central pensions'!N40</f>
        <v>2653861.08540028</v>
      </c>
      <c r="M40" s="67"/>
      <c r="N40" s="67" t="n">
        <f aca="false">'Central pensions'!L40</f>
        <v>685743.759837309</v>
      </c>
      <c r="O40" s="9"/>
      <c r="P40" s="9" t="n">
        <f aca="false">'Central pensions'!X40</f>
        <v>17543657.6275726</v>
      </c>
      <c r="Q40" s="67"/>
      <c r="R40" s="67" t="n">
        <f aca="false">'Central SIPA income'!G35</f>
        <v>16899957.2288995</v>
      </c>
      <c r="S40" s="67"/>
      <c r="T40" s="9" t="n">
        <f aca="false">'Central SIPA income'!J35</f>
        <v>64618451.21272</v>
      </c>
      <c r="U40" s="9"/>
      <c r="V40" s="67" t="n">
        <f aca="false">'Central SIPA income'!F35</f>
        <v>101437.222296393</v>
      </c>
      <c r="W40" s="67"/>
      <c r="X40" s="67" t="n">
        <f aca="false">'Central SIPA income'!M35</f>
        <v>254781.057245852</v>
      </c>
      <c r="Y40" s="9"/>
      <c r="Z40" s="9" t="n">
        <f aca="false">R40+V40-N40-L40-F40</f>
        <v>-2690385.47082706</v>
      </c>
      <c r="AA40" s="9"/>
      <c r="AB40" s="9" t="n">
        <f aca="false">T40-P40-D40</f>
        <v>-42890049.015679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-0.00872031289043641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5906.53002207462</v>
      </c>
      <c r="BA40" s="40" t="n">
        <f aca="false">(AZ40-AZ39)/AZ39</f>
        <v>-0.0040773771445687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0.0154017097017344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102259245.98508</v>
      </c>
      <c r="E41" s="9"/>
      <c r="F41" s="67" t="n">
        <f aca="false">'Central pensions'!I41</f>
        <v>18586828.4234927</v>
      </c>
      <c r="G41" s="9" t="n">
        <f aca="false">'Central pensions'!K41</f>
        <v>417461.886618765</v>
      </c>
      <c r="H41" s="9" t="n">
        <f aca="false">'Central pensions'!V41</f>
        <v>2296752.12900696</v>
      </c>
      <c r="I41" s="67" t="n">
        <f aca="false">'Central pensions'!M41</f>
        <v>12911.1923696526</v>
      </c>
      <c r="J41" s="9" t="n">
        <f aca="false">'Central pensions'!W41</f>
        <v>71033.5710002158</v>
      </c>
      <c r="K41" s="9"/>
      <c r="L41" s="67" t="n">
        <f aca="false">'Central pensions'!N41</f>
        <v>3206624.77000392</v>
      </c>
      <c r="M41" s="67"/>
      <c r="N41" s="67" t="n">
        <f aca="false">'Central pensions'!L41</f>
        <v>780778.466299541</v>
      </c>
      <c r="O41" s="9"/>
      <c r="P41" s="9" t="n">
        <f aca="false">'Central pensions'!X41</f>
        <v>20934803.9298925</v>
      </c>
      <c r="Q41" s="67"/>
      <c r="R41" s="67" t="n">
        <f aca="false">'Central SIPA income'!G36</f>
        <v>20021710.7765455</v>
      </c>
      <c r="S41" s="67"/>
      <c r="T41" s="9" t="n">
        <f aca="false">'Central SIPA income'!J36</f>
        <v>76554746.4698318</v>
      </c>
      <c r="U41" s="9"/>
      <c r="V41" s="67" t="n">
        <f aca="false">'Central SIPA income'!F36</f>
        <v>96028.978169873</v>
      </c>
      <c r="W41" s="67"/>
      <c r="X41" s="67" t="n">
        <f aca="false">'Central SIPA income'!M36</f>
        <v>241197.107240083</v>
      </c>
      <c r="Y41" s="9"/>
      <c r="Z41" s="9" t="n">
        <f aca="false">R41+V41-N41-L41-F41</f>
        <v>-2456491.9050807</v>
      </c>
      <c r="AA41" s="9"/>
      <c r="AB41" s="9" t="n">
        <f aca="false">T41-P41-D41</f>
        <v>-46639303.4451407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-0.00938825492498143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5953.65816217994</v>
      </c>
      <c r="BA41" s="40" t="n">
        <f aca="false">(AZ41-AZ40)/AZ40</f>
        <v>0.00797898934386069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0.0133906028453289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96959193.1961527</v>
      </c>
      <c r="E42" s="6"/>
      <c r="F42" s="8" t="n">
        <f aca="false">'Central pensions'!I42</f>
        <v>17623481.0911877</v>
      </c>
      <c r="G42" s="6" t="n">
        <f aca="false">'Central pensions'!K42</f>
        <v>397277.93541787</v>
      </c>
      <c r="H42" s="6" t="n">
        <f aca="false">'Central pensions'!V42</f>
        <v>2185705.98472801</v>
      </c>
      <c r="I42" s="8" t="n">
        <f aca="false">'Central pensions'!M42</f>
        <v>12286.9464562228</v>
      </c>
      <c r="J42" s="6" t="n">
        <f aca="false">'Central pensions'!W42</f>
        <v>67599.1541668459</v>
      </c>
      <c r="K42" s="6"/>
      <c r="L42" s="8" t="n">
        <f aca="false">'Central pensions'!N42</f>
        <v>3543736.48860931</v>
      </c>
      <c r="M42" s="8"/>
      <c r="N42" s="8" t="n">
        <f aca="false">'Central pensions'!L42</f>
        <v>742379.189496748</v>
      </c>
      <c r="O42" s="6"/>
      <c r="P42" s="6" t="n">
        <f aca="false">'Central pensions'!X42</f>
        <v>22472816.748947</v>
      </c>
      <c r="Q42" s="8"/>
      <c r="R42" s="8" t="n">
        <f aca="false">'Central SIPA income'!G37</f>
        <v>17514200.4735762</v>
      </c>
      <c r="S42" s="8"/>
      <c r="T42" s="6" t="n">
        <f aca="false">'Central SIPA income'!J37</f>
        <v>66967063.4962476</v>
      </c>
      <c r="U42" s="6"/>
      <c r="V42" s="8" t="n">
        <f aca="false">'Central SIPA income'!F37</f>
        <v>98928.2152112361</v>
      </c>
      <c r="W42" s="8"/>
      <c r="X42" s="8" t="n">
        <f aca="false">'Central SIPA income'!M37</f>
        <v>248479.154814754</v>
      </c>
      <c r="Y42" s="6"/>
      <c r="Z42" s="6" t="n">
        <f aca="false">R42+V42-N42-L42-F42</f>
        <v>-4296468.08050636</v>
      </c>
      <c r="AA42" s="6"/>
      <c r="AB42" s="6" t="n">
        <f aca="false">T42-P42-D42</f>
        <v>-52464946.448852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-0.0104234127791775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5999.43551627618</v>
      </c>
      <c r="BA42" s="61" t="n">
        <f aca="false">(AZ42-AZ41)/AZ41</f>
        <v>0.00768894566151535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0.0154856735543971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107789281.424962</v>
      </c>
      <c r="E43" s="9"/>
      <c r="F43" s="67" t="n">
        <f aca="false">'Central pensions'!I43</f>
        <v>19591977.824965</v>
      </c>
      <c r="G43" s="9" t="n">
        <f aca="false">'Central pensions'!K43</f>
        <v>468751.416965197</v>
      </c>
      <c r="H43" s="9" t="n">
        <f aca="false">'Central pensions'!V43</f>
        <v>2578931.99211506</v>
      </c>
      <c r="I43" s="67" t="n">
        <f aca="false">'Central pensions'!M43</f>
        <v>14497.4665040784</v>
      </c>
      <c r="J43" s="9" t="n">
        <f aca="false">'Central pensions'!W43</f>
        <v>79760.7832612913</v>
      </c>
      <c r="K43" s="9"/>
      <c r="L43" s="67" t="n">
        <f aca="false">'Central pensions'!N43</f>
        <v>3387755.05972696</v>
      </c>
      <c r="M43" s="67"/>
      <c r="N43" s="67" t="n">
        <f aca="false">'Central pensions'!L43</f>
        <v>827154.700869225</v>
      </c>
      <c r="O43" s="9"/>
      <c r="P43" s="9" t="n">
        <f aca="false">'Central pensions'!X43</f>
        <v>22129838.2237237</v>
      </c>
      <c r="Q43" s="67"/>
      <c r="R43" s="67" t="n">
        <f aca="false">'Central SIPA income'!G38</f>
        <v>20387674.295097</v>
      </c>
      <c r="S43" s="67"/>
      <c r="T43" s="9" t="n">
        <f aca="false">'Central SIPA income'!J38</f>
        <v>77954039.7016934</v>
      </c>
      <c r="U43" s="9"/>
      <c r="V43" s="67" t="n">
        <f aca="false">'Central SIPA income'!F38</f>
        <v>97535.366456823</v>
      </c>
      <c r="W43" s="67"/>
      <c r="X43" s="67" t="n">
        <f aca="false">'Central SIPA income'!M38</f>
        <v>244980.720313107</v>
      </c>
      <c r="Y43" s="9"/>
      <c r="Z43" s="9" t="n">
        <f aca="false">R43+V43-N43-L43-F43</f>
        <v>-3321677.92400737</v>
      </c>
      <c r="AA43" s="9"/>
      <c r="AB43" s="9" t="n">
        <f aca="false">T43-P43-D43</f>
        <v>-51965079.9469917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-0.0101625779742524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5984.77034848285</v>
      </c>
      <c r="BA43" s="40" t="n">
        <f aca="false">(AZ43-AZ42)/AZ42</f>
        <v>-0.00244442460520632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0.0134720326691811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102318256.902701</v>
      </c>
      <c r="E44" s="9"/>
      <c r="F44" s="67" t="n">
        <f aca="false">'Central pensions'!I44</f>
        <v>18597554.3562957</v>
      </c>
      <c r="G44" s="9" t="n">
        <f aca="false">'Central pensions'!K44</f>
        <v>462435.06062163</v>
      </c>
      <c r="H44" s="9" t="n">
        <f aca="false">'Central pensions'!V44</f>
        <v>2544181.26313917</v>
      </c>
      <c r="I44" s="67" t="n">
        <f aca="false">'Central pensions'!M44</f>
        <v>14302.1152769576</v>
      </c>
      <c r="J44" s="9" t="n">
        <f aca="false">'Central pensions'!W44</f>
        <v>78686.0184476033</v>
      </c>
      <c r="K44" s="9"/>
      <c r="L44" s="67" t="n">
        <f aca="false">'Central pensions'!N44</f>
        <v>3066956.07916835</v>
      </c>
      <c r="M44" s="67"/>
      <c r="N44" s="67" t="n">
        <f aca="false">'Central pensions'!L44</f>
        <v>786476.233978335</v>
      </c>
      <c r="O44" s="9"/>
      <c r="P44" s="9" t="n">
        <f aca="false">'Central pensions'!X44</f>
        <v>20241409.8658452</v>
      </c>
      <c r="Q44" s="67"/>
      <c r="R44" s="67" t="n">
        <f aca="false">'Central SIPA income'!G39</f>
        <v>17871744.7910711</v>
      </c>
      <c r="S44" s="67"/>
      <c r="T44" s="9" t="n">
        <f aca="false">'Central SIPA income'!J39</f>
        <v>68334165.1831632</v>
      </c>
      <c r="U44" s="9"/>
      <c r="V44" s="67" t="n">
        <f aca="false">'Central SIPA income'!F39</f>
        <v>101908.228050659</v>
      </c>
      <c r="W44" s="67"/>
      <c r="X44" s="67" t="n">
        <f aca="false">'Central SIPA income'!M39</f>
        <v>255964.087905843</v>
      </c>
      <c r="Y44" s="9"/>
      <c r="Z44" s="9" t="n">
        <f aca="false">R44+V44-N44-L44-F44</f>
        <v>-4477333.6503207</v>
      </c>
      <c r="AA44" s="9"/>
      <c r="AB44" s="9" t="n">
        <f aca="false">T44-P44-D44</f>
        <v>-54225501.5853827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-0.0105000122143447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11518214</v>
      </c>
      <c r="AY44" s="40" t="n">
        <f aca="false">(AW44-AW43)/AW43</f>
        <v>0.00665729129969033</v>
      </c>
      <c r="AZ44" s="39" t="n">
        <f aca="false">workers_and_wage_central!B32</f>
        <v>6015.43847371302</v>
      </c>
      <c r="BA44" s="40" t="n">
        <f aca="false">(AZ44-AZ43)/AZ43</f>
        <v>0.00512436124436215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0.0157050830921941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110767648.187152</v>
      </c>
      <c r="E45" s="9"/>
      <c r="F45" s="67" t="n">
        <f aca="false">'Central pensions'!I45</f>
        <v>20133331.2395905</v>
      </c>
      <c r="G45" s="9" t="n">
        <f aca="false">'Central pensions'!K45</f>
        <v>521962.244919605</v>
      </c>
      <c r="H45" s="9" t="n">
        <f aca="false">'Central pensions'!V45</f>
        <v>2871682.26778782</v>
      </c>
      <c r="I45" s="67" t="n">
        <f aca="false">'Central pensions'!M45</f>
        <v>16143.1622140085</v>
      </c>
      <c r="J45" s="9" t="n">
        <f aca="false">'Central pensions'!W45</f>
        <v>88814.9154985925</v>
      </c>
      <c r="K45" s="9"/>
      <c r="L45" s="67" t="n">
        <f aca="false">'Central pensions'!N45</f>
        <v>3443123.07337278</v>
      </c>
      <c r="M45" s="67"/>
      <c r="N45" s="67" t="n">
        <f aca="false">'Central pensions'!L45</f>
        <v>852684.74081016</v>
      </c>
      <c r="O45" s="9"/>
      <c r="P45" s="9" t="n">
        <f aca="false">'Central pensions'!X45</f>
        <v>22557601.8569157</v>
      </c>
      <c r="Q45" s="67"/>
      <c r="R45" s="67" t="n">
        <f aca="false">'Central SIPA income'!G40</f>
        <v>20915920.3486334</v>
      </c>
      <c r="S45" s="73" t="n">
        <f aca="false">SUM(T42:T45)/AVERAGE(AG42:AG45)</f>
        <v>0.0569485012799328</v>
      </c>
      <c r="T45" s="9" t="n">
        <f aca="false">'Central SIPA income'!J40</f>
        <v>79973834.2713736</v>
      </c>
      <c r="U45" s="9"/>
      <c r="V45" s="67" t="n">
        <f aca="false">'Central SIPA income'!F40</f>
        <v>101443.101672326</v>
      </c>
      <c r="W45" s="67"/>
      <c r="X45" s="67" t="n">
        <f aca="false">'Central SIPA income'!M40</f>
        <v>254795.824543126</v>
      </c>
      <c r="Y45" s="9"/>
      <c r="Z45" s="9" t="n">
        <f aca="false">R45+V45-N45-L45-F45</f>
        <v>-3411775.60346774</v>
      </c>
      <c r="AA45" s="9"/>
      <c r="AB45" s="9" t="n">
        <f aca="false">T45-P45-D45</f>
        <v>-53351415.7726937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-0.0100948546009561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11555162</v>
      </c>
      <c r="AY45" s="40" t="n">
        <f aca="false">(AW45-AW44)/AW44</f>
        <v>0.00320778898534096</v>
      </c>
      <c r="AZ45" s="39" t="n">
        <f aca="false">workers_and_wage_central!B33</f>
        <v>6051.26595027063</v>
      </c>
      <c r="BA45" s="40" t="n">
        <f aca="false">(AZ45-AZ44)/AZ44</f>
        <v>0.00595592103787223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0.013620224670737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105895443.628419</v>
      </c>
      <c r="E46" s="6"/>
      <c r="F46" s="8" t="n">
        <f aca="false">'Central pensions'!I46</f>
        <v>19247750.3876592</v>
      </c>
      <c r="G46" s="6" t="n">
        <f aca="false">'Central pensions'!K46</f>
        <v>516077.366352027</v>
      </c>
      <c r="H46" s="6" t="n">
        <f aca="false">'Central pensions'!V46</f>
        <v>2839305.40222889</v>
      </c>
      <c r="I46" s="8" t="n">
        <f aca="false">'Central pensions'!M46</f>
        <v>15961.155660372</v>
      </c>
      <c r="J46" s="6" t="n">
        <f aca="false">'Central pensions'!W46</f>
        <v>87813.5691410998</v>
      </c>
      <c r="K46" s="6"/>
      <c r="L46" s="8" t="n">
        <f aca="false">'Central pensions'!N46</f>
        <v>3871200.03300371</v>
      </c>
      <c r="M46" s="8"/>
      <c r="N46" s="8" t="n">
        <f aca="false">'Central pensions'!L46</f>
        <v>817182.333026253</v>
      </c>
      <c r="O46" s="6"/>
      <c r="P46" s="6" t="n">
        <f aca="false">'Central pensions'!X46</f>
        <v>24583571.4627096</v>
      </c>
      <c r="Q46" s="8"/>
      <c r="R46" s="8" t="n">
        <f aca="false">'Central SIPA income'!G41</f>
        <v>18322046.7671179</v>
      </c>
      <c r="S46" s="8"/>
      <c r="T46" s="6" t="n">
        <f aca="false">'Central SIPA income'!J41</f>
        <v>70055933.8170162</v>
      </c>
      <c r="U46" s="6"/>
      <c r="V46" s="8" t="n">
        <f aca="false">'Central SIPA income'!F41</f>
        <v>102402.756738103</v>
      </c>
      <c r="W46" s="8"/>
      <c r="X46" s="8" t="n">
        <f aca="false">'Central SIPA income'!M41</f>
        <v>257206.201392125</v>
      </c>
      <c r="Y46" s="6"/>
      <c r="Z46" s="6" t="n">
        <f aca="false">R46+V46-N46-L46-F46</f>
        <v>-5511683.22983307</v>
      </c>
      <c r="AA46" s="6"/>
      <c r="AB46" s="6" t="n">
        <f aca="false">T46-P46-D46</f>
        <v>-60423081.274112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-0.0114328438526159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11579522</v>
      </c>
      <c r="AX46" s="5"/>
      <c r="AY46" s="61" t="n">
        <f aca="false">(AW46-AW45)/AW45</f>
        <v>0.00210814872175743</v>
      </c>
      <c r="AZ46" s="66" t="n">
        <f aca="false">workers_and_wage_central!B34</f>
        <v>6091.03478629573</v>
      </c>
      <c r="BA46" s="61" t="n">
        <f aca="false">(AZ46-AZ45)/AZ45</f>
        <v>0.00657198615164425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0.0158577776841453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114137956.480892</v>
      </c>
      <c r="E47" s="9"/>
      <c r="F47" s="67" t="n">
        <f aca="false">'Central pensions'!I47</f>
        <v>20745924.6670754</v>
      </c>
      <c r="G47" s="9" t="n">
        <f aca="false">'Central pensions'!K47</f>
        <v>563277.302135114</v>
      </c>
      <c r="H47" s="9" t="n">
        <f aca="false">'Central pensions'!V47</f>
        <v>3098985.52267494</v>
      </c>
      <c r="I47" s="67" t="n">
        <f aca="false">'Central pensions'!M47</f>
        <v>17420.9474887149</v>
      </c>
      <c r="J47" s="9" t="n">
        <f aca="false">'Central pensions'!W47</f>
        <v>95844.9130724212</v>
      </c>
      <c r="K47" s="9"/>
      <c r="L47" s="67" t="n">
        <f aca="false">'Central pensions'!N47</f>
        <v>3548930.29794</v>
      </c>
      <c r="M47" s="67"/>
      <c r="N47" s="67" t="n">
        <f aca="false">'Central pensions'!L47</f>
        <v>881343.836026907</v>
      </c>
      <c r="O47" s="9"/>
      <c r="P47" s="9" t="n">
        <f aca="false">'Central pensions'!X47</f>
        <v>23264309.9342638</v>
      </c>
      <c r="Q47" s="67"/>
      <c r="R47" s="67" t="n">
        <f aca="false">'Central SIPA income'!G42</f>
        <v>21420965.5392005</v>
      </c>
      <c r="S47" s="67"/>
      <c r="T47" s="9" t="n">
        <f aca="false">'Central SIPA income'!J42</f>
        <v>81904918.3306322</v>
      </c>
      <c r="U47" s="9"/>
      <c r="V47" s="67" t="n">
        <f aca="false">'Central SIPA income'!F42</f>
        <v>103232.197221927</v>
      </c>
      <c r="W47" s="67"/>
      <c r="X47" s="67" t="n">
        <f aca="false">'Central SIPA income'!M42</f>
        <v>259289.516753164</v>
      </c>
      <c r="Y47" s="9"/>
      <c r="Z47" s="9" t="n">
        <f aca="false">R47+V47-N47-L47-F47</f>
        <v>-3652001.06461989</v>
      </c>
      <c r="AA47" s="9"/>
      <c r="AB47" s="9" t="n">
        <f aca="false">T47-P47-D47</f>
        <v>-55497348.0845233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-0.0104359306111933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11654540</v>
      </c>
      <c r="AX47" s="7"/>
      <c r="AY47" s="40" t="n">
        <f aca="false">(AW47-AW46)/AW46</f>
        <v>0.00647850576215495</v>
      </c>
      <c r="AZ47" s="39" t="n">
        <f aca="false">workers_and_wage_central!B35</f>
        <v>6118.50678157204</v>
      </c>
      <c r="BA47" s="40" t="n">
        <f aca="false">(AZ47-AZ46)/AZ46</f>
        <v>0.00451023450697099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0.0136711622625283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109244647.106099</v>
      </c>
      <c r="E48" s="9"/>
      <c r="F48" s="67" t="n">
        <f aca="false">'Central pensions'!I48</f>
        <v>19856507.7650027</v>
      </c>
      <c r="G48" s="9" t="n">
        <f aca="false">'Central pensions'!K48</f>
        <v>576319.994467848</v>
      </c>
      <c r="H48" s="9" t="n">
        <f aca="false">'Central pensions'!V48</f>
        <v>3170742.56767327</v>
      </c>
      <c r="I48" s="67" t="n">
        <f aca="false">'Central pensions'!M48</f>
        <v>17824.3297258096</v>
      </c>
      <c r="J48" s="9" t="n">
        <f aca="false">'Central pensions'!W48</f>
        <v>98064.2031239149</v>
      </c>
      <c r="K48" s="9"/>
      <c r="L48" s="67" t="n">
        <f aca="false">'Central pensions'!N48</f>
        <v>3290924.75747224</v>
      </c>
      <c r="M48" s="67"/>
      <c r="N48" s="67" t="n">
        <f aca="false">'Central pensions'!L48</f>
        <v>844252.175854948</v>
      </c>
      <c r="O48" s="9"/>
      <c r="P48" s="9" t="n">
        <f aca="false">'Central pensions'!X48</f>
        <v>21721450.5878128</v>
      </c>
      <c r="Q48" s="67"/>
      <c r="R48" s="67" t="n">
        <f aca="false">'Central SIPA income'!G43</f>
        <v>18809458.9474589</v>
      </c>
      <c r="S48" s="67"/>
      <c r="T48" s="9" t="n">
        <f aca="false">'Central SIPA income'!J43</f>
        <v>71919596.5333923</v>
      </c>
      <c r="U48" s="9"/>
      <c r="V48" s="67" t="n">
        <f aca="false">'Central SIPA income'!F43</f>
        <v>105457.813455313</v>
      </c>
      <c r="W48" s="67"/>
      <c r="X48" s="67" t="n">
        <f aca="false">'Central SIPA income'!M43</f>
        <v>264879.623068464</v>
      </c>
      <c r="Y48" s="9"/>
      <c r="Z48" s="9" t="n">
        <f aca="false">R48+V48-N48-L48-F48</f>
        <v>-5076767.93741567</v>
      </c>
      <c r="AA48" s="9"/>
      <c r="AB48" s="9" t="n">
        <f aca="false">T48-P48-D48</f>
        <v>-59046501.1605194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-0.0109937803402396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11686888</v>
      </c>
      <c r="AY48" s="40" t="n">
        <f aca="false">(AW48-AW47)/AW47</f>
        <v>0.00277557072179597</v>
      </c>
      <c r="AZ48" s="39" t="n">
        <f aca="false">workers_and_wage_central!B36</f>
        <v>6150.47111470362</v>
      </c>
      <c r="BA48" s="40" t="n">
        <f aca="false">(AZ48-AZ47)/AZ47</f>
        <v>0.00522420490369566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0.0158541205452695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116872911.132415</v>
      </c>
      <c r="E49" s="9"/>
      <c r="F49" s="67" t="n">
        <f aca="false">'Central pensions'!I49</f>
        <v>21243035.0492633</v>
      </c>
      <c r="G49" s="9" t="n">
        <f aca="false">'Central pensions'!K49</f>
        <v>644964.59613954</v>
      </c>
      <c r="H49" s="9" t="n">
        <f aca="false">'Central pensions'!V49</f>
        <v>3548404.91263908</v>
      </c>
      <c r="I49" s="67" t="n">
        <f aca="false">'Central pensions'!M49</f>
        <v>19947.3586434912</v>
      </c>
      <c r="J49" s="9" t="n">
        <f aca="false">'Central pensions'!W49</f>
        <v>109744.4818342</v>
      </c>
      <c r="K49" s="9"/>
      <c r="L49" s="67" t="n">
        <f aca="false">'Central pensions'!N49</f>
        <v>3655493.93283005</v>
      </c>
      <c r="M49" s="67"/>
      <c r="N49" s="67" t="n">
        <f aca="false">'Central pensions'!L49</f>
        <v>904002.019992646</v>
      </c>
      <c r="O49" s="9"/>
      <c r="P49" s="9" t="n">
        <f aca="false">'Central pensions'!X49</f>
        <v>23941927.7852249</v>
      </c>
      <c r="Q49" s="67"/>
      <c r="R49" s="67" t="n">
        <f aca="false">'Central SIPA income'!G44</f>
        <v>22056824.0118636</v>
      </c>
      <c r="S49" s="67"/>
      <c r="T49" s="9" t="n">
        <f aca="false">'Central SIPA income'!J44</f>
        <v>84336178.3117942</v>
      </c>
      <c r="U49" s="9"/>
      <c r="V49" s="67" t="n">
        <f aca="false">'Central SIPA income'!F44</f>
        <v>103419.399113298</v>
      </c>
      <c r="W49" s="67"/>
      <c r="X49" s="67" t="n">
        <f aca="false">'Central SIPA income'!M44</f>
        <v>259759.713932484</v>
      </c>
      <c r="Y49" s="9"/>
      <c r="Z49" s="9" t="n">
        <f aca="false">R49+V49-N49-L49-F49</f>
        <v>-3642287.59110913</v>
      </c>
      <c r="AA49" s="9"/>
      <c r="AB49" s="9" t="n">
        <f aca="false">T49-P49-D49</f>
        <v>-56478660.6058453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-0.0103705209133172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11791991</v>
      </c>
      <c r="AY49" s="40" t="n">
        <f aca="false">(AW49-AW48)/AW48</f>
        <v>0.00899324097227594</v>
      </c>
      <c r="AZ49" s="39" t="n">
        <f aca="false">workers_and_wage_central!B37</f>
        <v>6174.77836293274</v>
      </c>
      <c r="BA49" s="40" t="n">
        <f aca="false">(AZ49-AZ48)/AZ48</f>
        <v>0.00395209533965704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0.0138576104557838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112594131.311685</v>
      </c>
      <c r="E50" s="6"/>
      <c r="F50" s="8" t="n">
        <f aca="false">'Central pensions'!I50</f>
        <v>20465316.1679663</v>
      </c>
      <c r="G50" s="6" t="n">
        <f aca="false">'Central pensions'!K50</f>
        <v>631436.840888129</v>
      </c>
      <c r="H50" s="6" t="n">
        <f aca="false">'Central pensions'!V50</f>
        <v>3473979.19457889</v>
      </c>
      <c r="I50" s="8" t="n">
        <f aca="false">'Central pensions'!M50</f>
        <v>19528.9744604576</v>
      </c>
      <c r="J50" s="6" t="n">
        <f aca="false">'Central pensions'!W50</f>
        <v>107442.65550244</v>
      </c>
      <c r="K50" s="6"/>
      <c r="L50" s="8" t="n">
        <f aca="false">'Central pensions'!N50</f>
        <v>4191610.12337887</v>
      </c>
      <c r="M50" s="8"/>
      <c r="N50" s="8" t="n">
        <f aca="false">'Central pensions'!L50</f>
        <v>872789.676784124</v>
      </c>
      <c r="O50" s="6"/>
      <c r="P50" s="6" t="n">
        <f aca="false">'Central pensions'!X50</f>
        <v>26552116.1433687</v>
      </c>
      <c r="Q50" s="8"/>
      <c r="R50" s="8" t="n">
        <f aca="false">'Central SIPA income'!G45</f>
        <v>19366187.1230985</v>
      </c>
      <c r="S50" s="8"/>
      <c r="T50" s="6" t="n">
        <f aca="false">'Central SIPA income'!J45</f>
        <v>74048294.9655276</v>
      </c>
      <c r="U50" s="6"/>
      <c r="V50" s="8" t="n">
        <f aca="false">'Central SIPA income'!F45</f>
        <v>105524.73482849</v>
      </c>
      <c r="W50" s="8"/>
      <c r="X50" s="8" t="n">
        <f aca="false">'Central SIPA income'!M45</f>
        <v>265047.710263918</v>
      </c>
      <c r="Y50" s="6"/>
      <c r="Z50" s="6" t="n">
        <f aca="false">R50+V50-N50-L50-F50</f>
        <v>-6058004.11020227</v>
      </c>
      <c r="AA50" s="6"/>
      <c r="AB50" s="6" t="n">
        <f aca="false">T50-P50-D50</f>
        <v>-65097952.4895264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-0.0118436453269312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11810451</v>
      </c>
      <c r="AX50" s="5"/>
      <c r="AY50" s="61" t="n">
        <f aca="false">(AW50-AW49)/AW49</f>
        <v>0.00156546930878763</v>
      </c>
      <c r="AZ50" s="66" t="n">
        <f aca="false">workers_and_wage_central!B38</f>
        <v>6221.27624817877</v>
      </c>
      <c r="BA50" s="61" t="n">
        <f aca="false">(AZ50-AZ49)/AZ49</f>
        <v>0.00753029218427689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0.0161326376908668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119673325.84481</v>
      </c>
      <c r="E51" s="9"/>
      <c r="F51" s="67" t="n">
        <f aca="false">'Central pensions'!I51</f>
        <v>21752043.5723804</v>
      </c>
      <c r="G51" s="9" t="n">
        <f aca="false">'Central pensions'!K51</f>
        <v>684896.121471554</v>
      </c>
      <c r="H51" s="9" t="n">
        <f aca="false">'Central pensions'!V51</f>
        <v>3768096.38331111</v>
      </c>
      <c r="I51" s="67" t="n">
        <f aca="false">'Central pensions'!M51</f>
        <v>21182.3542723161</v>
      </c>
      <c r="J51" s="9" t="n">
        <f aca="false">'Central pensions'!W51</f>
        <v>116539.063401375</v>
      </c>
      <c r="K51" s="9"/>
      <c r="L51" s="67" t="n">
        <f aca="false">'Central pensions'!N51</f>
        <v>3759263.04282552</v>
      </c>
      <c r="M51" s="67"/>
      <c r="N51" s="67" t="n">
        <f aca="false">'Central pensions'!L51</f>
        <v>930050.639324173</v>
      </c>
      <c r="O51" s="9"/>
      <c r="P51" s="9" t="n">
        <f aca="false">'Central pensions'!X51</f>
        <v>24623698.0082659</v>
      </c>
      <c r="Q51" s="67"/>
      <c r="R51" s="67" t="n">
        <f aca="false">'Central SIPA income'!G46</f>
        <v>22716618.624301</v>
      </c>
      <c r="S51" s="67"/>
      <c r="T51" s="9" t="n">
        <f aca="false">'Central SIPA income'!J46</f>
        <v>86858960.1979692</v>
      </c>
      <c r="U51" s="9"/>
      <c r="V51" s="67" t="n">
        <f aca="false">'Central SIPA income'!F46</f>
        <v>100903.769105806</v>
      </c>
      <c r="W51" s="67"/>
      <c r="X51" s="67" t="n">
        <f aca="false">'Central SIPA income'!M46</f>
        <v>253441.176629922</v>
      </c>
      <c r="Y51" s="9"/>
      <c r="Z51" s="9" t="n">
        <f aca="false">R51+V51-N51-L51-F51</f>
        <v>-3623834.86112327</v>
      </c>
      <c r="AA51" s="9"/>
      <c r="AB51" s="9" t="n">
        <f aca="false">T51-P51-D51</f>
        <v>-57438063.6551071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-0.0103854520052069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11825547</v>
      </c>
      <c r="AX51" s="7"/>
      <c r="AY51" s="40" t="n">
        <f aca="false">(AW51-AW50)/AW50</f>
        <v>0.00127818996920609</v>
      </c>
      <c r="AZ51" s="39" t="n">
        <f aca="false">workers_and_wage_central!B39</f>
        <v>6274.77526865254</v>
      </c>
      <c r="BA51" s="40" t="n">
        <f aca="false">(AZ51-AZ50)/AZ50</f>
        <v>0.00859936423646663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0.0140759021392873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115489604.537312</v>
      </c>
      <c r="E52" s="9"/>
      <c r="F52" s="67" t="n">
        <f aca="false">'Central pensions'!I52</f>
        <v>20991602.701092</v>
      </c>
      <c r="G52" s="9" t="n">
        <f aca="false">'Central pensions'!K52</f>
        <v>687521.838663087</v>
      </c>
      <c r="H52" s="9" t="n">
        <f aca="false">'Central pensions'!V52</f>
        <v>3782542.30458711</v>
      </c>
      <c r="I52" s="67" t="n">
        <f aca="false">'Central pensions'!M52</f>
        <v>21263.562020508</v>
      </c>
      <c r="J52" s="9" t="n">
        <f aca="false">'Central pensions'!W52</f>
        <v>116985.844471767</v>
      </c>
      <c r="K52" s="9"/>
      <c r="L52" s="67" t="n">
        <f aca="false">'Central pensions'!N52</f>
        <v>3485864.30686061</v>
      </c>
      <c r="M52" s="67"/>
      <c r="N52" s="67" t="n">
        <f aca="false">'Central pensions'!L52</f>
        <v>899279.300989792</v>
      </c>
      <c r="O52" s="9"/>
      <c r="P52" s="9" t="n">
        <f aca="false">'Central pensions'!X52</f>
        <v>23035735.8431578</v>
      </c>
      <c r="Q52" s="67"/>
      <c r="R52" s="67" t="n">
        <f aca="false">'Central SIPA income'!G47</f>
        <v>19801623.3361644</v>
      </c>
      <c r="S52" s="67"/>
      <c r="T52" s="9" t="n">
        <f aca="false">'Central SIPA income'!J47</f>
        <v>75713223.0661819</v>
      </c>
      <c r="U52" s="9"/>
      <c r="V52" s="67" t="n">
        <f aca="false">'Central SIPA income'!F47</f>
        <v>105551.126586231</v>
      </c>
      <c r="W52" s="67"/>
      <c r="X52" s="67" t="n">
        <f aca="false">'Central SIPA income'!M47</f>
        <v>265113.998750409</v>
      </c>
      <c r="Y52" s="9"/>
      <c r="Z52" s="9" t="n">
        <f aca="false">R52+V52-N52-L52-F52</f>
        <v>-5469571.8461918</v>
      </c>
      <c r="AA52" s="9"/>
      <c r="AB52" s="9" t="n">
        <f aca="false">T52-P52-D52</f>
        <v>-62812117.3142881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-0.0112994152833446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11872447</v>
      </c>
      <c r="AY52" s="40" t="n">
        <f aca="false">(AW52-AW51)/AW51</f>
        <v>0.00396598990304635</v>
      </c>
      <c r="AZ52" s="39" t="n">
        <f aca="false">workers_and_wage_central!B40</f>
        <v>6287.90187208481</v>
      </c>
      <c r="BA52" s="40" t="n">
        <f aca="false">(AZ52-AZ51)/AZ51</f>
        <v>0.00209196391428555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0.0162614652818052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122764095.583426</v>
      </c>
      <c r="E53" s="9"/>
      <c r="F53" s="67" t="n">
        <f aca="false">'Central pensions'!I53</f>
        <v>22313827.5585105</v>
      </c>
      <c r="G53" s="9" t="n">
        <f aca="false">'Central pensions'!K53</f>
        <v>794404.677573148</v>
      </c>
      <c r="H53" s="9" t="n">
        <f aca="false">'Central pensions'!V53</f>
        <v>4370580.14873448</v>
      </c>
      <c r="I53" s="67" t="n">
        <f aca="false">'Central pensions'!M53</f>
        <v>24569.2168321591</v>
      </c>
      <c r="J53" s="9" t="n">
        <f aca="false">'Central pensions'!W53</f>
        <v>135172.581919622</v>
      </c>
      <c r="K53" s="9"/>
      <c r="L53" s="67" t="n">
        <f aca="false">'Central pensions'!N53</f>
        <v>3782954.00543083</v>
      </c>
      <c r="M53" s="67"/>
      <c r="N53" s="67" t="n">
        <f aca="false">'Central pensions'!L53</f>
        <v>957999.680669677</v>
      </c>
      <c r="O53" s="9"/>
      <c r="P53" s="9" t="n">
        <f aca="false">'Central pensions'!X53</f>
        <v>24900397.9050295</v>
      </c>
      <c r="Q53" s="67"/>
      <c r="R53" s="67" t="n">
        <f aca="false">'Central SIPA income'!G48</f>
        <v>23157493.5713722</v>
      </c>
      <c r="S53" s="67"/>
      <c r="T53" s="9" t="n">
        <f aca="false">'Central SIPA income'!J48</f>
        <v>88544683.7694772</v>
      </c>
      <c r="U53" s="9"/>
      <c r="V53" s="67" t="n">
        <f aca="false">'Central SIPA income'!F48</f>
        <v>106371.27887571</v>
      </c>
      <c r="W53" s="67"/>
      <c r="X53" s="67" t="n">
        <f aca="false">'Central SIPA income'!M48</f>
        <v>267173.984845114</v>
      </c>
      <c r="Y53" s="9"/>
      <c r="Z53" s="9" t="n">
        <f aca="false">R53+V53-N53-L53-F53</f>
        <v>-3790916.39436312</v>
      </c>
      <c r="AA53" s="9"/>
      <c r="AB53" s="9" t="n">
        <f aca="false">T53-P53-D53</f>
        <v>-59119809.7189779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-0.0105879738832575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11971644</v>
      </c>
      <c r="AY53" s="40" t="n">
        <f aca="false">(AW53-AW52)/AW52</f>
        <v>0.00835522786498857</v>
      </c>
      <c r="AZ53" s="39" t="n">
        <f aca="false">workers_and_wage_central!B41</f>
        <v>6303.32726008343</v>
      </c>
      <c r="BA53" s="40" t="n">
        <f aca="false">(AZ53-AZ52)/AZ52</f>
        <v>0.00245318522973403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0.014064801991523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119027752.49588</v>
      </c>
      <c r="E54" s="6"/>
      <c r="F54" s="8" t="n">
        <f aca="false">'Central pensions'!I54</f>
        <v>21634702.9744152</v>
      </c>
      <c r="G54" s="6" t="n">
        <f aca="false">'Central pensions'!K54</f>
        <v>835488.596794945</v>
      </c>
      <c r="H54" s="6" t="n">
        <f aca="false">'Central pensions'!V54</f>
        <v>4596611.75057692</v>
      </c>
      <c r="I54" s="8" t="n">
        <f aca="false">'Central pensions'!M54</f>
        <v>25839.853509122</v>
      </c>
      <c r="J54" s="6" t="n">
        <f aca="false">'Central pensions'!W54</f>
        <v>142163.250017843</v>
      </c>
      <c r="K54" s="6"/>
      <c r="L54" s="8" t="n">
        <f aca="false">'Central pensions'!N54</f>
        <v>4303997.93477761</v>
      </c>
      <c r="M54" s="8"/>
      <c r="N54" s="8" t="n">
        <f aca="false">'Central pensions'!L54</f>
        <v>931495.950699516</v>
      </c>
      <c r="O54" s="6"/>
      <c r="P54" s="6" t="n">
        <f aca="false">'Central pensions'!X54</f>
        <v>27458281.6289173</v>
      </c>
      <c r="Q54" s="8"/>
      <c r="R54" s="8" t="n">
        <f aca="false">'Central SIPA income'!G49</f>
        <v>20242011.1248091</v>
      </c>
      <c r="S54" s="8"/>
      <c r="T54" s="6" t="n">
        <f aca="false">'Central SIPA income'!J49</f>
        <v>77397083.9452231</v>
      </c>
      <c r="U54" s="6"/>
      <c r="V54" s="8" t="n">
        <f aca="false">'Central SIPA income'!F49</f>
        <v>105773.004519454</v>
      </c>
      <c r="W54" s="8"/>
      <c r="X54" s="8" t="n">
        <f aca="false">'Central SIPA income'!M49</f>
        <v>265671.292149481</v>
      </c>
      <c r="Y54" s="6"/>
      <c r="Z54" s="6" t="n">
        <f aca="false">R54+V54-N54-L54-F54</f>
        <v>-6522412.7305638</v>
      </c>
      <c r="AA54" s="6"/>
      <c r="AB54" s="6" t="n">
        <f aca="false">T54-P54-D54</f>
        <v>-69088950.1795739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-0.0122036412782833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11993075</v>
      </c>
      <c r="AX54" s="5"/>
      <c r="AY54" s="61" t="n">
        <f aca="false">(AW54-AW53)/AW53</f>
        <v>0.00179014678351612</v>
      </c>
      <c r="AZ54" s="66" t="n">
        <f aca="false">workers_and_wage_central!B42</f>
        <v>6336.43110909365</v>
      </c>
      <c r="BA54" s="61" t="n">
        <f aca="false">(AZ54-AZ53)/AZ53</f>
        <v>0.00525180553766429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0.0163147664668807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125621628.171373</v>
      </c>
      <c r="E55" s="9"/>
      <c r="F55" s="67" t="n">
        <f aca="false">'Central pensions'!I55</f>
        <v>22833217.9316262</v>
      </c>
      <c r="G55" s="9" t="n">
        <f aca="false">'Central pensions'!K55</f>
        <v>989097.945422525</v>
      </c>
      <c r="H55" s="9" t="n">
        <f aca="false">'Central pensions'!V55</f>
        <v>5441725.06464086</v>
      </c>
      <c r="I55" s="67" t="n">
        <f aca="false">'Central pensions'!M55</f>
        <v>30590.6581058511</v>
      </c>
      <c r="J55" s="9" t="n">
        <f aca="false">'Central pensions'!W55</f>
        <v>168300.775195077</v>
      </c>
      <c r="K55" s="9"/>
      <c r="L55" s="67" t="n">
        <f aca="false">'Central pensions'!N55</f>
        <v>3860048.84235127</v>
      </c>
      <c r="M55" s="67"/>
      <c r="N55" s="67" t="n">
        <f aca="false">'Central pensions'!L55</f>
        <v>985402.137665723</v>
      </c>
      <c r="O55" s="9"/>
      <c r="P55" s="9" t="n">
        <f aca="false">'Central pensions'!X55</f>
        <v>25451203.6136635</v>
      </c>
      <c r="Q55" s="67"/>
      <c r="R55" s="67" t="n">
        <f aca="false">'Central SIPA income'!G50</f>
        <v>23620159.6753395</v>
      </c>
      <c r="S55" s="67"/>
      <c r="T55" s="9" t="n">
        <f aca="false">'Central SIPA income'!J50</f>
        <v>90313727.7180539</v>
      </c>
      <c r="U55" s="9"/>
      <c r="V55" s="67" t="n">
        <f aca="false">'Central SIPA income'!F50</f>
        <v>104017.20745916</v>
      </c>
      <c r="W55" s="67"/>
      <c r="X55" s="67" t="n">
        <f aca="false">'Central SIPA income'!M50</f>
        <v>261261.236144361</v>
      </c>
      <c r="Y55" s="9"/>
      <c r="Z55" s="9" t="n">
        <f aca="false">R55+V55-N55-L55-F55</f>
        <v>-3954492.02884453</v>
      </c>
      <c r="AA55" s="9"/>
      <c r="AB55" s="9" t="n">
        <f aca="false">T55-P55-D55</f>
        <v>-60759104.0669825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-0.0106659550484699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12015508</v>
      </c>
      <c r="AX55" s="7"/>
      <c r="AY55" s="40" t="n">
        <f aca="false">(AW55-AW54)/AW54</f>
        <v>0.00187049609879034</v>
      </c>
      <c r="AZ55" s="39" t="n">
        <f aca="false">workers_and_wage_central!B43</f>
        <v>6381.75877049803</v>
      </c>
      <c r="BA55" s="40" t="n">
        <f aca="false">(AZ55-AZ54)/AZ54</f>
        <v>0.00715350023127835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0.0141945368808099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120978434.383244</v>
      </c>
      <c r="E56" s="9"/>
      <c r="F56" s="67" t="n">
        <f aca="false">'Central pensions'!I56</f>
        <v>21989262.498104</v>
      </c>
      <c r="G56" s="9" t="n">
        <f aca="false">'Central pensions'!K56</f>
        <v>1028188.95047175</v>
      </c>
      <c r="H56" s="9" t="n">
        <f aca="false">'Central pensions'!V56</f>
        <v>5656792.24071059</v>
      </c>
      <c r="I56" s="67" t="n">
        <f aca="false">'Central pensions'!M56</f>
        <v>31799.6582620132</v>
      </c>
      <c r="J56" s="9" t="n">
        <f aca="false">'Central pensions'!W56</f>
        <v>174952.337341566</v>
      </c>
      <c r="K56" s="9"/>
      <c r="L56" s="67" t="n">
        <f aca="false">'Central pensions'!N56</f>
        <v>3610089.00938817</v>
      </c>
      <c r="M56" s="67"/>
      <c r="N56" s="67" t="n">
        <f aca="false">'Central pensions'!L56</f>
        <v>949077.592946656</v>
      </c>
      <c r="O56" s="9"/>
      <c r="P56" s="9" t="n">
        <f aca="false">'Central pensions'!X56</f>
        <v>23954313.9245879</v>
      </c>
      <c r="Q56" s="67"/>
      <c r="R56" s="67" t="n">
        <f aca="false">'Central SIPA income'!G51</f>
        <v>20751146.5408868</v>
      </c>
      <c r="S56" s="67"/>
      <c r="T56" s="9" t="n">
        <f aca="false">'Central SIPA income'!J51</f>
        <v>79343807.3362282</v>
      </c>
      <c r="U56" s="9"/>
      <c r="V56" s="67" t="n">
        <f aca="false">'Central SIPA income'!F51</f>
        <v>107926.053373578</v>
      </c>
      <c r="W56" s="67"/>
      <c r="X56" s="67" t="n">
        <f aca="false">'Central SIPA income'!M51</f>
        <v>271079.130129831</v>
      </c>
      <c r="Y56" s="9"/>
      <c r="Z56" s="9" t="n">
        <f aca="false">R56+V56-N56-L56-F56</f>
        <v>-5689356.50617854</v>
      </c>
      <c r="AA56" s="9"/>
      <c r="AB56" s="9" t="n">
        <f aca="false">T56-P56-D56</f>
        <v>-65588940.9716035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-0.011455285859176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12104940</v>
      </c>
      <c r="AY56" s="40" t="n">
        <f aca="false">(AW56-AW55)/AW55</f>
        <v>0.00744304776793457</v>
      </c>
      <c r="AZ56" s="39" t="n">
        <f aca="false">workers_and_wage_central!B44</f>
        <v>6412.6713931856</v>
      </c>
      <c r="BA56" s="40" t="n">
        <f aca="false">(AZ56-AZ55)/AZ55</f>
        <v>0.00484390335004211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0.0163523640369604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127133249.13429</v>
      </c>
      <c r="E57" s="9"/>
      <c r="F57" s="67" t="n">
        <f aca="false">'Central pensions'!I57</f>
        <v>23107972.9350338</v>
      </c>
      <c r="G57" s="9" t="n">
        <f aca="false">'Central pensions'!K57</f>
        <v>1176765.75656731</v>
      </c>
      <c r="H57" s="9" t="n">
        <f aca="false">'Central pensions'!V57</f>
        <v>6474217.99060345</v>
      </c>
      <c r="I57" s="67" t="n">
        <f aca="false">'Central pensions'!M57</f>
        <v>36394.8172134222</v>
      </c>
      <c r="J57" s="9" t="n">
        <f aca="false">'Central pensions'!W57</f>
        <v>200233.546101138</v>
      </c>
      <c r="K57" s="9"/>
      <c r="L57" s="67" t="n">
        <f aca="false">'Central pensions'!N57</f>
        <v>3868823.9506742</v>
      </c>
      <c r="M57" s="67"/>
      <c r="N57" s="67" t="n">
        <f aca="false">'Central pensions'!L57</f>
        <v>1000235.32594218</v>
      </c>
      <c r="O57" s="9"/>
      <c r="P57" s="9" t="n">
        <f aca="false">'Central pensions'!X57</f>
        <v>25578345.5178652</v>
      </c>
      <c r="Q57" s="67"/>
      <c r="R57" s="67" t="n">
        <f aca="false">'Central SIPA income'!G52</f>
        <v>24265644.5870543</v>
      </c>
      <c r="S57" s="67"/>
      <c r="T57" s="9" t="n">
        <f aca="false">'Central SIPA income'!J52</f>
        <v>92781795.2232701</v>
      </c>
      <c r="U57" s="9"/>
      <c r="V57" s="67" t="n">
        <f aca="false">'Central SIPA income'!F52</f>
        <v>106015.906487981</v>
      </c>
      <c r="W57" s="67"/>
      <c r="X57" s="67" t="n">
        <f aca="false">'Central SIPA income'!M52</f>
        <v>266281.391863841</v>
      </c>
      <c r="Y57" s="9"/>
      <c r="Z57" s="9" t="n">
        <f aca="false">R57+V57-N57-L57-F57</f>
        <v>-3605371.71810793</v>
      </c>
      <c r="AA57" s="9"/>
      <c r="AB57" s="9" t="n">
        <f aca="false">T57-P57-D57</f>
        <v>-59929799.4288852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-0.0104204250278403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12182995</v>
      </c>
      <c r="AY57" s="40" t="n">
        <f aca="false">(AW57-AW56)/AW56</f>
        <v>0.00644819387787135</v>
      </c>
      <c r="AZ57" s="39" t="n">
        <f aca="false">workers_and_wage_central!B45</f>
        <v>6452.06084533716</v>
      </c>
      <c r="BA57" s="40" t="n">
        <f aca="false">(AZ57-AZ56)/AZ56</f>
        <v>0.00614244044898655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0.0142512326260603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123533305.080456</v>
      </c>
      <c r="E58" s="6"/>
      <c r="F58" s="8" t="n">
        <f aca="false">'Central pensions'!I58</f>
        <v>22453640.4899017</v>
      </c>
      <c r="G58" s="6" t="n">
        <f aca="false">'Central pensions'!K58</f>
        <v>1265098.07169568</v>
      </c>
      <c r="H58" s="6" t="n">
        <f aca="false">'Central pensions'!V58</f>
        <v>6960196.32619329</v>
      </c>
      <c r="I58" s="8" t="n">
        <f aca="false">'Central pensions'!M58</f>
        <v>39126.7444854334</v>
      </c>
      <c r="J58" s="6" t="n">
        <f aca="false">'Central pensions'!W58</f>
        <v>215263.803902886</v>
      </c>
      <c r="K58" s="6"/>
      <c r="L58" s="8" t="n">
        <f aca="false">'Central pensions'!N58</f>
        <v>4440249.40199476</v>
      </c>
      <c r="M58" s="8"/>
      <c r="N58" s="8" t="n">
        <f aca="false">'Central pensions'!L58</f>
        <v>974540.701809291</v>
      </c>
      <c r="O58" s="6"/>
      <c r="P58" s="6" t="n">
        <f aca="false">'Central pensions'!X58</f>
        <v>28402110.6603705</v>
      </c>
      <c r="Q58" s="8"/>
      <c r="R58" s="8" t="n">
        <f aca="false">'Central SIPA income'!G53</f>
        <v>21307090.9432059</v>
      </c>
      <c r="S58" s="8"/>
      <c r="T58" s="6" t="n">
        <f aca="false">'Central SIPA income'!J53</f>
        <v>81469508.943142</v>
      </c>
      <c r="U58" s="6"/>
      <c r="V58" s="8" t="n">
        <f aca="false">'Central SIPA income'!F53</f>
        <v>106332.374185978</v>
      </c>
      <c r="W58" s="8"/>
      <c r="X58" s="8" t="n">
        <f aca="false">'Central SIPA income'!M53</f>
        <v>267076.267481041</v>
      </c>
      <c r="Y58" s="6"/>
      <c r="Z58" s="6" t="n">
        <f aca="false">R58+V58-N58-L58-F58</f>
        <v>-6455007.27631378</v>
      </c>
      <c r="AA58" s="6"/>
      <c r="AB58" s="6" t="n">
        <f aca="false">T58-P58-D58</f>
        <v>-70465906.7976842</v>
      </c>
      <c r="AC58" s="50"/>
      <c r="AD58" s="6"/>
      <c r="AE58" s="6"/>
      <c r="AF58" s="6"/>
      <c r="AG58" s="6" t="n">
        <f aca="false">BF58/100*$AG$57</f>
        <v>5787871223.95178</v>
      </c>
      <c r="AH58" s="61" t="n">
        <f aca="false">(AG58-AG57)/AG57</f>
        <v>0.0063787754129287</v>
      </c>
      <c r="AI58" s="61"/>
      <c r="AJ58" s="61" t="n">
        <f aca="false">AB58/AG58</f>
        <v>-0.0121747537343397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0.00912154461704737</v>
      </c>
      <c r="AV58" s="5"/>
      <c r="AW58" s="65" t="n">
        <f aca="false">workers_and_wage_central!C46</f>
        <v>12183232</v>
      </c>
      <c r="AX58" s="5"/>
      <c r="AY58" s="61" t="n">
        <f aca="false">(AW58-AW57)/AW57</f>
        <v>1.94533446004041E-005</v>
      </c>
      <c r="AZ58" s="66" t="n">
        <f aca="false">workers_and_wage_central!B46</f>
        <v>6493.09078008765</v>
      </c>
      <c r="BA58" s="61" t="n">
        <f aca="false">(AZ58-AZ57)/AZ57</f>
        <v>0.00635919836065117</v>
      </c>
      <c r="BB58" s="5"/>
      <c r="BC58" s="5"/>
      <c r="BD58" s="5"/>
      <c r="BE58" s="5"/>
      <c r="BF58" s="5" t="n">
        <f aca="false">BF57*(1+AY58)*(1+BA58)*(1-BE58)</f>
        <v>100.637877541293</v>
      </c>
      <c r="BG58" s="5"/>
      <c r="BH58" s="5" t="n">
        <f aca="false">BH57+1</f>
        <v>27</v>
      </c>
      <c r="BI58" s="61" t="n">
        <f aca="false">T65/AG65</f>
        <v>0.0163932504857547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130113271.067657</v>
      </c>
      <c r="E59" s="9"/>
      <c r="F59" s="67" t="n">
        <f aca="false">'Central pensions'!I59</f>
        <v>23649627.1966134</v>
      </c>
      <c r="G59" s="9" t="n">
        <f aca="false">'Central pensions'!K59</f>
        <v>1440932.42562891</v>
      </c>
      <c r="H59" s="9" t="n">
        <f aca="false">'Central pensions'!V59</f>
        <v>7927585.06201222</v>
      </c>
      <c r="I59" s="67" t="n">
        <f aca="false">'Central pensions'!M59</f>
        <v>44564.9203802755</v>
      </c>
      <c r="J59" s="9" t="n">
        <f aca="false">'Central pensions'!W59</f>
        <v>245183.043155017</v>
      </c>
      <c r="K59" s="9"/>
      <c r="L59" s="67" t="n">
        <f aca="false">'Central pensions'!N59</f>
        <v>3999279.97414497</v>
      </c>
      <c r="M59" s="67"/>
      <c r="N59" s="67" t="n">
        <f aca="false">'Central pensions'!L59</f>
        <v>1028352.2014018</v>
      </c>
      <c r="O59" s="9"/>
      <c r="P59" s="9" t="n">
        <f aca="false">'Central pensions'!X59</f>
        <v>26409973.1967763</v>
      </c>
      <c r="Q59" s="67"/>
      <c r="R59" s="67" t="n">
        <f aca="false">'Central SIPA income'!G54</f>
        <v>24753604.9779498</v>
      </c>
      <c r="S59" s="67"/>
      <c r="T59" s="9" t="n">
        <f aca="false">'Central SIPA income'!J54</f>
        <v>94647554.0702155</v>
      </c>
      <c r="U59" s="9"/>
      <c r="V59" s="67" t="n">
        <f aca="false">'Central SIPA income'!F54</f>
        <v>103931.572414922</v>
      </c>
      <c r="W59" s="67"/>
      <c r="X59" s="67" t="n">
        <f aca="false">'Central SIPA income'!M54</f>
        <v>261046.145602505</v>
      </c>
      <c r="Y59" s="9"/>
      <c r="Z59" s="9" t="n">
        <f aca="false">R59+V59-N59-L59-F59</f>
        <v>-3819722.82179549</v>
      </c>
      <c r="AA59" s="9"/>
      <c r="AB59" s="9" t="n">
        <f aca="false">T59-P59-D59</f>
        <v>-61875690.1942176</v>
      </c>
      <c r="AC59" s="50"/>
      <c r="AD59" s="9"/>
      <c r="AE59" s="9"/>
      <c r="AF59" s="9"/>
      <c r="AG59" s="9" t="n">
        <f aca="false">BF59/100*$AG$57</f>
        <v>5820358278.29832</v>
      </c>
      <c r="AH59" s="40" t="n">
        <f aca="false">(AG59-AG58)/AG58</f>
        <v>0.00561295389781656</v>
      </c>
      <c r="AI59" s="40"/>
      <c r="AJ59" s="40" t="n">
        <f aca="false">AB59/AG59</f>
        <v>-0.0106309074520251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12259699</v>
      </c>
      <c r="AX59" s="7"/>
      <c r="AY59" s="40" t="n">
        <f aca="false">(AW59-AW58)/AW58</f>
        <v>0.00627641335238465</v>
      </c>
      <c r="AZ59" s="39" t="n">
        <f aca="false">workers_and_wage_central!B47</f>
        <v>6488.80974715251</v>
      </c>
      <c r="BA59" s="40" t="n">
        <f aca="false">(AZ59-AZ58)/AZ58</f>
        <v>-0.000659321281672352</v>
      </c>
      <c r="BB59" s="7"/>
      <c r="BC59" s="7"/>
      <c r="BD59" s="7"/>
      <c r="BE59" s="7"/>
      <c r="BF59" s="7" t="n">
        <f aca="false">BF58*(1+AY59)*(1+BA59)*(1-BE59)</f>
        <v>101.202753308306</v>
      </c>
      <c r="BG59" s="7"/>
      <c r="BH59" s="7" t="n">
        <f aca="false">BH58+1</f>
        <v>28</v>
      </c>
      <c r="BI59" s="40" t="n">
        <f aca="false">T66/AG66</f>
        <v>0.0143049725572728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126974805.985425</v>
      </c>
      <c r="E60" s="9"/>
      <c r="F60" s="67" t="n">
        <f aca="false">'Central pensions'!I60</f>
        <v>23079174.0172004</v>
      </c>
      <c r="G60" s="9" t="n">
        <f aca="false">'Central pensions'!K60</f>
        <v>1449571.87451758</v>
      </c>
      <c r="H60" s="9" t="n">
        <f aca="false">'Central pensions'!V60</f>
        <v>7975116.76074815</v>
      </c>
      <c r="I60" s="67" t="n">
        <f aca="false">'Central pensions'!M60</f>
        <v>44832.119830441</v>
      </c>
      <c r="J60" s="9" t="n">
        <f aca="false">'Central pensions'!W60</f>
        <v>246653.095693244</v>
      </c>
      <c r="K60" s="9"/>
      <c r="L60" s="67" t="n">
        <f aca="false">'Central pensions'!N60</f>
        <v>3796066.86679664</v>
      </c>
      <c r="M60" s="67"/>
      <c r="N60" s="67" t="n">
        <f aca="false">'Central pensions'!L60</f>
        <v>1005135.72606598</v>
      </c>
      <c r="O60" s="9"/>
      <c r="P60" s="9" t="n">
        <f aca="false">'Central pensions'!X60</f>
        <v>25227769.2193813</v>
      </c>
      <c r="Q60" s="67"/>
      <c r="R60" s="67" t="n">
        <f aca="false">'Central SIPA income'!G55</f>
        <v>21611482.3142758</v>
      </c>
      <c r="S60" s="67"/>
      <c r="T60" s="9" t="n">
        <f aca="false">'Central SIPA income'!J55</f>
        <v>82633375.7325452</v>
      </c>
      <c r="U60" s="9"/>
      <c r="V60" s="67" t="n">
        <f aca="false">'Central SIPA income'!F55</f>
        <v>108991.400040125</v>
      </c>
      <c r="W60" s="67"/>
      <c r="X60" s="67" t="n">
        <f aca="false">'Central SIPA income'!M55</f>
        <v>273754.973808231</v>
      </c>
      <c r="Y60" s="9"/>
      <c r="Z60" s="9" t="n">
        <f aca="false">R60+V60-N60-L60-F60</f>
        <v>-6159902.89574709</v>
      </c>
      <c r="AA60" s="9"/>
      <c r="AB60" s="9" t="n">
        <f aca="false">T60-P60-D60</f>
        <v>-69569199.4722609</v>
      </c>
      <c r="AC60" s="50"/>
      <c r="AD60" s="9"/>
      <c r="AE60" s="9"/>
      <c r="AF60" s="9"/>
      <c r="AG60" s="9" t="n">
        <f aca="false">BF60/100*$AG$57</f>
        <v>5875189411.2942</v>
      </c>
      <c r="AH60" s="40" t="n">
        <f aca="false">(AG60-AG59)/AG59</f>
        <v>0.00942057694288743</v>
      </c>
      <c r="AI60" s="40"/>
      <c r="AJ60" s="40" t="n">
        <f aca="false">AB60/AG60</f>
        <v>-0.0118411841052348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12306058</v>
      </c>
      <c r="AY60" s="40" t="n">
        <f aca="false">(AW60-AW59)/AW59</f>
        <v>0.00378141420927219</v>
      </c>
      <c r="AZ60" s="39" t="n">
        <f aca="false">workers_and_wage_central!B48</f>
        <v>6525.2633550732</v>
      </c>
      <c r="BA60" s="40" t="n">
        <f aca="false">(AZ60-AZ59)/AZ59</f>
        <v>0.00561791905467531</v>
      </c>
      <c r="BB60" s="7"/>
      <c r="BC60" s="7"/>
      <c r="BD60" s="7"/>
      <c r="BE60" s="7"/>
      <c r="BF60" s="7" t="n">
        <f aca="false">BF59*(1+AY60)*(1+BA60)*(1-BE60)</f>
        <v>102.156141632679</v>
      </c>
      <c r="BG60" s="7"/>
      <c r="BH60" s="0" t="n">
        <f aca="false">BH59+1</f>
        <v>29</v>
      </c>
      <c r="BI60" s="40" t="n">
        <f aca="false">T67/AG67</f>
        <v>0.0164779084740849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132881320.040887</v>
      </c>
      <c r="E61" s="9"/>
      <c r="F61" s="67" t="n">
        <f aca="false">'Central pensions'!I61</f>
        <v>24152752.8635165</v>
      </c>
      <c r="G61" s="9" t="n">
        <f aca="false">'Central pensions'!K61</f>
        <v>1558467.67888668</v>
      </c>
      <c r="H61" s="9" t="n">
        <f aca="false">'Central pensions'!V61</f>
        <v>8574229.34693032</v>
      </c>
      <c r="I61" s="67" t="n">
        <f aca="false">'Central pensions'!M61</f>
        <v>48200.0313057734</v>
      </c>
      <c r="J61" s="9" t="n">
        <f aca="false">'Central pensions'!W61</f>
        <v>265182.350935989</v>
      </c>
      <c r="K61" s="9"/>
      <c r="L61" s="67" t="n">
        <f aca="false">'Central pensions'!N61</f>
        <v>4059100.10387597</v>
      </c>
      <c r="M61" s="67"/>
      <c r="N61" s="67" t="n">
        <f aca="false">'Central pensions'!L61</f>
        <v>1053500.84641639</v>
      </c>
      <c r="O61" s="9"/>
      <c r="P61" s="9" t="n">
        <f aca="false">'Central pensions'!X61</f>
        <v>26858740.5591438</v>
      </c>
      <c r="Q61" s="67"/>
      <c r="R61" s="67" t="n">
        <f aca="false">'Central SIPA income'!G56</f>
        <v>25446581.3177102</v>
      </c>
      <c r="S61" s="67"/>
      <c r="T61" s="9" t="n">
        <f aca="false">'Central SIPA income'!J56</f>
        <v>97297209.1667268</v>
      </c>
      <c r="U61" s="9"/>
      <c r="V61" s="67" t="n">
        <f aca="false">'Central SIPA income'!F56</f>
        <v>108935.56222072</v>
      </c>
      <c r="W61" s="67"/>
      <c r="X61" s="67" t="n">
        <f aca="false">'Central SIPA income'!M56</f>
        <v>273614.725304376</v>
      </c>
      <c r="Y61" s="9"/>
      <c r="Z61" s="9" t="n">
        <f aca="false">R61+V61-N61-L61-F61</f>
        <v>-3709836.933878</v>
      </c>
      <c r="AA61" s="9"/>
      <c r="AB61" s="9" t="n">
        <f aca="false">T61-P61-D61</f>
        <v>-62442851.4333038</v>
      </c>
      <c r="AC61" s="50"/>
      <c r="AD61" s="9"/>
      <c r="AE61" s="9"/>
      <c r="AF61" s="9"/>
      <c r="AG61" s="9" t="n">
        <f aca="false">BF61/100*$AG$57</f>
        <v>5963751265.71636</v>
      </c>
      <c r="AH61" s="40" t="n">
        <f aca="false">(AG61-AG60)/AG60</f>
        <v>0.0150738722145568</v>
      </c>
      <c r="AI61" s="40" t="n">
        <f aca="false">(AG61-AG57)/AG57</f>
        <v>0.0369603025758238</v>
      </c>
      <c r="AJ61" s="40" t="n">
        <f aca="false">AB61/AG61</f>
        <v>-0.0104703983535107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12382873</v>
      </c>
      <c r="AY61" s="40" t="n">
        <f aca="false">(AW61-AW60)/AW60</f>
        <v>0.0062420476158978</v>
      </c>
      <c r="AZ61" s="39" t="n">
        <f aca="false">workers_and_wage_central!B49</f>
        <v>6582.53583891405</v>
      </c>
      <c r="BA61" s="40" t="n">
        <f aca="false">(AZ61-AZ60)/AZ60</f>
        <v>0.00877703791009779</v>
      </c>
      <c r="BB61" s="7"/>
      <c r="BC61" s="7"/>
      <c r="BD61" s="7"/>
      <c r="BE61" s="7"/>
      <c r="BF61" s="7" t="n">
        <f aca="false">BF60*(1+AY61)*(1+BA61)*(1-BE61)</f>
        <v>103.696030257582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0.0144012918093018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130378382.764128</v>
      </c>
      <c r="E62" s="6"/>
      <c r="F62" s="8" t="n">
        <f aca="false">'Central pensions'!I62</f>
        <v>23697814.3856339</v>
      </c>
      <c r="G62" s="6" t="n">
        <f aca="false">'Central pensions'!K62</f>
        <v>1617093.64231446</v>
      </c>
      <c r="H62" s="6" t="n">
        <f aca="false">'Central pensions'!V62</f>
        <v>8896772.1002543</v>
      </c>
      <c r="I62" s="8" t="n">
        <f aca="false">'Central pensions'!M62</f>
        <v>50013.2054324062</v>
      </c>
      <c r="J62" s="6" t="n">
        <f aca="false">'Central pensions'!W62</f>
        <v>275157.900007866</v>
      </c>
      <c r="K62" s="6"/>
      <c r="L62" s="8" t="n">
        <f aca="false">'Central pensions'!N62</f>
        <v>4760263.17580481</v>
      </c>
      <c r="M62" s="8"/>
      <c r="N62" s="8" t="n">
        <f aca="false">'Central pensions'!L62</f>
        <v>1035561.98143042</v>
      </c>
      <c r="O62" s="6"/>
      <c r="P62" s="6" t="n">
        <f aca="false">'Central pensions'!X62</f>
        <v>30398384.7302396</v>
      </c>
      <c r="Q62" s="8"/>
      <c r="R62" s="8" t="n">
        <f aca="false">'Central SIPA income'!G57</f>
        <v>22225820.703344</v>
      </c>
      <c r="S62" s="8"/>
      <c r="T62" s="6" t="n">
        <f aca="false">'Central SIPA income'!J57</f>
        <v>84982351.8089</v>
      </c>
      <c r="U62" s="6"/>
      <c r="V62" s="8" t="n">
        <f aca="false">'Central SIPA income'!F57</f>
        <v>107679.384402862</v>
      </c>
      <c r="W62" s="8"/>
      <c r="X62" s="8" t="n">
        <f aca="false">'Central SIPA income'!M57</f>
        <v>270459.56879203</v>
      </c>
      <c r="Y62" s="6"/>
      <c r="Z62" s="6" t="n">
        <f aca="false">R62+V62-N62-L62-F62</f>
        <v>-7160139.45512224</v>
      </c>
      <c r="AA62" s="6"/>
      <c r="AB62" s="6" t="n">
        <f aca="false">T62-P62-D62</f>
        <v>-75794415.6854675</v>
      </c>
      <c r="AC62" s="50"/>
      <c r="AD62" s="6"/>
      <c r="AE62" s="6"/>
      <c r="AF62" s="6"/>
      <c r="AG62" s="6" t="n">
        <f aca="false">BF62/100*$AG$57</f>
        <v>5986976012.14384</v>
      </c>
      <c r="AH62" s="61" t="n">
        <f aca="false">(AG62-AG61)/AG61</f>
        <v>0.00389431842353713</v>
      </c>
      <c r="AI62" s="61"/>
      <c r="AJ62" s="61" t="n">
        <f aca="false">AB62/AG62</f>
        <v>-0.0126598829745982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0.00632173076232261</v>
      </c>
      <c r="AV62" s="5"/>
      <c r="AW62" s="65" t="n">
        <f aca="false">workers_and_wage_central!C50</f>
        <v>12340706</v>
      </c>
      <c r="AX62" s="5"/>
      <c r="AY62" s="61" t="n">
        <f aca="false">(AW62-AW61)/AW61</f>
        <v>-0.00340526790511378</v>
      </c>
      <c r="AZ62" s="66" t="n">
        <f aca="false">workers_and_wage_central!B50</f>
        <v>6630.74980901661</v>
      </c>
      <c r="BA62" s="61" t="n">
        <f aca="false">(AZ62-AZ61)/AZ61</f>
        <v>0.00732452830982429</v>
      </c>
      <c r="BB62" s="5"/>
      <c r="BC62" s="5"/>
      <c r="BD62" s="5"/>
      <c r="BE62" s="5"/>
      <c r="BF62" s="5" t="n">
        <f aca="false">BF61*(1+AY62)*(1+BA62)*(1-BE62)</f>
        <v>104.099855618662</v>
      </c>
      <c r="BG62" s="5"/>
      <c r="BH62" s="5" t="n">
        <f aca="false">BH61+1</f>
        <v>31</v>
      </c>
      <c r="BI62" s="61" t="n">
        <f aca="false">T69/AG69</f>
        <v>0.0165769026943255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135800096.369659</v>
      </c>
      <c r="E63" s="9"/>
      <c r="F63" s="67" t="n">
        <f aca="false">'Central pensions'!I63</f>
        <v>24683275.011483</v>
      </c>
      <c r="G63" s="9" t="n">
        <f aca="false">'Central pensions'!K63</f>
        <v>1768321.7846817</v>
      </c>
      <c r="H63" s="9" t="n">
        <f aca="false">'Central pensions'!V63</f>
        <v>9728784.7200433</v>
      </c>
      <c r="I63" s="67" t="n">
        <f aca="false">'Central pensions'!M63</f>
        <v>54690.3644746919</v>
      </c>
      <c r="J63" s="9" t="n">
        <f aca="false">'Central pensions'!W63</f>
        <v>300890.249073504</v>
      </c>
      <c r="K63" s="9"/>
      <c r="L63" s="67" t="n">
        <f aca="false">'Central pensions'!N63</f>
        <v>4232750.08408587</v>
      </c>
      <c r="M63" s="67"/>
      <c r="N63" s="67" t="n">
        <f aca="false">'Central pensions'!L63</f>
        <v>1080758.06219969</v>
      </c>
      <c r="O63" s="9"/>
      <c r="P63" s="9" t="n">
        <f aca="false">'Central pensions'!X63</f>
        <v>27909772.2910111</v>
      </c>
      <c r="Q63" s="67"/>
      <c r="R63" s="67" t="n">
        <f aca="false">'Central SIPA income'!G58</f>
        <v>25684092.7435847</v>
      </c>
      <c r="S63" s="67"/>
      <c r="T63" s="9" t="n">
        <f aca="false">'Central SIPA income'!J58</f>
        <v>98205354.689077</v>
      </c>
      <c r="U63" s="9"/>
      <c r="V63" s="67" t="n">
        <f aca="false">'Central SIPA income'!F58</f>
        <v>110870.331443318</v>
      </c>
      <c r="W63" s="67"/>
      <c r="X63" s="67" t="n">
        <f aca="false">'Central SIPA income'!M58</f>
        <v>278474.307782097</v>
      </c>
      <c r="Y63" s="9"/>
      <c r="Z63" s="9" t="n">
        <f aca="false">R63+V63-N63-L63-F63</f>
        <v>-4201820.08274059</v>
      </c>
      <c r="AA63" s="9"/>
      <c r="AB63" s="9" t="n">
        <f aca="false">T63-P63-D63</f>
        <v>-65504513.971593</v>
      </c>
      <c r="AC63" s="50"/>
      <c r="AD63" s="9"/>
      <c r="AE63" s="9"/>
      <c r="AF63" s="9"/>
      <c r="AG63" s="9" t="n">
        <f aca="false">BF63/100*$AG$57</f>
        <v>6005575369.23154</v>
      </c>
      <c r="AH63" s="40" t="n">
        <f aca="false">(AG63-AG62)/AG62</f>
        <v>0.00310663631355432</v>
      </c>
      <c r="AI63" s="40"/>
      <c r="AJ63" s="40" t="n">
        <f aca="false">AB63/AG63</f>
        <v>-0.0109072836396648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12386464</v>
      </c>
      <c r="AX63" s="7"/>
      <c r="AY63" s="40" t="n">
        <f aca="false">(AW63-AW62)/AW62</f>
        <v>0.00370789159064319</v>
      </c>
      <c r="AZ63" s="39" t="n">
        <f aca="false">workers_and_wage_central!B51</f>
        <v>6626.77776361662</v>
      </c>
      <c r="BA63" s="40" t="n">
        <f aca="false">(AZ63-AZ62)/AZ62</f>
        <v>-0.00059903412349994</v>
      </c>
      <c r="BB63" s="7"/>
      <c r="BC63" s="7"/>
      <c r="BD63" s="7"/>
      <c r="BE63" s="7"/>
      <c r="BF63" s="7" t="n">
        <f aca="false">BF62*(1+AY63)*(1+BA63)*(1-BE63)</f>
        <v>104.423256010363</v>
      </c>
      <c r="BG63" s="7"/>
      <c r="BH63" s="7" t="n">
        <f aca="false">BH62+1</f>
        <v>32</v>
      </c>
      <c r="BI63" s="40" t="n">
        <f aca="false">T70/AG70</f>
        <v>0.0143991120294399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133993915.487491</v>
      </c>
      <c r="E64" s="9"/>
      <c r="F64" s="67" t="n">
        <f aca="false">'Central pensions'!I64</f>
        <v>24354980.2559795</v>
      </c>
      <c r="G64" s="9" t="n">
        <f aca="false">'Central pensions'!K64</f>
        <v>1786545.27277461</v>
      </c>
      <c r="H64" s="9" t="n">
        <f aca="false">'Central pensions'!V64</f>
        <v>9829044.97473224</v>
      </c>
      <c r="I64" s="67" t="n">
        <f aca="false">'Central pensions'!M64</f>
        <v>55253.9775084932</v>
      </c>
      <c r="J64" s="9" t="n">
        <f aca="false">'Central pensions'!W64</f>
        <v>303991.08169275</v>
      </c>
      <c r="K64" s="9"/>
      <c r="L64" s="67" t="n">
        <f aca="false">'Central pensions'!N64</f>
        <v>4067124.32357592</v>
      </c>
      <c r="M64" s="67"/>
      <c r="N64" s="67" t="n">
        <f aca="false">'Central pensions'!L64</f>
        <v>1068195.6920426</v>
      </c>
      <c r="O64" s="9"/>
      <c r="P64" s="9" t="n">
        <f aca="false">'Central pensions'!X64</f>
        <v>26981224.9782673</v>
      </c>
      <c r="Q64" s="67"/>
      <c r="R64" s="67" t="n">
        <f aca="false">'Central SIPA income'!G59</f>
        <v>22707926.4604209</v>
      </c>
      <c r="S64" s="67"/>
      <c r="T64" s="9" t="n">
        <f aca="false">'Central SIPA income'!J59</f>
        <v>86825724.9560091</v>
      </c>
      <c r="U64" s="9"/>
      <c r="V64" s="67" t="n">
        <f aca="false">'Central SIPA income'!F59</f>
        <v>112085.927260538</v>
      </c>
      <c r="W64" s="67"/>
      <c r="X64" s="67" t="n">
        <f aca="false">'Central SIPA income'!M59</f>
        <v>281527.534008955</v>
      </c>
      <c r="Y64" s="9"/>
      <c r="Z64" s="9" t="n">
        <f aca="false">R64+V64-N64-L64-F64</f>
        <v>-6670287.88391658</v>
      </c>
      <c r="AA64" s="9"/>
      <c r="AB64" s="9" t="n">
        <f aca="false">T64-P64-D64</f>
        <v>-74149415.5097493</v>
      </c>
      <c r="AC64" s="50"/>
      <c r="AD64" s="9"/>
      <c r="AE64" s="9"/>
      <c r="AF64" s="9"/>
      <c r="AG64" s="9" t="n">
        <f aca="false">BF64/100*$AG$57</f>
        <v>6092506327.99555</v>
      </c>
      <c r="AH64" s="40" t="n">
        <f aca="false">(AG64-AG63)/AG63</f>
        <v>0.0144750425095632</v>
      </c>
      <c r="AI64" s="40"/>
      <c r="AJ64" s="40" t="n">
        <f aca="false">AB64/AG64</f>
        <v>-0.012170593105341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12506551</v>
      </c>
      <c r="AY64" s="40" t="n">
        <f aca="false">(AW64-AW63)/AW63</f>
        <v>0.00969501869137148</v>
      </c>
      <c r="AZ64" s="39" t="n">
        <f aca="false">workers_and_wage_central!B52</f>
        <v>6658.14976700533</v>
      </c>
      <c r="BA64" s="40" t="n">
        <f aca="false">(AZ64-AZ63)/AZ63</f>
        <v>0.00473412637450356</v>
      </c>
      <c r="BB64" s="7"/>
      <c r="BC64" s="7"/>
      <c r="BD64" s="7"/>
      <c r="BE64" s="7"/>
      <c r="BF64" s="7" t="n">
        <f aca="false">BF63*(1+AY64)*(1+BA64)*(1-BE64)</f>
        <v>105.9347870801</v>
      </c>
      <c r="BG64" s="7"/>
      <c r="BH64" s="0" t="n">
        <f aca="false">BH63+1</f>
        <v>33</v>
      </c>
      <c r="BI64" s="40" t="n">
        <f aca="false">T71/AG71</f>
        <v>0.016660536124814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137878869.742821</v>
      </c>
      <c r="E65" s="9"/>
      <c r="F65" s="67" t="n">
        <f aca="false">'Central pensions'!I65</f>
        <v>25061116.6789634</v>
      </c>
      <c r="G65" s="9" t="n">
        <f aca="false">'Central pensions'!K65</f>
        <v>1904366.72183739</v>
      </c>
      <c r="H65" s="9" t="n">
        <f aca="false">'Central pensions'!V65</f>
        <v>10477263.8245281</v>
      </c>
      <c r="I65" s="67" t="n">
        <f aca="false">'Central pensions'!M65</f>
        <v>58897.9398506407</v>
      </c>
      <c r="J65" s="9" t="n">
        <f aca="false">'Central pensions'!W65</f>
        <v>324039.087356538</v>
      </c>
      <c r="K65" s="9"/>
      <c r="L65" s="67" t="n">
        <f aca="false">'Central pensions'!N65</f>
        <v>4188791.43417279</v>
      </c>
      <c r="M65" s="67"/>
      <c r="N65" s="67" t="n">
        <f aca="false">'Central pensions'!L65</f>
        <v>1099710.15256631</v>
      </c>
      <c r="O65" s="9"/>
      <c r="P65" s="9" t="n">
        <f aca="false">'Central pensions'!X65</f>
        <v>27785939.457068</v>
      </c>
      <c r="Q65" s="67"/>
      <c r="R65" s="67" t="n">
        <f aca="false">'Central SIPA income'!G60</f>
        <v>26220564.8484468</v>
      </c>
      <c r="S65" s="67"/>
      <c r="T65" s="9" t="n">
        <f aca="false">'Central SIPA income'!J60</f>
        <v>100256602.278967</v>
      </c>
      <c r="U65" s="9"/>
      <c r="V65" s="67" t="n">
        <f aca="false">'Central SIPA income'!F60</f>
        <v>109560.815955303</v>
      </c>
      <c r="W65" s="67"/>
      <c r="X65" s="67" t="n">
        <f aca="false">'Central SIPA income'!M60</f>
        <v>275185.182419995</v>
      </c>
      <c r="Y65" s="9"/>
      <c r="Z65" s="9" t="n">
        <f aca="false">R65+V65-N65-L65-F65</f>
        <v>-4019492.60130044</v>
      </c>
      <c r="AA65" s="9"/>
      <c r="AB65" s="9" t="n">
        <f aca="false">T65-P65-D65</f>
        <v>-65408206.9209226</v>
      </c>
      <c r="AC65" s="50"/>
      <c r="AD65" s="9"/>
      <c r="AE65" s="9"/>
      <c r="AF65" s="9"/>
      <c r="AG65" s="9" t="n">
        <f aca="false">BF65/100*$AG$57</f>
        <v>6115724417.56363</v>
      </c>
      <c r="AH65" s="40" t="n">
        <f aca="false">(AG65-AG64)/AG64</f>
        <v>0.00381092580263577</v>
      </c>
      <c r="AI65" s="40" t="n">
        <f aca="false">(AG65-AG61)/AG61</f>
        <v>0.0254828119208983</v>
      </c>
      <c r="AJ65" s="40" t="n">
        <f aca="false">AB65/AG65</f>
        <v>-0.0106950873608821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12544390</v>
      </c>
      <c r="AY65" s="40" t="n">
        <f aca="false">(AW65-AW64)/AW64</f>
        <v>0.00302553437794321</v>
      </c>
      <c r="AZ65" s="39" t="n">
        <f aca="false">workers_and_wage_central!B53</f>
        <v>6663.36324717318</v>
      </c>
      <c r="BA65" s="40" t="n">
        <f aca="false">(AZ65-AZ64)/AZ64</f>
        <v>0.00078302236361266</v>
      </c>
      <c r="BB65" s="7"/>
      <c r="BC65" s="7"/>
      <c r="BD65" s="7"/>
      <c r="BE65" s="7"/>
      <c r="BF65" s="7" t="n">
        <f aca="false">BF64*(1+AY65)*(1+BA65)*(1-BE65)</f>
        <v>106.33849669358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0.0144466408135614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135544867.436032</v>
      </c>
      <c r="E66" s="6"/>
      <c r="F66" s="8" t="n">
        <f aca="false">'Central pensions'!I66</f>
        <v>24636884.131594</v>
      </c>
      <c r="G66" s="6" t="n">
        <f aca="false">'Central pensions'!K66</f>
        <v>1971232.24459212</v>
      </c>
      <c r="H66" s="6" t="n">
        <f aca="false">'Central pensions'!V66</f>
        <v>10845138.2022059</v>
      </c>
      <c r="I66" s="8" t="n">
        <f aca="false">'Central pensions'!M66</f>
        <v>60965.9457090348</v>
      </c>
      <c r="J66" s="6" t="n">
        <f aca="false">'Central pensions'!W66</f>
        <v>335416.64542905</v>
      </c>
      <c r="K66" s="6"/>
      <c r="L66" s="8" t="n">
        <f aca="false">'Central pensions'!N66</f>
        <v>4928781.32231397</v>
      </c>
      <c r="M66" s="8"/>
      <c r="N66" s="8" t="n">
        <f aca="false">'Central pensions'!L66</f>
        <v>1082520.78167208</v>
      </c>
      <c r="O66" s="6"/>
      <c r="P66" s="6" t="n">
        <f aca="false">'Central pensions'!X66</f>
        <v>31531179.6574208</v>
      </c>
      <c r="Q66" s="8"/>
      <c r="R66" s="8" t="n">
        <f aca="false">'Central SIPA income'!G61</f>
        <v>23171242.6887739</v>
      </c>
      <c r="S66" s="8"/>
      <c r="T66" s="6" t="n">
        <f aca="false">'Central SIPA income'!J61</f>
        <v>88597254.7115221</v>
      </c>
      <c r="U66" s="6"/>
      <c r="V66" s="8" t="n">
        <f aca="false">'Central SIPA income'!F61</f>
        <v>110397.558817541</v>
      </c>
      <c r="W66" s="8"/>
      <c r="X66" s="8" t="n">
        <f aca="false">'Central SIPA income'!M61</f>
        <v>277286.839250276</v>
      </c>
      <c r="Y66" s="6"/>
      <c r="Z66" s="6" t="n">
        <f aca="false">R66+V66-N66-L66-F66</f>
        <v>-7366545.98798857</v>
      </c>
      <c r="AA66" s="6"/>
      <c r="AB66" s="6" t="n">
        <f aca="false">T66-P66-D66</f>
        <v>-78478792.3819307</v>
      </c>
      <c r="AC66" s="50"/>
      <c r="AD66" s="6"/>
      <c r="AE66" s="6"/>
      <c r="AF66" s="6"/>
      <c r="AG66" s="6" t="n">
        <f aca="false">BF66/100*$AG$57</f>
        <v>6193458558.33037</v>
      </c>
      <c r="AH66" s="61" t="n">
        <f aca="false">(AG66-AG65)/AG65</f>
        <v>0.0127105368815329</v>
      </c>
      <c r="AI66" s="61"/>
      <c r="AJ66" s="61" t="n">
        <f aca="false">AB66/AG66</f>
        <v>-0.0126712387986151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0.0085158257659602</v>
      </c>
      <c r="AV66" s="5"/>
      <c r="AW66" s="65" t="n">
        <f aca="false">workers_and_wage_central!C54</f>
        <v>12608358</v>
      </c>
      <c r="AX66" s="5"/>
      <c r="AY66" s="61" t="n">
        <f aca="false">(AW66-AW65)/AW65</f>
        <v>0.00509933125484779</v>
      </c>
      <c r="AZ66" s="66" t="n">
        <f aca="false">workers_and_wage_central!B54</f>
        <v>6713.82216825933</v>
      </c>
      <c r="BA66" s="61" t="n">
        <f aca="false">(AZ66-AZ65)/AZ65</f>
        <v>0.00757259047937343</v>
      </c>
      <c r="BB66" s="5"/>
      <c r="BC66" s="5"/>
      <c r="BD66" s="5"/>
      <c r="BE66" s="5"/>
      <c r="BF66" s="5" t="n">
        <f aca="false">BF65*(1+AY66)*(1+BA66)*(1-BE66)</f>
        <v>107.690116077731</v>
      </c>
      <c r="BG66" s="5"/>
      <c r="BH66" s="5" t="n">
        <f aca="false">BH65+1</f>
        <v>35</v>
      </c>
      <c r="BI66" s="61" t="n">
        <f aca="false">T73/AG73</f>
        <v>0.0166416223065429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139317868.092512</v>
      </c>
      <c r="E67" s="9"/>
      <c r="F67" s="67" t="n">
        <f aca="false">'Central pensions'!I67</f>
        <v>25322671.6627669</v>
      </c>
      <c r="G67" s="9" t="n">
        <f aca="false">'Central pensions'!K67</f>
        <v>2134238.50706303</v>
      </c>
      <c r="H67" s="9" t="n">
        <f aca="false">'Central pensions'!V67</f>
        <v>11741950.563698</v>
      </c>
      <c r="I67" s="67" t="n">
        <f aca="false">'Central pensions'!M67</f>
        <v>66007.3765071044</v>
      </c>
      <c r="J67" s="9" t="n">
        <f aca="false">'Central pensions'!W67</f>
        <v>363153.110217467</v>
      </c>
      <c r="K67" s="9"/>
      <c r="L67" s="67" t="n">
        <f aca="false">'Central pensions'!N67</f>
        <v>4251016.06362791</v>
      </c>
      <c r="M67" s="67"/>
      <c r="N67" s="67" t="n">
        <f aca="false">'Central pensions'!L67</f>
        <v>1113924.44836307</v>
      </c>
      <c r="O67" s="9"/>
      <c r="P67" s="9" t="n">
        <f aca="false">'Central pensions'!X67</f>
        <v>28187026.2166925</v>
      </c>
      <c r="Q67" s="67"/>
      <c r="R67" s="67" t="n">
        <f aca="false">'Central SIPA income'!G62</f>
        <v>26810083.6056159</v>
      </c>
      <c r="S67" s="67"/>
      <c r="T67" s="9" t="n">
        <f aca="false">'Central SIPA income'!J62</f>
        <v>102510678.341596</v>
      </c>
      <c r="U67" s="9"/>
      <c r="V67" s="67" t="n">
        <f aca="false">'Central SIPA income'!F62</f>
        <v>108694.785066391</v>
      </c>
      <c r="W67" s="67"/>
      <c r="X67" s="67" t="n">
        <f aca="false">'Central SIPA income'!M62</f>
        <v>273009.962510681</v>
      </c>
      <c r="Y67" s="9"/>
      <c r="Z67" s="9" t="n">
        <f aca="false">R67+V67-N67-L67-F67</f>
        <v>-3768833.78407556</v>
      </c>
      <c r="AA67" s="9"/>
      <c r="AB67" s="9" t="n">
        <f aca="false">T67-P67-D67</f>
        <v>-64994215.9676083</v>
      </c>
      <c r="AC67" s="50"/>
      <c r="AD67" s="9"/>
      <c r="AE67" s="9"/>
      <c r="AF67" s="9"/>
      <c r="AG67" s="9" t="n">
        <f aca="false">BF67/100*$AG$57</f>
        <v>6221097689.84431</v>
      </c>
      <c r="AH67" s="40" t="n">
        <f aca="false">(AG67-AG66)/AG66</f>
        <v>0.00446263283327701</v>
      </c>
      <c r="AI67" s="40"/>
      <c r="AJ67" s="40" t="n">
        <f aca="false">AB67/AG67</f>
        <v>-0.010447387134542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12652198</v>
      </c>
      <c r="AX67" s="7"/>
      <c r="AY67" s="40" t="n">
        <f aca="false">(AW67-AW66)/AW66</f>
        <v>0.00347705863047353</v>
      </c>
      <c r="AZ67" s="39" t="n">
        <f aca="false">workers_and_wage_central!B55</f>
        <v>6720.41621031972</v>
      </c>
      <c r="BA67" s="40" t="n">
        <f aca="false">(AZ67-AZ66)/AZ66</f>
        <v>0.000982159177757874</v>
      </c>
      <c r="BB67" s="7"/>
      <c r="BC67" s="7"/>
      <c r="BD67" s="7"/>
      <c r="BE67" s="7"/>
      <c r="BF67" s="7" t="n">
        <f aca="false">BF66*(1+AY67)*(1+BA67)*(1-BE67)</f>
        <v>108.170697525559</v>
      </c>
      <c r="BG67" s="7"/>
      <c r="BH67" s="7" t="n">
        <f aca="false">BH66+1</f>
        <v>36</v>
      </c>
      <c r="BI67" s="40" t="n">
        <f aca="false">T74/AG74</f>
        <v>0.014443167504177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136687940.715964</v>
      </c>
      <c r="E68" s="9"/>
      <c r="F68" s="67" t="n">
        <f aca="false">'Central pensions'!I68</f>
        <v>24844651.2310372</v>
      </c>
      <c r="G68" s="9" t="n">
        <f aca="false">'Central pensions'!K68</f>
        <v>2167196.05413841</v>
      </c>
      <c r="H68" s="9" t="n">
        <f aca="false">'Central pensions'!V68</f>
        <v>11923273.2636583</v>
      </c>
      <c r="I68" s="67" t="n">
        <f aca="false">'Central pensions'!M68</f>
        <v>67026.6820867551</v>
      </c>
      <c r="J68" s="9" t="n">
        <f aca="false">'Central pensions'!W68</f>
        <v>368761.028772938</v>
      </c>
      <c r="K68" s="9"/>
      <c r="L68" s="67" t="n">
        <f aca="false">'Central pensions'!N68</f>
        <v>4038838.84580816</v>
      </c>
      <c r="M68" s="67"/>
      <c r="N68" s="67" t="n">
        <f aca="false">'Central pensions'!L68</f>
        <v>1095009.86343904</v>
      </c>
      <c r="O68" s="9"/>
      <c r="P68" s="9" t="n">
        <f aca="false">'Central pensions'!X68</f>
        <v>26981975.1592305</v>
      </c>
      <c r="Q68" s="67"/>
      <c r="R68" s="67" t="n">
        <f aca="false">'Central SIPA income'!G63</f>
        <v>23628886.2617146</v>
      </c>
      <c r="S68" s="67"/>
      <c r="T68" s="9" t="n">
        <f aca="false">'Central SIPA income'!J63</f>
        <v>90347094.5774073</v>
      </c>
      <c r="U68" s="9"/>
      <c r="V68" s="67" t="n">
        <f aca="false">'Central SIPA income'!F63</f>
        <v>108159.958131875</v>
      </c>
      <c r="W68" s="67"/>
      <c r="X68" s="67" t="n">
        <f aca="false">'Central SIPA income'!M63</f>
        <v>271666.631446061</v>
      </c>
      <c r="Y68" s="9"/>
      <c r="Z68" s="9" t="n">
        <f aca="false">R68+V68-N68-L68-F68</f>
        <v>-6241453.72043793</v>
      </c>
      <c r="AA68" s="9"/>
      <c r="AB68" s="9" t="n">
        <f aca="false">T68-P68-D68</f>
        <v>-73322821.2977871</v>
      </c>
      <c r="AC68" s="50"/>
      <c r="AD68" s="9"/>
      <c r="AE68" s="9"/>
      <c r="AF68" s="9"/>
      <c r="AG68" s="9" t="n">
        <f aca="false">BF68/100*$AG$57</f>
        <v>6273540997.13833</v>
      </c>
      <c r="AH68" s="40" t="n">
        <f aca="false">(AG68-AG67)/AG67</f>
        <v>0.00842991219694768</v>
      </c>
      <c r="AI68" s="40"/>
      <c r="AJ68" s="40" t="n">
        <f aca="false">AB68/AG68</f>
        <v>-0.0116876292561463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12691485</v>
      </c>
      <c r="AY68" s="40" t="n">
        <f aca="false">(AW68-AW67)/AW67</f>
        <v>0.00310515216407457</v>
      </c>
      <c r="AZ68" s="39" t="n">
        <f aca="false">workers_and_wage_central!B56</f>
        <v>6756.09004128727</v>
      </c>
      <c r="BA68" s="40" t="n">
        <f aca="false">(AZ68-AZ67)/AZ67</f>
        <v>0.00530827702498143</v>
      </c>
      <c r="BB68" s="7"/>
      <c r="BC68" s="7"/>
      <c r="BD68" s="7"/>
      <c r="BE68" s="7"/>
      <c r="BF68" s="7" t="n">
        <f aca="false">BF67*(1+AY68)*(1+BA68)*(1-BE68)</f>
        <v>109.082567007982</v>
      </c>
      <c r="BG68" s="7"/>
      <c r="BH68" s="0" t="n">
        <f aca="false">BH67+1</f>
        <v>37</v>
      </c>
      <c r="BI68" s="40" t="n">
        <f aca="false">T75/AG75</f>
        <v>0.0166230594196262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140205940.852224</v>
      </c>
      <c r="E69" s="9"/>
      <c r="F69" s="67" t="n">
        <f aca="false">'Central pensions'!I69</f>
        <v>25484089.3991617</v>
      </c>
      <c r="G69" s="9" t="n">
        <f aca="false">'Central pensions'!K69</f>
        <v>2329328.57445565</v>
      </c>
      <c r="H69" s="9" t="n">
        <f aca="false">'Central pensions'!V69</f>
        <v>12815278.5536165</v>
      </c>
      <c r="I69" s="67" t="n">
        <f aca="false">'Central pensions'!M69</f>
        <v>72041.089931618</v>
      </c>
      <c r="J69" s="9" t="n">
        <f aca="false">'Central pensions'!W69</f>
        <v>396348.821245872</v>
      </c>
      <c r="K69" s="9"/>
      <c r="L69" s="67" t="n">
        <f aca="false">'Central pensions'!N69</f>
        <v>4171228.37463025</v>
      </c>
      <c r="M69" s="67"/>
      <c r="N69" s="67" t="n">
        <f aca="false">'Central pensions'!L69</f>
        <v>1125768.72622692</v>
      </c>
      <c r="O69" s="9"/>
      <c r="P69" s="9" t="n">
        <f aca="false">'Central pensions'!X69</f>
        <v>27838171.2413689</v>
      </c>
      <c r="Q69" s="67"/>
      <c r="R69" s="67" t="n">
        <f aca="false">'Central SIPA income'!G64</f>
        <v>27428620.2447062</v>
      </c>
      <c r="S69" s="67"/>
      <c r="T69" s="9" t="n">
        <f aca="false">'Central SIPA income'!J64</f>
        <v>104875706.79078</v>
      </c>
      <c r="U69" s="9"/>
      <c r="V69" s="67" t="n">
        <f aca="false">'Central SIPA income'!F64</f>
        <v>108718.705711757</v>
      </c>
      <c r="W69" s="67"/>
      <c r="X69" s="67" t="n">
        <f aca="false">'Central SIPA income'!M64</f>
        <v>273070.044275328</v>
      </c>
      <c r="Y69" s="9"/>
      <c r="Z69" s="9" t="n">
        <f aca="false">R69+V69-N69-L69-F69</f>
        <v>-3243747.54960084</v>
      </c>
      <c r="AA69" s="9"/>
      <c r="AB69" s="9" t="n">
        <f aca="false">T69-P69-D69</f>
        <v>-63168405.302813</v>
      </c>
      <c r="AC69" s="50"/>
      <c r="AD69" s="9"/>
      <c r="AE69" s="9"/>
      <c r="AF69" s="9"/>
      <c r="AG69" s="9" t="n">
        <f aca="false">BF69/100*$AG$57</f>
        <v>6326616541.38079</v>
      </c>
      <c r="AH69" s="40" t="n">
        <f aca="false">(AG69-AG68)/AG68</f>
        <v>0.00846022115208318</v>
      </c>
      <c r="AI69" s="40" t="n">
        <f aca="false">(AG69-AG65)/AG65</f>
        <v>0.0344835884382715</v>
      </c>
      <c r="AJ69" s="40" t="n">
        <f aca="false">AB69/AG69</f>
        <v>-0.00998454780523596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12751941</v>
      </c>
      <c r="AY69" s="40" t="n">
        <f aca="false">(AW69-AW68)/AW68</f>
        <v>0.00476350876197703</v>
      </c>
      <c r="AZ69" s="39" t="n">
        <f aca="false">workers_and_wage_central!B57</f>
        <v>6780.94695691618</v>
      </c>
      <c r="BA69" s="40" t="n">
        <f aca="false">(AZ69-AZ68)/AZ68</f>
        <v>0.00367918655272536</v>
      </c>
      <c r="BB69" s="7"/>
      <c r="BC69" s="7"/>
      <c r="BD69" s="7"/>
      <c r="BE69" s="7"/>
      <c r="BF69" s="7" t="n">
        <f aca="false">BF68*(1+AY69)*(1+BA69)*(1-BE69)</f>
        <v>110.005429648706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0.0144981011942496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138040281.975102</v>
      </c>
      <c r="E70" s="6"/>
      <c r="F70" s="8" t="n">
        <f aca="false">'Central pensions'!I70</f>
        <v>25090455.2628533</v>
      </c>
      <c r="G70" s="6" t="n">
        <f aca="false">'Central pensions'!K70</f>
        <v>2377659.39716731</v>
      </c>
      <c r="H70" s="6" t="n">
        <f aca="false">'Central pensions'!V70</f>
        <v>13081180.480278</v>
      </c>
      <c r="I70" s="8" t="n">
        <f aca="false">'Central pensions'!M70</f>
        <v>73535.8576443503</v>
      </c>
      <c r="J70" s="6" t="n">
        <f aca="false">'Central pensions'!W70</f>
        <v>404572.59217355</v>
      </c>
      <c r="K70" s="6"/>
      <c r="L70" s="8" t="n">
        <f aca="false">'Central pensions'!N70</f>
        <v>4889862.91205634</v>
      </c>
      <c r="M70" s="8"/>
      <c r="N70" s="8" t="n">
        <f aca="false">'Central pensions'!L70</f>
        <v>1110001.66291397</v>
      </c>
      <c r="O70" s="6"/>
      <c r="P70" s="6" t="n">
        <f aca="false">'Central pensions'!X70</f>
        <v>31480423.5420057</v>
      </c>
      <c r="Q70" s="8"/>
      <c r="R70" s="8" t="n">
        <f aca="false">'Central SIPA income'!G65</f>
        <v>23967687.6164185</v>
      </c>
      <c r="S70" s="8"/>
      <c r="T70" s="6" t="n">
        <f aca="false">'Central SIPA income'!J65</f>
        <v>91642530.921607</v>
      </c>
      <c r="U70" s="6"/>
      <c r="V70" s="8" t="n">
        <f aca="false">'Central SIPA income'!F65</f>
        <v>112970.565298588</v>
      </c>
      <c r="W70" s="8"/>
      <c r="X70" s="8" t="n">
        <f aca="false">'Central SIPA income'!M65</f>
        <v>283749.489712312</v>
      </c>
      <c r="Y70" s="6"/>
      <c r="Z70" s="6" t="n">
        <f aca="false">R70+V70-N70-L70-F70</f>
        <v>-7009661.65610654</v>
      </c>
      <c r="AA70" s="6"/>
      <c r="AB70" s="6" t="n">
        <f aca="false">T70-P70-D70</f>
        <v>-77878174.5955005</v>
      </c>
      <c r="AC70" s="50"/>
      <c r="AD70" s="6"/>
      <c r="AE70" s="6"/>
      <c r="AF70" s="6"/>
      <c r="AG70" s="6" t="n">
        <f aca="false">BF70/100*$AG$57</f>
        <v>6364457109.17716</v>
      </c>
      <c r="AH70" s="61" t="n">
        <f aca="false">(AG70-AG69)/AG69</f>
        <v>0.00598116980045695</v>
      </c>
      <c r="AI70" s="61"/>
      <c r="AJ70" s="61" t="n">
        <f aca="false">AB70/AG70</f>
        <v>-0.0122364206812243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0.00508398041490681</v>
      </c>
      <c r="AV70" s="5"/>
      <c r="AW70" s="65" t="n">
        <f aca="false">workers_and_wage_central!C58</f>
        <v>12791655</v>
      </c>
      <c r="AX70" s="5"/>
      <c r="AY70" s="61" t="n">
        <f aca="false">(AW70-AW69)/AW69</f>
        <v>0.00311434941551251</v>
      </c>
      <c r="AZ70" s="66" t="n">
        <f aca="false">workers_and_wage_central!B58</f>
        <v>6800.32635964991</v>
      </c>
      <c r="BA70" s="61" t="n">
        <f aca="false">(AZ70-AZ69)/AZ69</f>
        <v>0.0028579198240109</v>
      </c>
      <c r="BB70" s="5"/>
      <c r="BC70" s="5"/>
      <c r="BD70" s="5"/>
      <c r="BE70" s="5"/>
      <c r="BF70" s="5" t="n">
        <f aca="false">BF69*(1+AY70)*(1+BA70)*(1-BE70)</f>
        <v>110.663390802407</v>
      </c>
      <c r="BG70" s="5"/>
      <c r="BH70" s="5" t="n">
        <f aca="false">BH69+1</f>
        <v>39</v>
      </c>
      <c r="BI70" s="61" t="n">
        <f aca="false">T77/AG77</f>
        <v>0.0167552553156175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141970449.305439</v>
      </c>
      <c r="E71" s="9"/>
      <c r="F71" s="67" t="n">
        <f aca="false">'Central pensions'!I71</f>
        <v>25804809.6974171</v>
      </c>
      <c r="G71" s="9" t="n">
        <f aca="false">'Central pensions'!K71</f>
        <v>2519320.02445859</v>
      </c>
      <c r="H71" s="9" t="n">
        <f aca="false">'Central pensions'!V71</f>
        <v>13860555.4549924</v>
      </c>
      <c r="I71" s="67" t="n">
        <f aca="false">'Central pensions'!M71</f>
        <v>77917.114158513</v>
      </c>
      <c r="J71" s="9" t="n">
        <f aca="false">'Central pensions'!W71</f>
        <v>428676.972834816</v>
      </c>
      <c r="K71" s="9"/>
      <c r="L71" s="67" t="n">
        <f aca="false">'Central pensions'!N71</f>
        <v>4236573.65474141</v>
      </c>
      <c r="M71" s="67"/>
      <c r="N71" s="67" t="n">
        <f aca="false">'Central pensions'!L71</f>
        <v>1143022.78488575</v>
      </c>
      <c r="O71" s="9"/>
      <c r="P71" s="9" t="n">
        <f aca="false">'Central pensions'!X71</f>
        <v>28272174.9504746</v>
      </c>
      <c r="Q71" s="67"/>
      <c r="R71" s="67" t="n">
        <f aca="false">'Central SIPA income'!G66</f>
        <v>27937427.3244479</v>
      </c>
      <c r="S71" s="67"/>
      <c r="T71" s="9" t="n">
        <f aca="false">'Central SIPA income'!J66</f>
        <v>106821174.759346</v>
      </c>
      <c r="U71" s="9"/>
      <c r="V71" s="67" t="n">
        <f aca="false">'Central SIPA income'!F66</f>
        <v>109295.328679018</v>
      </c>
      <c r="W71" s="67"/>
      <c r="X71" s="67" t="n">
        <f aca="false">'Central SIPA income'!M66</f>
        <v>274518.354924071</v>
      </c>
      <c r="Y71" s="9"/>
      <c r="Z71" s="9" t="n">
        <f aca="false">R71+V71-N71-L71-F71</f>
        <v>-3137683.48391737</v>
      </c>
      <c r="AA71" s="9"/>
      <c r="AB71" s="9" t="n">
        <f aca="false">T71-P71-D71</f>
        <v>-63421449.4965671</v>
      </c>
      <c r="AC71" s="50"/>
      <c r="AD71" s="9"/>
      <c r="AE71" s="9"/>
      <c r="AF71" s="9"/>
      <c r="AG71" s="9" t="n">
        <f aca="false">BF71/100*$AG$57</f>
        <v>6411628891.11641</v>
      </c>
      <c r="AH71" s="40" t="n">
        <f aca="false">(AG71-AG70)/AG70</f>
        <v>0.00741175266484667</v>
      </c>
      <c r="AI71" s="40"/>
      <c r="AJ71" s="40" t="n">
        <f aca="false">AB71/AG71</f>
        <v>-0.00989162825447373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12809503</v>
      </c>
      <c r="AX71" s="7"/>
      <c r="AY71" s="40" t="n">
        <f aca="false">(AW71-AW70)/AW70</f>
        <v>0.00139528466019448</v>
      </c>
      <c r="AZ71" s="39" t="n">
        <f aca="false">workers_and_wage_central!B59</f>
        <v>6841.18329855383</v>
      </c>
      <c r="BA71" s="40" t="n">
        <f aca="false">(AZ71-AZ70)/AZ70</f>
        <v>0.00600808501579247</v>
      </c>
      <c r="BB71" s="7"/>
      <c r="BC71" s="7"/>
      <c r="BD71" s="7"/>
      <c r="BE71" s="7"/>
      <c r="BF71" s="7" t="n">
        <f aca="false">BF70*(1+AY71)*(1+BA71)*(1-BE71)</f>
        <v>111.483600484088</v>
      </c>
      <c r="BG71" s="7"/>
      <c r="BH71" s="7" t="n">
        <f aca="false">BH70+1</f>
        <v>40</v>
      </c>
      <c r="BI71" s="40" t="n">
        <f aca="false">T78/AG78</f>
        <v>0.0145604855783173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139486966.393401</v>
      </c>
      <c r="E72" s="9"/>
      <c r="F72" s="67" t="n">
        <f aca="false">'Central pensions'!I72</f>
        <v>25353407.2806082</v>
      </c>
      <c r="G72" s="9" t="n">
        <f aca="false">'Central pensions'!K72</f>
        <v>2539958.14443063</v>
      </c>
      <c r="H72" s="9" t="n">
        <f aca="false">'Central pensions'!V72</f>
        <v>13974100.3018487</v>
      </c>
      <c r="I72" s="67" t="n">
        <f aca="false">'Central pensions'!M72</f>
        <v>78555.4065287821</v>
      </c>
      <c r="J72" s="9" t="n">
        <f aca="false">'Central pensions'!W72</f>
        <v>432188.66912934</v>
      </c>
      <c r="K72" s="9"/>
      <c r="L72" s="67" t="n">
        <f aca="false">'Central pensions'!N72</f>
        <v>4132685.30883892</v>
      </c>
      <c r="M72" s="67"/>
      <c r="N72" s="67" t="n">
        <f aca="false">'Central pensions'!L72</f>
        <v>1124729.6671017</v>
      </c>
      <c r="O72" s="9"/>
      <c r="P72" s="9" t="n">
        <f aca="false">'Central pensions'!X72</f>
        <v>27632454.4930167</v>
      </c>
      <c r="Q72" s="67"/>
      <c r="R72" s="67" t="n">
        <f aca="false">'Central SIPA income'!G67</f>
        <v>24275249.9068495</v>
      </c>
      <c r="S72" s="67"/>
      <c r="T72" s="9" t="n">
        <f aca="false">'Central SIPA income'!J67</f>
        <v>92818521.9960163</v>
      </c>
      <c r="U72" s="9"/>
      <c r="V72" s="67" t="n">
        <f aca="false">'Central SIPA income'!F67</f>
        <v>111241.969434776</v>
      </c>
      <c r="W72" s="67"/>
      <c r="X72" s="67" t="n">
        <f aca="false">'Central SIPA income'!M67</f>
        <v>279407.755270433</v>
      </c>
      <c r="Y72" s="9"/>
      <c r="Z72" s="9" t="n">
        <f aca="false">R72+V72-N72-L72-F72</f>
        <v>-6224330.38026456</v>
      </c>
      <c r="AA72" s="9"/>
      <c r="AB72" s="9" t="n">
        <f aca="false">T72-P72-D72</f>
        <v>-74300898.8904013</v>
      </c>
      <c r="AC72" s="50"/>
      <c r="AD72" s="9"/>
      <c r="AE72" s="9"/>
      <c r="AF72" s="9"/>
      <c r="AG72" s="9" t="n">
        <f aca="false">BF72/100*$AG$57</f>
        <v>6424920726.8229</v>
      </c>
      <c r="AH72" s="40" t="n">
        <f aca="false">(AG72-AG71)/AG71</f>
        <v>0.00207308250870722</v>
      </c>
      <c r="AI72" s="40"/>
      <c r="AJ72" s="40" t="n">
        <f aca="false">AB72/AG72</f>
        <v>-0.0115644849251148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12809774</v>
      </c>
      <c r="AY72" s="40" t="n">
        <f aca="false">(AW72-AW71)/AW71</f>
        <v>2.11561681979387E-005</v>
      </c>
      <c r="AZ72" s="39" t="n">
        <f aca="false">workers_and_wage_central!B60</f>
        <v>6855.22060578875</v>
      </c>
      <c r="BA72" s="40" t="n">
        <f aca="false">(AZ72-AZ71)/AZ71</f>
        <v>0.00205188293052905</v>
      </c>
      <c r="BB72" s="7"/>
      <c r="BC72" s="7"/>
      <c r="BD72" s="7"/>
      <c r="BE72" s="7"/>
      <c r="BF72" s="7" t="n">
        <f aca="false">BF71*(1+AY72)*(1+BA72)*(1-BE72)</f>
        <v>111.714715186259</v>
      </c>
      <c r="BG72" s="7"/>
      <c r="BH72" s="0" t="n">
        <f aca="false">BH71+1</f>
        <v>41</v>
      </c>
      <c r="BI72" s="40" t="n">
        <f aca="false">T79/AG79</f>
        <v>0.0167669438263741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142992944.619817</v>
      </c>
      <c r="E73" s="9"/>
      <c r="F73" s="67" t="n">
        <f aca="false">'Central pensions'!I73</f>
        <v>25990660.3243125</v>
      </c>
      <c r="G73" s="9" t="n">
        <f aca="false">'Central pensions'!K73</f>
        <v>2727341.41785618</v>
      </c>
      <c r="H73" s="9" t="n">
        <f aca="false">'Central pensions'!V73</f>
        <v>15005027.7852323</v>
      </c>
      <c r="I73" s="67" t="n">
        <f aca="false">'Central pensions'!M73</f>
        <v>84350.7655007066</v>
      </c>
      <c r="J73" s="9" t="n">
        <f aca="false">'Central pensions'!W73</f>
        <v>464073.024285534</v>
      </c>
      <c r="K73" s="9"/>
      <c r="L73" s="67" t="n">
        <f aca="false">'Central pensions'!N73</f>
        <v>4245621.04021924</v>
      </c>
      <c r="M73" s="67"/>
      <c r="N73" s="67" t="n">
        <f aca="false">'Central pensions'!L73</f>
        <v>1153827.95346117</v>
      </c>
      <c r="O73" s="9"/>
      <c r="P73" s="9" t="n">
        <f aca="false">'Central pensions'!X73</f>
        <v>28378568.7261905</v>
      </c>
      <c r="Q73" s="67"/>
      <c r="R73" s="67" t="n">
        <f aca="false">'Central SIPA income'!G68</f>
        <v>28099742.5138333</v>
      </c>
      <c r="S73" s="67"/>
      <c r="T73" s="9" t="n">
        <f aca="false">'Central SIPA income'!J68</f>
        <v>107441800.954095</v>
      </c>
      <c r="U73" s="9"/>
      <c r="V73" s="67" t="n">
        <f aca="false">'Central SIPA income'!F68</f>
        <v>109258.209197267</v>
      </c>
      <c r="W73" s="67"/>
      <c r="X73" s="67" t="n">
        <f aca="false">'Central SIPA income'!M68</f>
        <v>274425.121487757</v>
      </c>
      <c r="Y73" s="9"/>
      <c r="Z73" s="9" t="n">
        <f aca="false">R73+V73-N73-L73-F73</f>
        <v>-3181108.59496231</v>
      </c>
      <c r="AA73" s="9"/>
      <c r="AB73" s="9" t="n">
        <f aca="false">T73-P73-D73</f>
        <v>-63929712.3919127</v>
      </c>
      <c r="AC73" s="50"/>
      <c r="AD73" s="9"/>
      <c r="AE73" s="9"/>
      <c r="AF73" s="9"/>
      <c r="AG73" s="9" t="n">
        <f aca="false">BF73/100*$AG$57</f>
        <v>6456209555.47422</v>
      </c>
      <c r="AH73" s="40" t="n">
        <f aca="false">(AG73-AG72)/AG72</f>
        <v>0.00486991668561641</v>
      </c>
      <c r="AI73" s="40" t="n">
        <f aca="false">(AG73-AG69)/AG69</f>
        <v>0.020483778848584</v>
      </c>
      <c r="AJ73" s="40" t="n">
        <f aca="false">AB73/AG73</f>
        <v>-0.00990205039700217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12870714</v>
      </c>
      <c r="AY73" s="40" t="n">
        <f aca="false">(AW73-AW72)/AW72</f>
        <v>0.00475730485174836</v>
      </c>
      <c r="AZ73" s="39" t="n">
        <f aca="false">workers_and_wage_central!B61</f>
        <v>6855.98892960213</v>
      </c>
      <c r="BA73" s="40" t="n">
        <f aca="false">(AZ73-AZ72)/AZ72</f>
        <v>0.0001120786416025</v>
      </c>
      <c r="BB73" s="7"/>
      <c r="BC73" s="7"/>
      <c r="BD73" s="7"/>
      <c r="BE73" s="7"/>
      <c r="BF73" s="7" t="n">
        <f aca="false">BF72*(1+AY73)*(1+BA73)*(1-BE73)</f>
        <v>112.258756541774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0.0145436852641594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140267018.814794</v>
      </c>
      <c r="E74" s="6"/>
      <c r="F74" s="8" t="n">
        <f aca="false">'Central pensions'!I74</f>
        <v>25495191.0418524</v>
      </c>
      <c r="G74" s="6" t="n">
        <f aca="false">'Central pensions'!K74</f>
        <v>2768762.48436879</v>
      </c>
      <c r="H74" s="6" t="n">
        <f aca="false">'Central pensions'!V74</f>
        <v>15232914.2719943</v>
      </c>
      <c r="I74" s="8" t="n">
        <f aca="false">'Central pensions'!M74</f>
        <v>85631.8294134671</v>
      </c>
      <c r="J74" s="6" t="n">
        <f aca="false">'Central pensions'!W74</f>
        <v>471121.059958581</v>
      </c>
      <c r="K74" s="6"/>
      <c r="L74" s="8" t="n">
        <f aca="false">'Central pensions'!N74</f>
        <v>4886228.01600831</v>
      </c>
      <c r="M74" s="8"/>
      <c r="N74" s="8" t="n">
        <f aca="false">'Central pensions'!L74</f>
        <v>1132597.08108313</v>
      </c>
      <c r="O74" s="6"/>
      <c r="P74" s="6" t="n">
        <f aca="false">'Central pensions'!X74</f>
        <v>31585875.3731734</v>
      </c>
      <c r="Q74" s="8"/>
      <c r="R74" s="8" t="n">
        <f aca="false">'Central SIPA income'!G69</f>
        <v>24557467.3271889</v>
      </c>
      <c r="S74" s="8"/>
      <c r="T74" s="6" t="n">
        <f aca="false">'Central SIPA income'!J69</f>
        <v>93897604.7629478</v>
      </c>
      <c r="U74" s="6"/>
      <c r="V74" s="8" t="n">
        <f aca="false">'Central SIPA income'!F69</f>
        <v>115271.583407961</v>
      </c>
      <c r="W74" s="8"/>
      <c r="X74" s="8" t="n">
        <f aca="false">'Central SIPA income'!M69</f>
        <v>289528.983801129</v>
      </c>
      <c r="Y74" s="6"/>
      <c r="Z74" s="6" t="n">
        <f aca="false">R74+V74-N74-L74-F74</f>
        <v>-6841277.22834694</v>
      </c>
      <c r="AA74" s="6"/>
      <c r="AB74" s="6" t="n">
        <f aca="false">T74-P74-D74</f>
        <v>-77955289.4250195</v>
      </c>
      <c r="AC74" s="50"/>
      <c r="AD74" s="6"/>
      <c r="AE74" s="6"/>
      <c r="AF74" s="6"/>
      <c r="AG74" s="6" t="n">
        <f aca="false">BF74/100*$AG$57</f>
        <v>6501178133.93721</v>
      </c>
      <c r="AH74" s="61" t="n">
        <f aca="false">(AG74-AG73)/AG73</f>
        <v>0.00696516711184756</v>
      </c>
      <c r="AI74" s="61"/>
      <c r="AJ74" s="61" t="n">
        <f aca="false">AB74/AG74</f>
        <v>-0.0119909480741775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0.0071354487057187</v>
      </c>
      <c r="AV74" s="5"/>
      <c r="AW74" s="65" t="n">
        <f aca="false">workers_and_wage_central!C62</f>
        <v>12947531</v>
      </c>
      <c r="AX74" s="5"/>
      <c r="AY74" s="61" t="n">
        <f aca="false">(AW74-AW73)/AW73</f>
        <v>0.00596835575710874</v>
      </c>
      <c r="AZ74" s="66" t="n">
        <f aca="false">workers_and_wage_central!B62</f>
        <v>6862.78251070623</v>
      </c>
      <c r="BA74" s="61" t="n">
        <f aca="false">(AZ74-AZ73)/AZ73</f>
        <v>0.000990897326972679</v>
      </c>
      <c r="BB74" s="5"/>
      <c r="BC74" s="5"/>
      <c r="BD74" s="5"/>
      <c r="BE74" s="5"/>
      <c r="BF74" s="5" t="n">
        <f aca="false">BF73*(1+AY74)*(1+BA74)*(1-BE74)</f>
        <v>113.040657540855</v>
      </c>
      <c r="BG74" s="5"/>
      <c r="BH74" s="5" t="n">
        <f aca="false">BH73+1</f>
        <v>43</v>
      </c>
      <c r="BI74" s="61" t="n">
        <f aca="false">T81/AG81</f>
        <v>0.0167710961913721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143878421.222815</v>
      </c>
      <c r="E75" s="9"/>
      <c r="F75" s="67" t="n">
        <f aca="false">'Central pensions'!I75</f>
        <v>26151606.1784931</v>
      </c>
      <c r="G75" s="9" t="n">
        <f aca="false">'Central pensions'!K75</f>
        <v>2887386.13778297</v>
      </c>
      <c r="H75" s="9" t="n">
        <f aca="false">'Central pensions'!V75</f>
        <v>15885546.613443</v>
      </c>
      <c r="I75" s="67" t="n">
        <f aca="false">'Central pensions'!M75</f>
        <v>89300.6021994739</v>
      </c>
      <c r="J75" s="9" t="n">
        <f aca="false">'Central pensions'!W75</f>
        <v>491305.565364218</v>
      </c>
      <c r="K75" s="9"/>
      <c r="L75" s="67" t="n">
        <f aca="false">'Central pensions'!N75</f>
        <v>4204993.19081435</v>
      </c>
      <c r="M75" s="67"/>
      <c r="N75" s="67" t="n">
        <f aca="false">'Central pensions'!L75</f>
        <v>1162839.20150937</v>
      </c>
      <c r="O75" s="9"/>
      <c r="P75" s="9" t="n">
        <f aca="false">'Central pensions'!X75</f>
        <v>28217327.850505</v>
      </c>
      <c r="Q75" s="67"/>
      <c r="R75" s="67" t="n">
        <f aca="false">'Central SIPA income'!G70</f>
        <v>28522914.7562913</v>
      </c>
      <c r="S75" s="67"/>
      <c r="T75" s="9" t="n">
        <f aca="false">'Central SIPA income'!J70</f>
        <v>109059836.700191</v>
      </c>
      <c r="U75" s="9"/>
      <c r="V75" s="67" t="n">
        <f aca="false">'Central SIPA income'!F70</f>
        <v>113443.948044162</v>
      </c>
      <c r="W75" s="67"/>
      <c r="X75" s="67" t="n">
        <f aca="false">'Central SIPA income'!M70</f>
        <v>284938.490689163</v>
      </c>
      <c r="Y75" s="9"/>
      <c r="Z75" s="9" t="n">
        <f aca="false">R75+V75-N75-L75-F75</f>
        <v>-2883079.86648138</v>
      </c>
      <c r="AA75" s="9"/>
      <c r="AB75" s="9" t="n">
        <f aca="false">T75-P75-D75</f>
        <v>-63035912.3731291</v>
      </c>
      <c r="AC75" s="50"/>
      <c r="AD75" s="9"/>
      <c r="AE75" s="9"/>
      <c r="AF75" s="9"/>
      <c r="AG75" s="9" t="n">
        <f aca="false">BF75/100*$AG$57</f>
        <v>6560755992.45154</v>
      </c>
      <c r="AH75" s="40" t="n">
        <f aca="false">(AG75-AG74)/AG74</f>
        <v>0.00916416336960893</v>
      </c>
      <c r="AI75" s="40"/>
      <c r="AJ75" s="40" t="n">
        <f aca="false">AB75/AG75</f>
        <v>-0.0096080257283848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12958958</v>
      </c>
      <c r="AX75" s="7"/>
      <c r="AY75" s="40" t="n">
        <f aca="false">(AW75-AW74)/AW74</f>
        <v>0.000882562088478491</v>
      </c>
      <c r="AZ75" s="39" t="n">
        <f aca="false">workers_and_wage_central!B63</f>
        <v>6919.56722310465</v>
      </c>
      <c r="BA75" s="40" t="n">
        <f aca="false">(AZ75-AZ74)/AZ74</f>
        <v>0.00827429869879045</v>
      </c>
      <c r="BB75" s="7"/>
      <c r="BC75" s="7"/>
      <c r="BD75" s="7"/>
      <c r="BE75" s="7"/>
      <c r="BF75" s="7" t="n">
        <f aca="false">BF74*(1+AY75)*(1+BA75)*(1-BE75)</f>
        <v>114.076580593968</v>
      </c>
      <c r="BG75" s="7"/>
      <c r="BH75" s="7" t="n">
        <f aca="false">BH74+1</f>
        <v>44</v>
      </c>
      <c r="BI75" s="40" t="n">
        <f aca="false">T82/AG82</f>
        <v>0.0146007671749724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141621754.674237</v>
      </c>
      <c r="E76" s="9"/>
      <c r="F76" s="67" t="n">
        <f aca="false">'Central pensions'!I76</f>
        <v>25741430.3206194</v>
      </c>
      <c r="G76" s="9" t="n">
        <f aca="false">'Central pensions'!K76</f>
        <v>2901630.1779759</v>
      </c>
      <c r="H76" s="9" t="n">
        <f aca="false">'Central pensions'!V76</f>
        <v>15963913.1199131</v>
      </c>
      <c r="I76" s="67" t="n">
        <f aca="false">'Central pensions'!M76</f>
        <v>89741.1395250284</v>
      </c>
      <c r="J76" s="9" t="n">
        <f aca="false">'Central pensions'!W76</f>
        <v>493729.271749894</v>
      </c>
      <c r="K76" s="9"/>
      <c r="L76" s="67" t="n">
        <f aca="false">'Central pensions'!N76</f>
        <v>4040740.26093308</v>
      </c>
      <c r="M76" s="67"/>
      <c r="N76" s="67" t="n">
        <f aca="false">'Central pensions'!L76</f>
        <v>1146332.26399847</v>
      </c>
      <c r="O76" s="9"/>
      <c r="P76" s="9" t="n">
        <f aca="false">'Central pensions'!X76</f>
        <v>27274202.3166744</v>
      </c>
      <c r="Q76" s="67"/>
      <c r="R76" s="67" t="n">
        <f aca="false">'Central SIPA income'!G71</f>
        <v>25041881.0337724</v>
      </c>
      <c r="S76" s="67"/>
      <c r="T76" s="9" t="n">
        <f aca="false">'Central SIPA income'!J71</f>
        <v>95749802.5550291</v>
      </c>
      <c r="U76" s="9"/>
      <c r="V76" s="67" t="n">
        <f aca="false">'Central SIPA income'!F71</f>
        <v>111707.894838503</v>
      </c>
      <c r="W76" s="67"/>
      <c r="X76" s="67" t="n">
        <f aca="false">'Central SIPA income'!M71</f>
        <v>280578.025554574</v>
      </c>
      <c r="Y76" s="9"/>
      <c r="Z76" s="9" t="n">
        <f aca="false">R76+V76-N76-L76-F76</f>
        <v>-5774913.91694006</v>
      </c>
      <c r="AA76" s="9"/>
      <c r="AB76" s="9" t="n">
        <f aca="false">T76-P76-D76</f>
        <v>-73146154.4358825</v>
      </c>
      <c r="AC76" s="50"/>
      <c r="AD76" s="9"/>
      <c r="AE76" s="9"/>
      <c r="AF76" s="9"/>
      <c r="AG76" s="9" t="n">
        <f aca="false">BF76/100*$AG$57</f>
        <v>6604299505.9937</v>
      </c>
      <c r="AH76" s="40" t="n">
        <f aca="false">(AG76-AG75)/AG75</f>
        <v>0.00663696586068186</v>
      </c>
      <c r="AI76" s="40"/>
      <c r="AJ76" s="40" t="n">
        <f aca="false">AB76/AG76</f>
        <v>-0.0110755356218323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13021011</v>
      </c>
      <c r="AY76" s="40" t="n">
        <f aca="false">(AW76-AW75)/AW75</f>
        <v>0.00478842511874797</v>
      </c>
      <c r="AZ76" s="39" t="n">
        <f aca="false">workers_and_wage_central!B64</f>
        <v>6932.29736768901</v>
      </c>
      <c r="BA76" s="40" t="n">
        <f aca="false">(AZ76-AZ75)/AZ75</f>
        <v>0.00183973132623953</v>
      </c>
      <c r="BB76" s="7"/>
      <c r="BC76" s="7"/>
      <c r="BD76" s="7"/>
      <c r="BE76" s="7"/>
      <c r="BF76" s="7" t="n">
        <f aca="false">BF75*(1+AY76)*(1+BA76)*(1-BE76)</f>
        <v>114.833702964873</v>
      </c>
      <c r="BG76" s="7"/>
      <c r="BH76" s="0" t="n">
        <f aca="false">BH75+1</f>
        <v>45</v>
      </c>
      <c r="BI76" s="40" t="n">
        <f aca="false">T83/AG83</f>
        <v>0.0167864840329945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145354797.519556</v>
      </c>
      <c r="E77" s="9"/>
      <c r="F77" s="67" t="n">
        <f aca="false">'Central pensions'!I77</f>
        <v>26419955.0466242</v>
      </c>
      <c r="G77" s="9" t="n">
        <f aca="false">'Central pensions'!K77</f>
        <v>2995233.14223046</v>
      </c>
      <c r="H77" s="9" t="n">
        <f aca="false">'Central pensions'!V77</f>
        <v>16478889.0119024</v>
      </c>
      <c r="I77" s="67" t="n">
        <f aca="false">'Central pensions'!M77</f>
        <v>92636.0765638286</v>
      </c>
      <c r="J77" s="9" t="n">
        <f aca="false">'Central pensions'!W77</f>
        <v>509656.361192858</v>
      </c>
      <c r="K77" s="9"/>
      <c r="L77" s="67" t="n">
        <f aca="false">'Central pensions'!N77</f>
        <v>4250650.61605059</v>
      </c>
      <c r="M77" s="67"/>
      <c r="N77" s="67" t="n">
        <f aca="false">'Central pensions'!L77</f>
        <v>1178378.60385286</v>
      </c>
      <c r="O77" s="9"/>
      <c r="P77" s="9" t="n">
        <f aca="false">'Central pensions'!X77</f>
        <v>28539737.6539311</v>
      </c>
      <c r="Q77" s="67"/>
      <c r="R77" s="67" t="n">
        <f aca="false">'Central SIPA income'!G72</f>
        <v>29107702.1925922</v>
      </c>
      <c r="S77" s="67"/>
      <c r="T77" s="9" t="n">
        <f aca="false">'Central SIPA income'!J72</f>
        <v>111295822.147408</v>
      </c>
      <c r="U77" s="9"/>
      <c r="V77" s="67" t="n">
        <f aca="false">'Central SIPA income'!F72</f>
        <v>110608.344411114</v>
      </c>
      <c r="W77" s="67"/>
      <c r="X77" s="67" t="n">
        <f aca="false">'Central SIPA income'!M72</f>
        <v>277816.271890159</v>
      </c>
      <c r="Y77" s="9"/>
      <c r="Z77" s="9" t="n">
        <f aca="false">R77+V77-N77-L77-F77</f>
        <v>-2630673.72952436</v>
      </c>
      <c r="AA77" s="9"/>
      <c r="AB77" s="9" t="n">
        <f aca="false">T77-P77-D77</f>
        <v>-62598713.0260785</v>
      </c>
      <c r="AC77" s="50"/>
      <c r="AD77" s="9"/>
      <c r="AE77" s="9"/>
      <c r="AF77" s="9"/>
      <c r="AG77" s="9" t="n">
        <f aca="false">BF77/100*$AG$57</f>
        <v>6642442627.7569</v>
      </c>
      <c r="AH77" s="40" t="n">
        <f aca="false">(AG77-AG76)/AG76</f>
        <v>0.00577549848073644</v>
      </c>
      <c r="AI77" s="40" t="n">
        <f aca="false">(AG77-AG73)/AG73</f>
        <v>0.0288455742773665</v>
      </c>
      <c r="AJ77" s="40" t="n">
        <f aca="false">AB77/AG77</f>
        <v>-0.0094240502378592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13053486</v>
      </c>
      <c r="AY77" s="40" t="n">
        <f aca="false">(AW77-AW76)/AW76</f>
        <v>0.00249404596924156</v>
      </c>
      <c r="AZ77" s="39" t="n">
        <f aca="false">workers_and_wage_central!B65</f>
        <v>6954.98877887404</v>
      </c>
      <c r="BA77" s="40" t="n">
        <f aca="false">(AZ77-AZ76)/AZ76</f>
        <v>0.00327328877880994</v>
      </c>
      <c r="BB77" s="7"/>
      <c r="BC77" s="7"/>
      <c r="BD77" s="7"/>
      <c r="BE77" s="7"/>
      <c r="BF77" s="7" t="n">
        <f aca="false">BF76*(1+AY77)*(1+BA77)*(1-BE77)</f>
        <v>115.496924841884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0.0145835460191977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143019438.239924</v>
      </c>
      <c r="E78" s="6"/>
      <c r="F78" s="8" t="n">
        <f aca="false">'Central pensions'!I78</f>
        <v>25995475.8533778</v>
      </c>
      <c r="G78" s="6" t="n">
        <f aca="false">'Central pensions'!K78</f>
        <v>3044769.4550425</v>
      </c>
      <c r="H78" s="6" t="n">
        <f aca="false">'Central pensions'!V78</f>
        <v>16751423.1894191</v>
      </c>
      <c r="I78" s="8" t="n">
        <f aca="false">'Central pensions'!M78</f>
        <v>94168.1274755416</v>
      </c>
      <c r="J78" s="6" t="n">
        <f aca="false">'Central pensions'!W78</f>
        <v>518085.253281005</v>
      </c>
      <c r="K78" s="6"/>
      <c r="L78" s="8" t="n">
        <f aca="false">'Central pensions'!N78</f>
        <v>4968570.09448124</v>
      </c>
      <c r="M78" s="8"/>
      <c r="N78" s="8" t="n">
        <f aca="false">'Central pensions'!L78</f>
        <v>1160966.10727107</v>
      </c>
      <c r="O78" s="6"/>
      <c r="P78" s="6" t="n">
        <f aca="false">'Central pensions'!X78</f>
        <v>32169226.8216773</v>
      </c>
      <c r="Q78" s="8"/>
      <c r="R78" s="8" t="n">
        <f aca="false">'Central SIPA income'!G73</f>
        <v>25318504.4005754</v>
      </c>
      <c r="S78" s="8"/>
      <c r="T78" s="6" t="n">
        <f aca="false">'Central SIPA income'!J73</f>
        <v>96807495.9734179</v>
      </c>
      <c r="U78" s="6"/>
      <c r="V78" s="8" t="n">
        <f aca="false">'Central SIPA income'!F73</f>
        <v>113402.175636328</v>
      </c>
      <c r="W78" s="8"/>
      <c r="X78" s="8" t="n">
        <f aca="false">'Central SIPA income'!M73</f>
        <v>284833.570444003</v>
      </c>
      <c r="Y78" s="6"/>
      <c r="Z78" s="6" t="n">
        <f aca="false">R78+V78-N78-L78-F78</f>
        <v>-6693105.47891834</v>
      </c>
      <c r="AA78" s="6"/>
      <c r="AB78" s="6" t="n">
        <f aca="false">T78-P78-D78</f>
        <v>-78381169.088183</v>
      </c>
      <c r="AC78" s="50"/>
      <c r="AD78" s="6"/>
      <c r="AE78" s="6"/>
      <c r="AF78" s="6"/>
      <c r="AG78" s="6" t="n">
        <f aca="false">BF78/100*$AG$57</f>
        <v>6648644748.33029</v>
      </c>
      <c r="AH78" s="61" t="n">
        <f aca="false">(AG78-AG77)/AG77</f>
        <v>0.00093371082310548</v>
      </c>
      <c r="AI78" s="61"/>
      <c r="AJ78" s="61" t="n">
        <f aca="false">AB78/AG78</f>
        <v>-0.0117890445429299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0.000839688745105407</v>
      </c>
      <c r="AV78" s="5"/>
      <c r="AW78" s="65" t="n">
        <f aca="false">workers_and_wage_central!C66</f>
        <v>13040184</v>
      </c>
      <c r="AX78" s="5"/>
      <c r="AY78" s="61" t="n">
        <f aca="false">(AW78-AW77)/AW77</f>
        <v>-0.00101903813280223</v>
      </c>
      <c r="AZ78" s="66" t="n">
        <f aca="false">workers_and_wage_central!B66</f>
        <v>6968.58397997869</v>
      </c>
      <c r="BA78" s="61" t="n">
        <f aca="false">(AZ78-AZ77)/AZ77</f>
        <v>0.00195474091143645</v>
      </c>
      <c r="BB78" s="5"/>
      <c r="BC78" s="5"/>
      <c r="BD78" s="5"/>
      <c r="BE78" s="5"/>
      <c r="BF78" s="5" t="n">
        <f aca="false">BF77*(1+AY78)*(1+BA78)*(1-BE78)</f>
        <v>115.604765570644</v>
      </c>
      <c r="BG78" s="5"/>
      <c r="BH78" s="5" t="n">
        <f aca="false">BH77+1</f>
        <v>47</v>
      </c>
      <c r="BI78" s="61" t="n">
        <f aca="false">T85/AG85</f>
        <v>0.0168182021947118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146813771.222382</v>
      </c>
      <c r="E79" s="9"/>
      <c r="F79" s="67" t="n">
        <f aca="false">'Central pensions'!I79</f>
        <v>26685140.7873129</v>
      </c>
      <c r="G79" s="9" t="n">
        <f aca="false">'Central pensions'!K79</f>
        <v>3145811.70507236</v>
      </c>
      <c r="H79" s="9" t="n">
        <f aca="false">'Central pensions'!V79</f>
        <v>17307327.8367999</v>
      </c>
      <c r="I79" s="67" t="n">
        <f aca="false">'Central pensions'!M79</f>
        <v>97293.1455177013</v>
      </c>
      <c r="J79" s="9" t="n">
        <f aca="false">'Central pensions'!W79</f>
        <v>535278.180519582</v>
      </c>
      <c r="K79" s="9"/>
      <c r="L79" s="67" t="n">
        <f aca="false">'Central pensions'!N79</f>
        <v>4199199.30135871</v>
      </c>
      <c r="M79" s="67"/>
      <c r="N79" s="67" t="n">
        <f aca="false">'Central pensions'!L79</f>
        <v>1192688.74979366</v>
      </c>
      <c r="O79" s="9"/>
      <c r="P79" s="9" t="n">
        <f aca="false">'Central pensions'!X79</f>
        <v>28351486.7381962</v>
      </c>
      <c r="Q79" s="67"/>
      <c r="R79" s="67" t="n">
        <f aca="false">'Central SIPA income'!G74</f>
        <v>29264015.9895765</v>
      </c>
      <c r="S79" s="67"/>
      <c r="T79" s="9" t="n">
        <f aca="false">'Central SIPA income'!J74</f>
        <v>111893501.49816</v>
      </c>
      <c r="U79" s="9"/>
      <c r="V79" s="67" t="n">
        <f aca="false">'Central SIPA income'!F74</f>
        <v>111298.231870512</v>
      </c>
      <c r="W79" s="67"/>
      <c r="X79" s="67" t="n">
        <f aca="false">'Central SIPA income'!M74</f>
        <v>279549.070288092</v>
      </c>
      <c r="Y79" s="9"/>
      <c r="Z79" s="9" t="n">
        <f aca="false">R79+V79-N79-L79-F79</f>
        <v>-2701714.61701825</v>
      </c>
      <c r="AA79" s="9"/>
      <c r="AB79" s="9" t="n">
        <f aca="false">T79-P79-D79</f>
        <v>-63271756.462418</v>
      </c>
      <c r="AC79" s="50"/>
      <c r="AD79" s="9"/>
      <c r="AE79" s="9"/>
      <c r="AF79" s="9"/>
      <c r="AG79" s="9" t="n">
        <f aca="false">BF79/100*$AG$57</f>
        <v>6673458362.88627</v>
      </c>
      <c r="AH79" s="40" t="n">
        <f aca="false">(AG79-AG78)/AG78</f>
        <v>0.00373213120797515</v>
      </c>
      <c r="AI79" s="40"/>
      <c r="AJ79" s="40" t="n">
        <f aca="false">AB79/AG79</f>
        <v>-0.00948110455207109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13015983</v>
      </c>
      <c r="AX79" s="7"/>
      <c r="AY79" s="40" t="n">
        <f aca="false">(AW79-AW78)/AW78</f>
        <v>-0.00185587872072971</v>
      </c>
      <c r="AZ79" s="39" t="n">
        <f aca="false">workers_and_wage_central!B67</f>
        <v>7007.59689969536</v>
      </c>
      <c r="BA79" s="40" t="n">
        <f aca="false">(AZ79-AZ78)/AZ78</f>
        <v>0.00559839987991206</v>
      </c>
      <c r="BB79" s="7"/>
      <c r="BC79" s="7"/>
      <c r="BD79" s="7"/>
      <c r="BE79" s="7"/>
      <c r="BF79" s="7" t="n">
        <f aca="false">BF78*(1+AY79)*(1+BA79)*(1-BE79)</f>
        <v>116.036217724021</v>
      </c>
      <c r="BG79" s="7"/>
      <c r="BH79" s="7" t="n">
        <f aca="false">BH78+1</f>
        <v>48</v>
      </c>
      <c r="BI79" s="40" t="n">
        <f aca="false">T86/AG86</f>
        <v>0.0146282054118188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144674594.281477</v>
      </c>
      <c r="E80" s="9"/>
      <c r="F80" s="67" t="n">
        <f aca="false">'Central pensions'!I80</f>
        <v>26296320.0563846</v>
      </c>
      <c r="G80" s="9" t="n">
        <f aca="false">'Central pensions'!K80</f>
        <v>3167936.95064343</v>
      </c>
      <c r="H80" s="9" t="n">
        <f aca="false">'Central pensions'!V80</f>
        <v>17429054.4099291</v>
      </c>
      <c r="I80" s="67" t="n">
        <f aca="false">'Central pensions'!M80</f>
        <v>97977.4314631983</v>
      </c>
      <c r="J80" s="9" t="n">
        <f aca="false">'Central pensions'!W80</f>
        <v>539042.919894712</v>
      </c>
      <c r="K80" s="9"/>
      <c r="L80" s="67" t="n">
        <f aca="false">'Central pensions'!N80</f>
        <v>4113576.74677213</v>
      </c>
      <c r="M80" s="67"/>
      <c r="N80" s="67" t="n">
        <f aca="false">'Central pensions'!L80</f>
        <v>1178237.35799372</v>
      </c>
      <c r="O80" s="9"/>
      <c r="P80" s="9" t="n">
        <f aca="false">'Central pensions'!X80</f>
        <v>27827683.6015807</v>
      </c>
      <c r="Q80" s="67"/>
      <c r="R80" s="67" t="n">
        <f aca="false">'Central SIPA income'!G75</f>
        <v>25162734.9910493</v>
      </c>
      <c r="S80" s="67"/>
      <c r="T80" s="9" t="n">
        <f aca="false">'Central SIPA income'!J75</f>
        <v>96211898.1352953</v>
      </c>
      <c r="U80" s="9"/>
      <c r="V80" s="67" t="n">
        <f aca="false">'Central SIPA income'!F75</f>
        <v>115646.978519172</v>
      </c>
      <c r="W80" s="67"/>
      <c r="X80" s="67" t="n">
        <f aca="false">'Central SIPA income'!M75</f>
        <v>290471.868091076</v>
      </c>
      <c r="Y80" s="9"/>
      <c r="Z80" s="9" t="n">
        <f aca="false">R80+V80-N80-L80-F80</f>
        <v>-6309752.19158198</v>
      </c>
      <c r="AA80" s="9"/>
      <c r="AB80" s="9" t="n">
        <f aca="false">T80-P80-D80</f>
        <v>-76290379.7477623</v>
      </c>
      <c r="AC80" s="50"/>
      <c r="AD80" s="9"/>
      <c r="AE80" s="9"/>
      <c r="AF80" s="9"/>
      <c r="AG80" s="9" t="n">
        <f aca="false">BF80/100*$AG$57</f>
        <v>6615372678.0924</v>
      </c>
      <c r="AH80" s="40" t="n">
        <f aca="false">(AG80-AG79)/AG79</f>
        <v>-0.00870398549527322</v>
      </c>
      <c r="AI80" s="40"/>
      <c r="AJ80" s="40" t="n">
        <f aca="false">AB80/AG80</f>
        <v>-0.0115322875157747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12995103</v>
      </c>
      <c r="AY80" s="40" t="n">
        <f aca="false">(AW80-AW79)/AW79</f>
        <v>-0.00160418156661698</v>
      </c>
      <c r="AZ80" s="39" t="n">
        <f aca="false">workers_and_wage_central!B68</f>
        <v>6957.76439531151</v>
      </c>
      <c r="BA80" s="40" t="n">
        <f aca="false">(AZ80-AZ79)/AZ79</f>
        <v>-0.00711121160322637</v>
      </c>
      <c r="BB80" s="7"/>
      <c r="BC80" s="7"/>
      <c r="BD80" s="7"/>
      <c r="BE80" s="7"/>
      <c r="BF80" s="7" t="n">
        <f aca="false">BF79*(1+AY80)*(1+BA80)*(1-BE80)</f>
        <v>115.026240168025</v>
      </c>
      <c r="BG80" s="7"/>
      <c r="BH80" s="0" t="n">
        <f aca="false">BH79+1</f>
        <v>49</v>
      </c>
      <c r="BI80" s="40" t="n">
        <f aca="false">T87/AG87</f>
        <v>0.0168328452640095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148918261.687821</v>
      </c>
      <c r="E81" s="9"/>
      <c r="F81" s="67" t="n">
        <f aca="false">'Central pensions'!I81</f>
        <v>27067656.8407335</v>
      </c>
      <c r="G81" s="9" t="n">
        <f aca="false">'Central pensions'!K81</f>
        <v>3353103.23763098</v>
      </c>
      <c r="H81" s="9" t="n">
        <f aca="false">'Central pensions'!V81</f>
        <v>18447784.6880475</v>
      </c>
      <c r="I81" s="67" t="n">
        <f aca="false">'Central pensions'!M81</f>
        <v>103704.223844257</v>
      </c>
      <c r="J81" s="9" t="n">
        <f aca="false">'Central pensions'!W81</f>
        <v>570550.041898375</v>
      </c>
      <c r="K81" s="9"/>
      <c r="L81" s="67" t="n">
        <f aca="false">'Central pensions'!N81</f>
        <v>4282333.72460767</v>
      </c>
      <c r="M81" s="67"/>
      <c r="N81" s="67" t="n">
        <f aca="false">'Central pensions'!L81</f>
        <v>1212726.09673966</v>
      </c>
      <c r="O81" s="9"/>
      <c r="P81" s="9" t="n">
        <f aca="false">'Central pensions'!X81</f>
        <v>28893111.2265633</v>
      </c>
      <c r="Q81" s="67"/>
      <c r="R81" s="67" t="n">
        <f aca="false">'Central SIPA income'!G76</f>
        <v>29231118.6316688</v>
      </c>
      <c r="S81" s="67"/>
      <c r="T81" s="9" t="n">
        <f aca="false">'Central SIPA income'!J76</f>
        <v>111767715.59893</v>
      </c>
      <c r="U81" s="9"/>
      <c r="V81" s="67" t="n">
        <f aca="false">'Central SIPA income'!F76</f>
        <v>115751.785984691</v>
      </c>
      <c r="W81" s="67"/>
      <c r="X81" s="67" t="n">
        <f aca="false">'Central SIPA income'!M76</f>
        <v>290735.114227629</v>
      </c>
      <c r="Y81" s="9"/>
      <c r="Z81" s="9" t="n">
        <f aca="false">R81+V81-N81-L81-F81</f>
        <v>-3215846.24442739</v>
      </c>
      <c r="AA81" s="9"/>
      <c r="AB81" s="9" t="n">
        <f aca="false">T81-P81-D81</f>
        <v>-66043657.3154536</v>
      </c>
      <c r="AC81" s="50"/>
      <c r="AD81" s="9"/>
      <c r="AE81" s="9"/>
      <c r="AF81" s="9"/>
      <c r="AG81" s="9" t="n">
        <f aca="false">BF81/100*$AG$57</f>
        <v>6664305917.96553</v>
      </c>
      <c r="AH81" s="40" t="n">
        <f aca="false">(AG81-AG80)/AG80</f>
        <v>0.00739689844461422</v>
      </c>
      <c r="AI81" s="40" t="n">
        <f aca="false">(AG81-AG77)/AG77</f>
        <v>0.00329145337549022</v>
      </c>
      <c r="AJ81" s="40" t="n">
        <f aca="false">AB81/AG81</f>
        <v>-0.00991005787075503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13032701</v>
      </c>
      <c r="AY81" s="40" t="n">
        <f aca="false">(AW81-AW80)/AW80</f>
        <v>0.00289324370880323</v>
      </c>
      <c r="AZ81" s="39" t="n">
        <f aca="false">workers_and_wage_central!B69</f>
        <v>6989.00936457038</v>
      </c>
      <c r="BA81" s="40" t="n">
        <f aca="false">(AZ81-AZ80)/AZ80</f>
        <v>0.00449066215578052</v>
      </c>
      <c r="BB81" s="7"/>
      <c r="BC81" s="7"/>
      <c r="BD81" s="7"/>
      <c r="BE81" s="7"/>
      <c r="BF81" s="7" t="n">
        <f aca="false">BF80*(1+AY81)*(1+BA81)*(1-BE81)</f>
        <v>115.877077585014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0.014617688507978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146779605.674681</v>
      </c>
      <c r="E82" s="6"/>
      <c r="F82" s="8" t="n">
        <f aca="false">'Central pensions'!I82</f>
        <v>26678930.7945929</v>
      </c>
      <c r="G82" s="6" t="n">
        <f aca="false">'Central pensions'!K82</f>
        <v>3340813.34173597</v>
      </c>
      <c r="H82" s="6" t="n">
        <f aca="false">'Central pensions'!V82</f>
        <v>18380169.3069387</v>
      </c>
      <c r="I82" s="8" t="n">
        <f aca="false">'Central pensions'!M82</f>
        <v>103324.123971215</v>
      </c>
      <c r="J82" s="6" t="n">
        <f aca="false">'Central pensions'!W82</f>
        <v>568458.844544495</v>
      </c>
      <c r="K82" s="6"/>
      <c r="L82" s="8" t="n">
        <f aca="false">'Central pensions'!N82</f>
        <v>5049133.76979548</v>
      </c>
      <c r="M82" s="8"/>
      <c r="N82" s="8" t="n">
        <f aca="false">'Central pensions'!L82</f>
        <v>1195022.66877591</v>
      </c>
      <c r="O82" s="6"/>
      <c r="P82" s="6" t="n">
        <f aca="false">'Central pensions'!X82</f>
        <v>32774641.2689561</v>
      </c>
      <c r="Q82" s="8"/>
      <c r="R82" s="8" t="n">
        <f aca="false">'Central SIPA income'!G77</f>
        <v>25639366.0898215</v>
      </c>
      <c r="S82" s="8"/>
      <c r="T82" s="6" t="n">
        <f aca="false">'Central SIPA income'!J77</f>
        <v>98034338.4518785</v>
      </c>
      <c r="U82" s="6"/>
      <c r="V82" s="8" t="n">
        <f aca="false">'Central SIPA income'!F77</f>
        <v>116476.624585453</v>
      </c>
      <c r="W82" s="8"/>
      <c r="X82" s="8" t="n">
        <f aca="false">'Central SIPA income'!M77</f>
        <v>292555.699815977</v>
      </c>
      <c r="Y82" s="6"/>
      <c r="Z82" s="6" t="n">
        <f aca="false">R82+V82-N82-L82-F82</f>
        <v>-7167244.51875736</v>
      </c>
      <c r="AA82" s="6"/>
      <c r="AB82" s="6" t="n">
        <f aca="false">T82-P82-D82</f>
        <v>-81519908.4917585</v>
      </c>
      <c r="AC82" s="50"/>
      <c r="AD82" s="6"/>
      <c r="AE82" s="6"/>
      <c r="AF82" s="6"/>
      <c r="AG82" s="6" t="n">
        <f aca="false">BF82/100*$AG$57</f>
        <v>6714327903.25718</v>
      </c>
      <c r="AH82" s="61" t="n">
        <f aca="false">(AG82-AG81)/AG81</f>
        <v>0.00750595574503914</v>
      </c>
      <c r="AI82" s="61"/>
      <c r="AJ82" s="61" t="n">
        <f aca="false">AB82/AG82</f>
        <v>-0.0121411866781502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0.0054185262914459</v>
      </c>
      <c r="AV82" s="5"/>
      <c r="AW82" s="65" t="n">
        <f aca="false">workers_and_wage_central!C70</f>
        <v>13038866</v>
      </c>
      <c r="AX82" s="5"/>
      <c r="AY82" s="61" t="n">
        <f aca="false">(AW82-AW81)/AW81</f>
        <v>0.000473040853158528</v>
      </c>
      <c r="AZ82" s="66" t="n">
        <f aca="false">workers_and_wage_central!B70</f>
        <v>7038.13923217547</v>
      </c>
      <c r="BA82" s="61" t="n">
        <f aca="false">(AZ82-AZ81)/AZ81</f>
        <v>0.00702958960881461</v>
      </c>
      <c r="BB82" s="5"/>
      <c r="BC82" s="5"/>
      <c r="BD82" s="5"/>
      <c r="BE82" s="5"/>
      <c r="BF82" s="5" t="n">
        <f aca="false">BF81*(1+AY82)*(1+BA82)*(1-BE82)</f>
        <v>116.746845801231</v>
      </c>
      <c r="BG82" s="5"/>
      <c r="BH82" s="5" t="n">
        <f aca="false">BH81+1</f>
        <v>51</v>
      </c>
      <c r="BI82" s="61" t="n">
        <f aca="false">T89/AG89</f>
        <v>0.0168511876194264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150694972.466229</v>
      </c>
      <c r="E83" s="9"/>
      <c r="F83" s="67" t="n">
        <f aca="false">'Central pensions'!I83</f>
        <v>27390595.0560345</v>
      </c>
      <c r="G83" s="9" t="n">
        <f aca="false">'Central pensions'!K83</f>
        <v>3491839.66562787</v>
      </c>
      <c r="H83" s="9" t="n">
        <f aca="false">'Central pensions'!V83</f>
        <v>19211071.5810224</v>
      </c>
      <c r="I83" s="67" t="n">
        <f aca="false">'Central pensions'!M83</f>
        <v>107995.041204986</v>
      </c>
      <c r="J83" s="9" t="n">
        <f aca="false">'Central pensions'!W83</f>
        <v>594156.853021315</v>
      </c>
      <c r="K83" s="9"/>
      <c r="L83" s="67" t="n">
        <f aca="false">'Central pensions'!N83</f>
        <v>4275138.41863166</v>
      </c>
      <c r="M83" s="67"/>
      <c r="N83" s="67" t="n">
        <f aca="false">'Central pensions'!L83</f>
        <v>1227573.86830851</v>
      </c>
      <c r="O83" s="9"/>
      <c r="P83" s="9" t="n">
        <f aca="false">'Central pensions'!X83</f>
        <v>28937462.8080197</v>
      </c>
      <c r="Q83" s="67"/>
      <c r="R83" s="67" t="n">
        <f aca="false">'Central SIPA income'!G78</f>
        <v>29632680.5249233</v>
      </c>
      <c r="S83" s="67"/>
      <c r="T83" s="9" t="n">
        <f aca="false">'Central SIPA income'!J78</f>
        <v>113303122.301841</v>
      </c>
      <c r="U83" s="9"/>
      <c r="V83" s="67" t="n">
        <f aca="false">'Central SIPA income'!F78</f>
        <v>120720.066987377</v>
      </c>
      <c r="W83" s="67"/>
      <c r="X83" s="67" t="n">
        <f aca="false">'Central SIPA income'!M78</f>
        <v>303214.003711218</v>
      </c>
      <c r="Y83" s="9"/>
      <c r="Z83" s="9" t="n">
        <f aca="false">R83+V83-N83-L83-F83</f>
        <v>-3139906.75106392</v>
      </c>
      <c r="AA83" s="9"/>
      <c r="AB83" s="9" t="n">
        <f aca="false">T83-P83-D83</f>
        <v>-66329312.9724074</v>
      </c>
      <c r="AC83" s="50"/>
      <c r="AD83" s="9"/>
      <c r="AE83" s="9"/>
      <c r="AF83" s="9"/>
      <c r="AG83" s="9" t="n">
        <f aca="false">BF83/100*$AG$57</f>
        <v>6749663722.26247</v>
      </c>
      <c r="AH83" s="40" t="n">
        <f aca="false">(AG83-AG82)/AG82</f>
        <v>0.00526274848568958</v>
      </c>
      <c r="AI83" s="40"/>
      <c r="AJ83" s="40" t="n">
        <f aca="false">AB83/AG83</f>
        <v>-0.00982705445808106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13127493</v>
      </c>
      <c r="AX83" s="7"/>
      <c r="AY83" s="40" t="n">
        <f aca="false">(AW83-AW82)/AW82</f>
        <v>0.00679714018074885</v>
      </c>
      <c r="AZ83" s="39" t="n">
        <f aca="false">workers_and_wage_central!B71</f>
        <v>7027.41287831973</v>
      </c>
      <c r="BA83" s="40" t="n">
        <f aca="false">(AZ83-AZ82)/AZ82</f>
        <v>-0.00152403263162214</v>
      </c>
      <c r="BB83" s="7"/>
      <c r="BC83" s="7"/>
      <c r="BD83" s="7"/>
      <c r="BE83" s="7"/>
      <c r="BF83" s="7" t="n">
        <f aca="false">BF82*(1+AY83)*(1+BA83)*(1-BE83)</f>
        <v>117.361255087181</v>
      </c>
      <c r="BG83" s="7"/>
      <c r="BH83" s="7" t="n">
        <f aca="false">BH82+1</f>
        <v>52</v>
      </c>
      <c r="BI83" s="40" t="n">
        <f aca="false">T90/AG90</f>
        <v>0.0147029465677424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148836461.174687</v>
      </c>
      <c r="E84" s="9"/>
      <c r="F84" s="67" t="n">
        <f aca="false">'Central pensions'!I84</f>
        <v>27052788.6291805</v>
      </c>
      <c r="G84" s="9" t="n">
        <f aca="false">'Central pensions'!K84</f>
        <v>3544336.22748204</v>
      </c>
      <c r="H84" s="9" t="n">
        <f aca="false">'Central pensions'!V84</f>
        <v>19499892.1753542</v>
      </c>
      <c r="I84" s="67" t="n">
        <f aca="false">'Central pensions'!M84</f>
        <v>109618.646210786</v>
      </c>
      <c r="J84" s="9" t="n">
        <f aca="false">'Central pensions'!W84</f>
        <v>603089.4487223</v>
      </c>
      <c r="K84" s="9"/>
      <c r="L84" s="67" t="n">
        <f aca="false">'Central pensions'!N84</f>
        <v>4199739.38976313</v>
      </c>
      <c r="M84" s="67"/>
      <c r="N84" s="67" t="n">
        <f aca="false">'Central pensions'!L84</f>
        <v>1214432.45516407</v>
      </c>
      <c r="O84" s="9"/>
      <c r="P84" s="9" t="n">
        <f aca="false">'Central pensions'!X84</f>
        <v>28473916.711012</v>
      </c>
      <c r="Q84" s="67"/>
      <c r="R84" s="67" t="n">
        <f aca="false">'Central SIPA income'!G79</f>
        <v>25810362.3383114</v>
      </c>
      <c r="S84" s="67"/>
      <c r="T84" s="9" t="n">
        <f aca="false">'Central SIPA income'!J79</f>
        <v>98688157.428515</v>
      </c>
      <c r="U84" s="9"/>
      <c r="V84" s="67" t="n">
        <f aca="false">'Central SIPA income'!F79</f>
        <v>117535.438942868</v>
      </c>
      <c r="W84" s="67"/>
      <c r="X84" s="67" t="n">
        <f aca="false">'Central SIPA income'!M79</f>
        <v>295215.136217154</v>
      </c>
      <c r="Y84" s="9"/>
      <c r="Z84" s="9" t="n">
        <f aca="false">R84+V84-N84-L84-F84</f>
        <v>-6539062.69685342</v>
      </c>
      <c r="AA84" s="9"/>
      <c r="AB84" s="9" t="n">
        <f aca="false">T84-P84-D84</f>
        <v>-78622220.4571843</v>
      </c>
      <c r="AC84" s="50"/>
      <c r="AD84" s="9"/>
      <c r="AE84" s="9"/>
      <c r="AF84" s="9"/>
      <c r="AG84" s="9" t="n">
        <f aca="false">BF84/100*$AG$57</f>
        <v>6767089245.55131</v>
      </c>
      <c r="AH84" s="40" t="n">
        <f aca="false">(AG84-AG83)/AG83</f>
        <v>0.00258168762265336</v>
      </c>
      <c r="AI84" s="40"/>
      <c r="AJ84" s="40" t="n">
        <f aca="false">AB84/AG84</f>
        <v>-0.011618321793062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13170131</v>
      </c>
      <c r="AY84" s="40" t="n">
        <f aca="false">(AW84-AW83)/AW83</f>
        <v>0.00324799259081685</v>
      </c>
      <c r="AZ84" s="39" t="n">
        <f aca="false">workers_and_wage_central!B72</f>
        <v>7022.7456373696</v>
      </c>
      <c r="BA84" s="40" t="n">
        <f aca="false">(AZ84-AZ83)/AZ83</f>
        <v>-0.000664147820961842</v>
      </c>
      <c r="BB84" s="7"/>
      <c r="BC84" s="7"/>
      <c r="BD84" s="7"/>
      <c r="BE84" s="7"/>
      <c r="BF84" s="7" t="n">
        <f aca="false">BF83*(1+AY84)*(1+BA84)*(1-BE84)</f>
        <v>117.664245186818</v>
      </c>
      <c r="BG84" s="7"/>
      <c r="BH84" s="0" t="n">
        <f aca="false">BH83+1</f>
        <v>53</v>
      </c>
      <c r="BI84" s="40" t="n">
        <f aca="false">T91/AG91</f>
        <v>0.0169531579611408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152083114.835764</v>
      </c>
      <c r="E85" s="9"/>
      <c r="F85" s="67" t="n">
        <f aca="false">'Central pensions'!I85</f>
        <v>27642906.3634511</v>
      </c>
      <c r="G85" s="9" t="n">
        <f aca="false">'Central pensions'!K85</f>
        <v>3723585.50992662</v>
      </c>
      <c r="H85" s="9" t="n">
        <f aca="false">'Central pensions'!V85</f>
        <v>20486068.8402758</v>
      </c>
      <c r="I85" s="67" t="n">
        <f aca="false">'Central pensions'!M85</f>
        <v>115162.438451339</v>
      </c>
      <c r="J85" s="9" t="n">
        <f aca="false">'Central pensions'!W85</f>
        <v>633589.757946678</v>
      </c>
      <c r="K85" s="9"/>
      <c r="L85" s="67" t="n">
        <f aca="false">'Central pensions'!N85</f>
        <v>4170738.10957828</v>
      </c>
      <c r="M85" s="67"/>
      <c r="N85" s="67" t="n">
        <f aca="false">'Central pensions'!L85</f>
        <v>1242226.71253998</v>
      </c>
      <c r="O85" s="9"/>
      <c r="P85" s="9" t="n">
        <f aca="false">'Central pensions'!X85</f>
        <v>28476344.7337171</v>
      </c>
      <c r="Q85" s="67"/>
      <c r="R85" s="67" t="n">
        <f aca="false">'Central SIPA income'!G80</f>
        <v>29953545.8687012</v>
      </c>
      <c r="S85" s="67"/>
      <c r="T85" s="9" t="n">
        <f aca="false">'Central SIPA income'!J80</f>
        <v>114529978.753721</v>
      </c>
      <c r="U85" s="9"/>
      <c r="V85" s="67" t="n">
        <f aca="false">'Central SIPA income'!F80</f>
        <v>119245.248040026</v>
      </c>
      <c r="W85" s="67"/>
      <c r="X85" s="67" t="n">
        <f aca="false">'Central SIPA income'!M80</f>
        <v>299509.683717572</v>
      </c>
      <c r="Y85" s="9"/>
      <c r="Z85" s="9" t="n">
        <f aca="false">R85+V85-N85-L85-F85</f>
        <v>-2983080.06882814</v>
      </c>
      <c r="AA85" s="9"/>
      <c r="AB85" s="9" t="n">
        <f aca="false">T85-P85-D85</f>
        <v>-66029480.8157608</v>
      </c>
      <c r="AC85" s="50"/>
      <c r="AD85" s="9"/>
      <c r="AE85" s="9"/>
      <c r="AF85" s="9"/>
      <c r="AG85" s="9" t="n">
        <f aca="false">BF85/100*$AG$57</f>
        <v>6809882377.89961</v>
      </c>
      <c r="AH85" s="40" t="n">
        <f aca="false">(AG85-AG84)/AG84</f>
        <v>0.00632371331240151</v>
      </c>
      <c r="AI85" s="40" t="n">
        <f aca="false">(AG85-AG81)/AG81</f>
        <v>0.0218442042916485</v>
      </c>
      <c r="AJ85" s="40" t="n">
        <f aca="false">AB85/AG85</f>
        <v>-0.00969612647496658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13194416</v>
      </c>
      <c r="AY85" s="40" t="n">
        <f aca="false">(AW85-AW84)/AW84</f>
        <v>0.00184394521208635</v>
      </c>
      <c r="AZ85" s="39" t="n">
        <f aca="false">workers_and_wage_central!B73</f>
        <v>7054.14800500706</v>
      </c>
      <c r="BA85" s="40" t="n">
        <f aca="false">(AZ85-AZ84)/AZ84</f>
        <v>0.00447152285715201</v>
      </c>
      <c r="BB85" s="7"/>
      <c r="BC85" s="7"/>
      <c r="BD85" s="7"/>
      <c r="BE85" s="7"/>
      <c r="BF85" s="7" t="n">
        <f aca="false">BF84*(1+AY85)*(1+BA85)*(1-BE85)</f>
        <v>118.4083201405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0.0147764383043187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149416623.052673</v>
      </c>
      <c r="E86" s="6"/>
      <c r="F86" s="8" t="n">
        <f aca="false">'Central pensions'!I86</f>
        <v>27158239.9180111</v>
      </c>
      <c r="G86" s="6" t="n">
        <f aca="false">'Central pensions'!K86</f>
        <v>3747098.09715149</v>
      </c>
      <c r="H86" s="6" t="n">
        <f aca="false">'Central pensions'!V86</f>
        <v>20615428.1578522</v>
      </c>
      <c r="I86" s="8" t="n">
        <f aca="false">'Central pensions'!M86</f>
        <v>115889.631870665</v>
      </c>
      <c r="J86" s="6" t="n">
        <f aca="false">'Central pensions'!W86</f>
        <v>637590.561583062</v>
      </c>
      <c r="K86" s="6"/>
      <c r="L86" s="8" t="n">
        <f aca="false">'Central pensions'!N86</f>
        <v>5011652.53299468</v>
      </c>
      <c r="M86" s="8"/>
      <c r="N86" s="8" t="n">
        <f aca="false">'Central pensions'!L86</f>
        <v>1221225.56489551</v>
      </c>
      <c r="O86" s="6"/>
      <c r="P86" s="6" t="n">
        <f aca="false">'Central pensions'!X86</f>
        <v>32724311.5563642</v>
      </c>
      <c r="Q86" s="8"/>
      <c r="R86" s="8" t="n">
        <f aca="false">'Central SIPA income'!G81</f>
        <v>26256495.3128986</v>
      </c>
      <c r="S86" s="8"/>
      <c r="T86" s="6" t="n">
        <f aca="false">'Central SIPA income'!J81</f>
        <v>100393985.523953</v>
      </c>
      <c r="U86" s="6"/>
      <c r="V86" s="8" t="n">
        <f aca="false">'Central SIPA income'!F81</f>
        <v>116612.559825083</v>
      </c>
      <c r="W86" s="8"/>
      <c r="X86" s="8" t="n">
        <f aca="false">'Central SIPA income'!M81</f>
        <v>292897.12994671</v>
      </c>
      <c r="Y86" s="6"/>
      <c r="Z86" s="6" t="n">
        <f aca="false">R86+V86-N86-L86-F86</f>
        <v>-7018010.14317767</v>
      </c>
      <c r="AA86" s="6"/>
      <c r="AB86" s="6" t="n">
        <f aca="false">T86-P86-D86</f>
        <v>-81746949.0850851</v>
      </c>
      <c r="AC86" s="50"/>
      <c r="AD86" s="6"/>
      <c r="AE86" s="6"/>
      <c r="AF86" s="6"/>
      <c r="AG86" s="6" t="n">
        <f aca="false">BF86/100*$AG$57</f>
        <v>6863041822.12534</v>
      </c>
      <c r="AH86" s="61" t="n">
        <f aca="false">(AG86-AG85)/AG85</f>
        <v>0.00780622061817886</v>
      </c>
      <c r="AI86" s="61"/>
      <c r="AJ86" s="61" t="n">
        <f aca="false">AB86/AG86</f>
        <v>-0.0119111832921586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0.00405424121007468</v>
      </c>
      <c r="AV86" s="5"/>
      <c r="AW86" s="65" t="n">
        <f aca="false">workers_and_wage_central!C74</f>
        <v>13238100</v>
      </c>
      <c r="AX86" s="5"/>
      <c r="AY86" s="61" t="n">
        <f aca="false">(AW86-AW85)/AW85</f>
        <v>0.003310794505797</v>
      </c>
      <c r="AZ86" s="66" t="n">
        <f aca="false">workers_and_wage_central!B74</f>
        <v>7085.75476266976</v>
      </c>
      <c r="BA86" s="61" t="n">
        <f aca="false">(AZ86-AZ85)/AZ85</f>
        <v>0.00448059179368857</v>
      </c>
      <c r="BB86" s="5"/>
      <c r="BC86" s="5"/>
      <c r="BD86" s="5"/>
      <c r="BE86" s="5"/>
      <c r="BF86" s="5" t="n">
        <f aca="false">BF85*(1+AY86)*(1+BA86)*(1-BE86)</f>
        <v>119.332641610545</v>
      </c>
      <c r="BG86" s="5"/>
      <c r="BH86" s="5" t="n">
        <f aca="false">BH85+1</f>
        <v>55</v>
      </c>
      <c r="BI86" s="61" t="n">
        <f aca="false">T93/AG93</f>
        <v>0.0170034855968321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152149864.141085</v>
      </c>
      <c r="E87" s="9"/>
      <c r="F87" s="67" t="n">
        <f aca="false">'Central pensions'!I87</f>
        <v>27655038.8398196</v>
      </c>
      <c r="G87" s="9" t="n">
        <f aca="false">'Central pensions'!K87</f>
        <v>3902996.44398981</v>
      </c>
      <c r="H87" s="9" t="n">
        <f aca="false">'Central pensions'!V87</f>
        <v>21473134.864708</v>
      </c>
      <c r="I87" s="67" t="n">
        <f aca="false">'Central pensions'!M87</f>
        <v>120711.230226489</v>
      </c>
      <c r="J87" s="9" t="n">
        <f aca="false">'Central pensions'!W87</f>
        <v>664117.573135299</v>
      </c>
      <c r="K87" s="9"/>
      <c r="L87" s="67" t="n">
        <f aca="false">'Central pensions'!N87</f>
        <v>4288925.42980849</v>
      </c>
      <c r="M87" s="67"/>
      <c r="N87" s="67" t="n">
        <f aca="false">'Central pensions'!L87</f>
        <v>1244742.36777081</v>
      </c>
      <c r="O87" s="9"/>
      <c r="P87" s="9" t="n">
        <f aca="false">'Central pensions'!X87</f>
        <v>29103459.6930723</v>
      </c>
      <c r="Q87" s="67"/>
      <c r="R87" s="67" t="n">
        <f aca="false">'Central SIPA income'!G82</f>
        <v>30196556.8401078</v>
      </c>
      <c r="S87" s="67"/>
      <c r="T87" s="9" t="n">
        <f aca="false">'Central SIPA income'!J82</f>
        <v>115459152.265067</v>
      </c>
      <c r="U87" s="9"/>
      <c r="V87" s="67" t="n">
        <f aca="false">'Central SIPA income'!F82</f>
        <v>114696.933354124</v>
      </c>
      <c r="W87" s="67"/>
      <c r="X87" s="67" t="n">
        <f aca="false">'Central SIPA income'!M82</f>
        <v>288085.628542097</v>
      </c>
      <c r="Y87" s="9"/>
      <c r="Z87" s="9" t="n">
        <f aca="false">R87+V87-N87-L87-F87</f>
        <v>-2877452.86393706</v>
      </c>
      <c r="AA87" s="9"/>
      <c r="AB87" s="9" t="n">
        <f aca="false">T87-P87-D87</f>
        <v>-65794171.5690893</v>
      </c>
      <c r="AC87" s="50"/>
      <c r="AD87" s="9"/>
      <c r="AE87" s="9"/>
      <c r="AF87" s="9"/>
      <c r="AG87" s="9" t="n">
        <f aca="false">BF87/100*$AG$57</f>
        <v>6859158416.42839</v>
      </c>
      <c r="AH87" s="40" t="n">
        <f aca="false">(AG87-AG86)/AG86</f>
        <v>-0.000565843221941536</v>
      </c>
      <c r="AI87" s="40"/>
      <c r="AJ87" s="40" t="n">
        <f aca="false">AB87/AG87</f>
        <v>-0.00959216387414314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13232515</v>
      </c>
      <c r="AX87" s="7"/>
      <c r="AY87" s="40" t="n">
        <f aca="false">(AW87-AW86)/AW86</f>
        <v>-0.000421888337450238</v>
      </c>
      <c r="AZ87" s="39" t="n">
        <f aca="false">workers_and_wage_central!B75</f>
        <v>7084.73430314139</v>
      </c>
      <c r="BA87" s="40" t="n">
        <f aca="false">(AZ87-AZ86)/AZ86</f>
        <v>-0.000144015643011618</v>
      </c>
      <c r="BB87" s="7"/>
      <c r="BC87" s="7"/>
      <c r="BD87" s="7"/>
      <c r="BE87" s="7"/>
      <c r="BF87" s="7" t="n">
        <f aca="false">BF86*(1+AY87)*(1+BA87)*(1-BE87)</f>
        <v>119.265118044133</v>
      </c>
      <c r="BG87" s="7"/>
      <c r="BH87" s="7" t="n">
        <f aca="false">BH86+1</f>
        <v>56</v>
      </c>
      <c r="BI87" s="40" t="n">
        <f aca="false">T94/AG94</f>
        <v>0.0147899731561593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149451917.892006</v>
      </c>
      <c r="E88" s="9"/>
      <c r="F88" s="67" t="n">
        <f aca="false">'Central pensions'!I88</f>
        <v>27164655.1728527</v>
      </c>
      <c r="G88" s="9" t="n">
        <f aca="false">'Central pensions'!K88</f>
        <v>3881727.33555935</v>
      </c>
      <c r="H88" s="9" t="n">
        <f aca="false">'Central pensions'!V88</f>
        <v>21356118.5055251</v>
      </c>
      <c r="I88" s="67" t="n">
        <f aca="false">'Central pensions'!M88</f>
        <v>120053.422749259</v>
      </c>
      <c r="J88" s="9" t="n">
        <f aca="false">'Central pensions'!W88</f>
        <v>660498.510480164</v>
      </c>
      <c r="K88" s="9"/>
      <c r="L88" s="67" t="n">
        <f aca="false">'Central pensions'!N88</f>
        <v>4175591.57652396</v>
      </c>
      <c r="M88" s="67"/>
      <c r="N88" s="67" t="n">
        <f aca="false">'Central pensions'!L88</f>
        <v>1223202.77653097</v>
      </c>
      <c r="O88" s="9"/>
      <c r="P88" s="9" t="n">
        <f aca="false">'Central pensions'!X88</f>
        <v>28396865.3138176</v>
      </c>
      <c r="Q88" s="67"/>
      <c r="R88" s="67" t="n">
        <f aca="false">'Central SIPA income'!G83</f>
        <v>26350404.1647319</v>
      </c>
      <c r="S88" s="67"/>
      <c r="T88" s="9" t="n">
        <f aca="false">'Central SIPA income'!J83</f>
        <v>100753054.158177</v>
      </c>
      <c r="U88" s="9"/>
      <c r="V88" s="67" t="n">
        <f aca="false">'Central SIPA income'!F83</f>
        <v>120759.609603358</v>
      </c>
      <c r="W88" s="67"/>
      <c r="X88" s="67" t="n">
        <f aca="false">'Central SIPA income'!M83</f>
        <v>303313.32336211</v>
      </c>
      <c r="Y88" s="9"/>
      <c r="Z88" s="9" t="n">
        <f aca="false">R88+V88-N88-L88-F88</f>
        <v>-6092285.75157241</v>
      </c>
      <c r="AA88" s="9"/>
      <c r="AB88" s="9" t="n">
        <f aca="false">T88-P88-D88</f>
        <v>-77095729.0476463</v>
      </c>
      <c r="AC88" s="50"/>
      <c r="AD88" s="9"/>
      <c r="AE88" s="9"/>
      <c r="AF88" s="9"/>
      <c r="AG88" s="9" t="n">
        <f aca="false">BF88/100*$AG$57</f>
        <v>6892543516.93079</v>
      </c>
      <c r="AH88" s="40" t="n">
        <f aca="false">(AG88-AG87)/AG87</f>
        <v>0.00486722983718147</v>
      </c>
      <c r="AI88" s="40"/>
      <c r="AJ88" s="40" t="n">
        <f aca="false">AB88/AG88</f>
        <v>-0.0111853815443122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13271885</v>
      </c>
      <c r="AY88" s="40" t="n">
        <f aca="false">(AW88-AW87)/AW87</f>
        <v>0.0029752469579668</v>
      </c>
      <c r="AZ88" s="39" t="n">
        <f aca="false">workers_and_wage_central!B76</f>
        <v>7098.09873665656</v>
      </c>
      <c r="BA88" s="40" t="n">
        <f aca="false">(AZ88-AZ87)/AZ87</f>
        <v>0.00188637046123842</v>
      </c>
      <c r="BB88" s="7"/>
      <c r="BC88" s="7"/>
      <c r="BD88" s="7"/>
      <c r="BE88" s="7"/>
      <c r="BF88" s="7" t="n">
        <f aca="false">BF87*(1+AY88)*(1+BA88)*(1-BE88)</f>
        <v>119.845608785212</v>
      </c>
      <c r="BG88" s="7"/>
      <c r="BH88" s="0" t="n">
        <f aca="false">BH87+1</f>
        <v>57</v>
      </c>
      <c r="BI88" s="40" t="n">
        <f aca="false">T95/AG95</f>
        <v>0.0170012267906529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153125677.552266</v>
      </c>
      <c r="E89" s="9"/>
      <c r="F89" s="67" t="n">
        <f aca="false">'Central pensions'!I89</f>
        <v>27832404.4782247</v>
      </c>
      <c r="G89" s="9" t="n">
        <f aca="false">'Central pensions'!K89</f>
        <v>3992209.67214055</v>
      </c>
      <c r="H89" s="9" t="n">
        <f aca="false">'Central pensions'!V89</f>
        <v>21963959.7238356</v>
      </c>
      <c r="I89" s="67" t="n">
        <f aca="false">'Central pensions'!M89</f>
        <v>123470.402231152</v>
      </c>
      <c r="J89" s="9" t="n">
        <f aca="false">'Central pensions'!W89</f>
        <v>679297.7234176</v>
      </c>
      <c r="K89" s="9"/>
      <c r="L89" s="67" t="n">
        <f aca="false">'Central pensions'!N89</f>
        <v>4226489.2604711</v>
      </c>
      <c r="M89" s="67"/>
      <c r="N89" s="67" t="n">
        <f aca="false">'Central pensions'!L89</f>
        <v>1254106.28689039</v>
      </c>
      <c r="O89" s="9"/>
      <c r="P89" s="9" t="n">
        <f aca="false">'Central pensions'!X89</f>
        <v>28830995.6337646</v>
      </c>
      <c r="Q89" s="67"/>
      <c r="R89" s="67" t="n">
        <f aca="false">'Central SIPA income'!G84</f>
        <v>30501423.3456305</v>
      </c>
      <c r="S89" s="67"/>
      <c r="T89" s="9" t="n">
        <f aca="false">'Central SIPA income'!J84</f>
        <v>116624835.772232</v>
      </c>
      <c r="U89" s="9"/>
      <c r="V89" s="67" t="n">
        <f aca="false">'Central SIPA income'!F84</f>
        <v>116821.662358758</v>
      </c>
      <c r="W89" s="67"/>
      <c r="X89" s="67" t="n">
        <f aca="false">'Central SIPA income'!M84</f>
        <v>293422.33522537</v>
      </c>
      <c r="Y89" s="9"/>
      <c r="Z89" s="9" t="n">
        <f aca="false">R89+V89-N89-L89-F89</f>
        <v>-2694755.01759698</v>
      </c>
      <c r="AA89" s="9"/>
      <c r="AB89" s="9" t="n">
        <f aca="false">T89-P89-D89</f>
        <v>-65331837.4137984</v>
      </c>
      <c r="AC89" s="50"/>
      <c r="AD89" s="9"/>
      <c r="AE89" s="9"/>
      <c r="AF89" s="9"/>
      <c r="AG89" s="9" t="n">
        <f aca="false">BF89/100*$AG$57</f>
        <v>6920867443.06284</v>
      </c>
      <c r="AH89" s="40" t="n">
        <f aca="false">(AG89-AG88)/AG88</f>
        <v>0.00410935760687994</v>
      </c>
      <c r="AI89" s="40" t="n">
        <f aca="false">(AG89-AG85)/AG85</f>
        <v>0.0162976478893984</v>
      </c>
      <c r="AJ89" s="40" t="n">
        <f aca="false">AB89/AG89</f>
        <v>-0.00943983365543058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13312763</v>
      </c>
      <c r="AY89" s="40" t="n">
        <f aca="false">(AW89-AW88)/AW88</f>
        <v>0.00308004477133429</v>
      </c>
      <c r="AZ89" s="39" t="n">
        <f aca="false">workers_and_wage_central!B77</f>
        <v>7105.3824665799</v>
      </c>
      <c r="BA89" s="40" t="n">
        <f aca="false">(AZ89-AZ88)/AZ88</f>
        <v>0.00102615224070201</v>
      </c>
      <c r="BB89" s="7"/>
      <c r="BC89" s="7"/>
      <c r="BD89" s="7"/>
      <c r="BE89" s="7"/>
      <c r="BF89" s="7" t="n">
        <f aca="false">BF88*(1+AY89)*(1+BA89)*(1-BE89)</f>
        <v>120.338097249325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0.0147943323795942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150467073.488788</v>
      </c>
      <c r="E90" s="6"/>
      <c r="F90" s="8" t="n">
        <f aca="false">'Central pensions'!I90</f>
        <v>27349171.7191932</v>
      </c>
      <c r="G90" s="6" t="n">
        <f aca="false">'Central pensions'!K90</f>
        <v>3969265.02525719</v>
      </c>
      <c r="H90" s="6" t="n">
        <f aca="false">'Central pensions'!V90</f>
        <v>21837725.0464487</v>
      </c>
      <c r="I90" s="8" t="n">
        <f aca="false">'Central pensions'!M90</f>
        <v>122760.773977026</v>
      </c>
      <c r="J90" s="6" t="n">
        <f aca="false">'Central pensions'!W90</f>
        <v>675393.558137587</v>
      </c>
      <c r="K90" s="6"/>
      <c r="L90" s="8" t="n">
        <f aca="false">'Central pensions'!N90</f>
        <v>5030707.56228425</v>
      </c>
      <c r="M90" s="8"/>
      <c r="N90" s="8" t="n">
        <f aca="false">'Central pensions'!L90</f>
        <v>1231699.53115096</v>
      </c>
      <c r="O90" s="6"/>
      <c r="P90" s="6" t="n">
        <f aca="false">'Central pensions'!X90</f>
        <v>32880812.8659494</v>
      </c>
      <c r="Q90" s="8"/>
      <c r="R90" s="8" t="n">
        <f aca="false">'Central SIPA income'!G85</f>
        <v>26851252.4503671</v>
      </c>
      <c r="S90" s="8"/>
      <c r="T90" s="6" t="n">
        <f aca="false">'Central SIPA income'!J85</f>
        <v>102668090.987676</v>
      </c>
      <c r="U90" s="6"/>
      <c r="V90" s="8" t="n">
        <f aca="false">'Central SIPA income'!F85</f>
        <v>117197.755303695</v>
      </c>
      <c r="W90" s="8"/>
      <c r="X90" s="8" t="n">
        <f aca="false">'Central SIPA income'!M85</f>
        <v>294366.972272446</v>
      </c>
      <c r="Y90" s="6"/>
      <c r="Z90" s="6" t="n">
        <f aca="false">R90+V90-N90-L90-F90</f>
        <v>-6643128.60695765</v>
      </c>
      <c r="AA90" s="6"/>
      <c r="AB90" s="6" t="n">
        <f aca="false">T90-P90-D90</f>
        <v>-80679795.3670623</v>
      </c>
      <c r="AC90" s="50"/>
      <c r="AD90" s="6"/>
      <c r="AE90" s="6"/>
      <c r="AF90" s="6"/>
      <c r="AG90" s="6" t="n">
        <f aca="false">BF90/100*$AG$57</f>
        <v>6982824192.05171</v>
      </c>
      <c r="AH90" s="61" t="n">
        <f aca="false">(AG90-AG89)/AG89</f>
        <v>0.00895216524497607</v>
      </c>
      <c r="AI90" s="61"/>
      <c r="AJ90" s="61" t="n">
        <f aca="false">AB90/AG90</f>
        <v>-0.0115540350362676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0.00596562098957645</v>
      </c>
      <c r="AV90" s="5"/>
      <c r="AW90" s="65" t="n">
        <f aca="false">workers_and_wage_central!C78</f>
        <v>13355378</v>
      </c>
      <c r="AX90" s="5"/>
      <c r="AY90" s="61" t="n">
        <f aca="false">(AW90-AW89)/AW89</f>
        <v>0.00320106352077326</v>
      </c>
      <c r="AZ90" s="66" t="n">
        <f aca="false">workers_and_wage_central!B78</f>
        <v>7146.11585377474</v>
      </c>
      <c r="BA90" s="61" t="n">
        <f aca="false">(AZ90-AZ89)/AZ89</f>
        <v>0.00573275082466431</v>
      </c>
      <c r="BB90" s="5"/>
      <c r="BC90" s="5"/>
      <c r="BD90" s="5"/>
      <c r="BE90" s="5"/>
      <c r="BF90" s="5" t="n">
        <f aca="false">BF89*(1+AY90)*(1+BA90)*(1-BE90)</f>
        <v>121.415383781167</v>
      </c>
      <c r="BG90" s="5"/>
      <c r="BH90" s="5" t="n">
        <f aca="false">BH89+1</f>
        <v>59</v>
      </c>
      <c r="BI90" s="61" t="n">
        <f aca="false">T97/AG97</f>
        <v>0.0171138309372796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153741076.736384</v>
      </c>
      <c r="E91" s="9"/>
      <c r="F91" s="67" t="n">
        <f aca="false">'Central pensions'!I91</f>
        <v>27944260.5645568</v>
      </c>
      <c r="G91" s="9" t="n">
        <f aca="false">'Central pensions'!K91</f>
        <v>4129991.521362</v>
      </c>
      <c r="H91" s="9" t="n">
        <f aca="false">'Central pensions'!V91</f>
        <v>22721994.8060343</v>
      </c>
      <c r="I91" s="67" t="n">
        <f aca="false">'Central pensions'!M91</f>
        <v>127731.696536969</v>
      </c>
      <c r="J91" s="9" t="n">
        <f aca="false">'Central pensions'!W91</f>
        <v>702742.107403123</v>
      </c>
      <c r="K91" s="9"/>
      <c r="L91" s="67" t="n">
        <f aca="false">'Central pensions'!N91</f>
        <v>4190415.10628433</v>
      </c>
      <c r="M91" s="67"/>
      <c r="N91" s="67" t="n">
        <f aca="false">'Central pensions'!L91</f>
        <v>1258432.82870285</v>
      </c>
      <c r="O91" s="9"/>
      <c r="P91" s="9" t="n">
        <f aca="false">'Central pensions'!X91</f>
        <v>28667610.0327161</v>
      </c>
      <c r="Q91" s="67"/>
      <c r="R91" s="67" t="n">
        <f aca="false">'Central SIPA income'!G86</f>
        <v>31182991.3557648</v>
      </c>
      <c r="S91" s="67"/>
      <c r="T91" s="9" t="n">
        <f aca="false">'Central SIPA income'!J86</f>
        <v>119230870.131639</v>
      </c>
      <c r="U91" s="9"/>
      <c r="V91" s="67" t="n">
        <f aca="false">'Central SIPA income'!F86</f>
        <v>119526.156531322</v>
      </c>
      <c r="W91" s="67"/>
      <c r="X91" s="67" t="n">
        <f aca="false">'Central SIPA income'!M86</f>
        <v>300215.244859543</v>
      </c>
      <c r="Y91" s="9"/>
      <c r="Z91" s="9" t="n">
        <f aca="false">R91+V91-N91-L91-F91</f>
        <v>-2090590.98724781</v>
      </c>
      <c r="AA91" s="9"/>
      <c r="AB91" s="9" t="n">
        <f aca="false">T91-P91-D91</f>
        <v>-63177816.637461</v>
      </c>
      <c r="AC91" s="50"/>
      <c r="AD91" s="9"/>
      <c r="AE91" s="9"/>
      <c r="AF91" s="9"/>
      <c r="AG91" s="9" t="n">
        <f aca="false">BF91/100*$AG$57</f>
        <v>7032959310.88084</v>
      </c>
      <c r="AH91" s="40" t="n">
        <f aca="false">(AG91-AG90)/AG90</f>
        <v>0.00717977675654392</v>
      </c>
      <c r="AI91" s="40"/>
      <c r="AJ91" s="40" t="n">
        <f aca="false">AB91/AG91</f>
        <v>-0.00898310566644646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13406613</v>
      </c>
      <c r="AX91" s="7"/>
      <c r="AY91" s="40" t="n">
        <f aca="false">(AW91-AW90)/AW90</f>
        <v>0.00383628228268792</v>
      </c>
      <c r="AZ91" s="39" t="n">
        <f aca="false">workers_and_wage_central!B79</f>
        <v>7169.91754264407</v>
      </c>
      <c r="BA91" s="40" t="n">
        <f aca="false">(AZ91-AZ90)/AZ90</f>
        <v>0.00333071690361011</v>
      </c>
      <c r="BB91" s="7"/>
      <c r="BC91" s="7"/>
      <c r="BD91" s="7"/>
      <c r="BE91" s="7"/>
      <c r="BF91" s="7" t="n">
        <f aca="false">BF90*(1+AY91)*(1+BA91)*(1-BE91)</f>
        <v>122.287119131526</v>
      </c>
      <c r="BG91" s="7"/>
      <c r="BH91" s="7" t="n">
        <f aca="false">BH90+1</f>
        <v>60</v>
      </c>
      <c r="BI91" s="40" t="n">
        <f aca="false">T98/AG98</f>
        <v>0.0148736081590977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151010461.07446</v>
      </c>
      <c r="E92" s="9"/>
      <c r="F92" s="67" t="n">
        <f aca="false">'Central pensions'!I92</f>
        <v>27447938.8450902</v>
      </c>
      <c r="G92" s="9" t="n">
        <f aca="false">'Central pensions'!K92</f>
        <v>4112896.99656774</v>
      </c>
      <c r="H92" s="9" t="n">
        <f aca="false">'Central pensions'!V92</f>
        <v>22627945.7743166</v>
      </c>
      <c r="I92" s="67" t="n">
        <f aca="false">'Central pensions'!M92</f>
        <v>127202.999893848</v>
      </c>
      <c r="J92" s="9" t="n">
        <f aca="false">'Central pensions'!W92</f>
        <v>699833.374463402</v>
      </c>
      <c r="K92" s="9"/>
      <c r="L92" s="67" t="n">
        <f aca="false">'Central pensions'!N92</f>
        <v>4036029.85104827</v>
      </c>
      <c r="M92" s="67"/>
      <c r="N92" s="67" t="n">
        <f aca="false">'Central pensions'!L92</f>
        <v>1235950.67133875</v>
      </c>
      <c r="O92" s="9"/>
      <c r="P92" s="9" t="n">
        <f aca="false">'Central pensions'!X92</f>
        <v>27742814.0128711</v>
      </c>
      <c r="Q92" s="67"/>
      <c r="R92" s="67" t="n">
        <f aca="false">'Central SIPA income'!G87</f>
        <v>27309238.3964419</v>
      </c>
      <c r="S92" s="67"/>
      <c r="T92" s="9" t="n">
        <f aca="false">'Central SIPA income'!J87</f>
        <v>104419239.946913</v>
      </c>
      <c r="U92" s="9"/>
      <c r="V92" s="67" t="n">
        <f aca="false">'Central SIPA income'!F87</f>
        <v>119565.150391009</v>
      </c>
      <c r="W92" s="67"/>
      <c r="X92" s="67" t="n">
        <f aca="false">'Central SIPA income'!M87</f>
        <v>300313.186192836</v>
      </c>
      <c r="Y92" s="9"/>
      <c r="Z92" s="9" t="n">
        <f aca="false">R92+V92-N92-L92-F92</f>
        <v>-5291115.82064429</v>
      </c>
      <c r="AA92" s="9"/>
      <c r="AB92" s="9" t="n">
        <f aca="false">T92-P92-D92</f>
        <v>-74334035.1404181</v>
      </c>
      <c r="AC92" s="50"/>
      <c r="AD92" s="9"/>
      <c r="AE92" s="9"/>
      <c r="AF92" s="9"/>
      <c r="AG92" s="9" t="n">
        <f aca="false">BF92/100*$AG$57</f>
        <v>7066604129.92723</v>
      </c>
      <c r="AH92" s="40" t="n">
        <f aca="false">(AG92-AG91)/AG91</f>
        <v>0.00478387796078115</v>
      </c>
      <c r="AI92" s="40"/>
      <c r="AJ92" s="40" t="n">
        <f aca="false">AB92/AG92</f>
        <v>-0.010519060325682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13436465</v>
      </c>
      <c r="AY92" s="40" t="n">
        <f aca="false">(AW92-AW91)/AW91</f>
        <v>0.00222666231955827</v>
      </c>
      <c r="AZ92" s="39" t="n">
        <f aca="false">workers_and_wage_central!B80</f>
        <v>7188.21183272401</v>
      </c>
      <c r="BA92" s="40" t="n">
        <f aca="false">(AZ92-AZ91)/AZ91</f>
        <v>0.00255153423608231</v>
      </c>
      <c r="BB92" s="7"/>
      <c r="BC92" s="7"/>
      <c r="BD92" s="7"/>
      <c r="BE92" s="7"/>
      <c r="BF92" s="7" t="n">
        <f aca="false">BF91*(1+AY92)*(1+BA92)*(1-BE92)</f>
        <v>122.872125785627</v>
      </c>
      <c r="BG92" s="7"/>
      <c r="BH92" s="0" t="n">
        <f aca="false">BH91+1</f>
        <v>61</v>
      </c>
      <c r="BI92" s="40" t="n">
        <f aca="false">T99/AG99</f>
        <v>0.0171364478715825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154226581.072439</v>
      </c>
      <c r="E93" s="9"/>
      <c r="F93" s="67" t="n">
        <f aca="false">'Central pensions'!I93</f>
        <v>28032506.7246588</v>
      </c>
      <c r="G93" s="9" t="n">
        <f aca="false">'Central pensions'!K93</f>
        <v>4277488.52815735</v>
      </c>
      <c r="H93" s="9" t="n">
        <f aca="false">'Central pensions'!V93</f>
        <v>23533479.8187697</v>
      </c>
      <c r="I93" s="67" t="n">
        <f aca="false">'Central pensions'!M93</f>
        <v>132293.459633731</v>
      </c>
      <c r="J93" s="9" t="n">
        <f aca="false">'Central pensions'!W93</f>
        <v>727839.5820238</v>
      </c>
      <c r="K93" s="9"/>
      <c r="L93" s="67" t="n">
        <f aca="false">'Central pensions'!N93</f>
        <v>4186009.61599067</v>
      </c>
      <c r="M93" s="67"/>
      <c r="N93" s="67" t="n">
        <f aca="false">'Central pensions'!L93</f>
        <v>1263109.45017521</v>
      </c>
      <c r="O93" s="9"/>
      <c r="P93" s="9" t="n">
        <f aca="false">'Central pensions'!X93</f>
        <v>28670479.314154</v>
      </c>
      <c r="Q93" s="67"/>
      <c r="R93" s="67" t="n">
        <f aca="false">'Central SIPA income'!G88</f>
        <v>31517780.0072717</v>
      </c>
      <c r="S93" s="67"/>
      <c r="T93" s="9" t="n">
        <f aca="false">'Central SIPA income'!J88</f>
        <v>120510963.557377</v>
      </c>
      <c r="U93" s="9"/>
      <c r="V93" s="67" t="n">
        <f aca="false">'Central SIPA income'!F88</f>
        <v>117829.191449062</v>
      </c>
      <c r="W93" s="67"/>
      <c r="X93" s="67" t="n">
        <f aca="false">'Central SIPA income'!M88</f>
        <v>295952.957821516</v>
      </c>
      <c r="Y93" s="9"/>
      <c r="Z93" s="9" t="n">
        <f aca="false">R93+V93-N93-L93-F93</f>
        <v>-1846016.59210401</v>
      </c>
      <c r="AA93" s="9"/>
      <c r="AB93" s="9" t="n">
        <f aca="false">T93-P93-D93</f>
        <v>-62386096.829216</v>
      </c>
      <c r="AC93" s="50"/>
      <c r="AD93" s="9"/>
      <c r="AE93" s="9"/>
      <c r="AF93" s="9"/>
      <c r="AG93" s="9" t="n">
        <f aca="false">BF93/100*$AG$57</f>
        <v>7087427037.8909</v>
      </c>
      <c r="AH93" s="40" t="n">
        <f aca="false">(AG93-AG92)/AG92</f>
        <v>0.00294666399600468</v>
      </c>
      <c r="AI93" s="40" t="n">
        <f aca="false">(AG93-AG89)/AG89</f>
        <v>0.0240662888284356</v>
      </c>
      <c r="AJ93" s="40" t="n">
        <f aca="false">AB93/AG93</f>
        <v>-0.00880236177327633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13443140</v>
      </c>
      <c r="AY93" s="40" t="n">
        <f aca="false">(AW93-AW92)/AW92</f>
        <v>0.00049678244984823</v>
      </c>
      <c r="AZ93" s="39" t="n">
        <f aca="false">workers_and_wage_central!B81</f>
        <v>7205.81335611495</v>
      </c>
      <c r="BA93" s="40" t="n">
        <f aca="false">(AZ93-AZ92)/AZ92</f>
        <v>0.00244866509231305</v>
      </c>
      <c r="BB93" s="7"/>
      <c r="BC93" s="7"/>
      <c r="BD93" s="7"/>
      <c r="BE93" s="7"/>
      <c r="BF93" s="7" t="n">
        <f aca="false">BF92*(1+AY93)*(1+BA93)*(1-BE93)</f>
        <v>123.234188654792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0.0149074326722912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151745005.903425</v>
      </c>
      <c r="E94" s="6"/>
      <c r="F94" s="8" t="n">
        <f aca="false">'Central pensions'!I94</f>
        <v>27581451.062727</v>
      </c>
      <c r="G94" s="6" t="n">
        <f aca="false">'Central pensions'!K94</f>
        <v>4306161.89805777</v>
      </c>
      <c r="H94" s="6" t="n">
        <f aca="false">'Central pensions'!V94</f>
        <v>23691232.23995</v>
      </c>
      <c r="I94" s="8" t="n">
        <f aca="false">'Central pensions'!M94</f>
        <v>133180.264888383</v>
      </c>
      <c r="J94" s="6" t="n">
        <f aca="false">'Central pensions'!W94</f>
        <v>732718.522885045</v>
      </c>
      <c r="K94" s="6"/>
      <c r="L94" s="8" t="n">
        <f aca="false">'Central pensions'!N94</f>
        <v>5007418.09456986</v>
      </c>
      <c r="M94" s="8"/>
      <c r="N94" s="8" t="n">
        <f aca="false">'Central pensions'!L94</f>
        <v>1243209.1968834</v>
      </c>
      <c r="O94" s="6"/>
      <c r="P94" s="6" t="n">
        <f aca="false">'Central pensions'!X94</f>
        <v>32823286.4922255</v>
      </c>
      <c r="Q94" s="8"/>
      <c r="R94" s="8" t="n">
        <f aca="false">'Central SIPA income'!G89</f>
        <v>27512169.6819792</v>
      </c>
      <c r="S94" s="8"/>
      <c r="T94" s="6" t="n">
        <f aca="false">'Central SIPA income'!J89</f>
        <v>105195165.305565</v>
      </c>
      <c r="U94" s="6"/>
      <c r="V94" s="8" t="n">
        <f aca="false">'Central SIPA income'!F89</f>
        <v>119000.314599053</v>
      </c>
      <c r="W94" s="8"/>
      <c r="X94" s="8" t="n">
        <f aca="false">'Central SIPA income'!M89</f>
        <v>298894.481530118</v>
      </c>
      <c r="Y94" s="6"/>
      <c r="Z94" s="6" t="n">
        <f aca="false">R94+V94-N94-L94-F94</f>
        <v>-6200908.35760201</v>
      </c>
      <c r="AA94" s="6"/>
      <c r="AB94" s="6" t="n">
        <f aca="false">T94-P94-D94</f>
        <v>-79373127.0900863</v>
      </c>
      <c r="AC94" s="50"/>
      <c r="AD94" s="6"/>
      <c r="AE94" s="6"/>
      <c r="AF94" s="6"/>
      <c r="AG94" s="6" t="n">
        <f aca="false">BF94/100*$AG$57</f>
        <v>7112600151.12034</v>
      </c>
      <c r="AH94" s="61" t="n">
        <f aca="false">(AG94-AG93)/AG93</f>
        <v>0.00355179857159067</v>
      </c>
      <c r="AI94" s="61"/>
      <c r="AJ94" s="61" t="n">
        <f aca="false">AB94/AG94</f>
        <v>-0.0111595092376427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0.00431559527788037</v>
      </c>
      <c r="AV94" s="5"/>
      <c r="AW94" s="65" t="n">
        <f aca="false">workers_and_wage_central!C82</f>
        <v>13502947</v>
      </c>
      <c r="AX94" s="5"/>
      <c r="AY94" s="61" t="n">
        <f aca="false">(AW94-AW93)/AW93</f>
        <v>0.00444888619771869</v>
      </c>
      <c r="AZ94" s="66" t="n">
        <f aca="false">workers_and_wage_central!B82</f>
        <v>7199.37774143432</v>
      </c>
      <c r="BA94" s="61" t="n">
        <f aca="false">(AZ94-AZ93)/AZ93</f>
        <v>-0.000893114262413101</v>
      </c>
      <c r="BB94" s="5"/>
      <c r="BC94" s="5"/>
      <c r="BD94" s="5"/>
      <c r="BE94" s="5"/>
      <c r="BF94" s="5" t="n">
        <f aca="false">BF93*(1+AY94)*(1+BA94)*(1-BE94)</f>
        <v>123.671891670027</v>
      </c>
      <c r="BG94" s="5"/>
      <c r="BH94" s="5" t="n">
        <f aca="false">BH93+1</f>
        <v>63</v>
      </c>
      <c r="BI94" s="61" t="n">
        <f aca="false">T101/AG101</f>
        <v>0.0171682171377635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154489622.690693</v>
      </c>
      <c r="E95" s="9"/>
      <c r="F95" s="67" t="n">
        <f aca="false">'Central pensions'!I95</f>
        <v>28080317.6524595</v>
      </c>
      <c r="G95" s="9" t="n">
        <f aca="false">'Central pensions'!K95</f>
        <v>4452863.32033837</v>
      </c>
      <c r="H95" s="9" t="n">
        <f aca="false">'Central pensions'!V95</f>
        <v>24498340.1814207</v>
      </c>
      <c r="I95" s="67" t="n">
        <f aca="false">'Central pensions'!M95</f>
        <v>137717.422278508</v>
      </c>
      <c r="J95" s="9" t="n">
        <f aca="false">'Central pensions'!W95</f>
        <v>757680.624167656</v>
      </c>
      <c r="K95" s="9"/>
      <c r="L95" s="67" t="n">
        <f aca="false">'Central pensions'!N95</f>
        <v>4275114.77109637</v>
      </c>
      <c r="M95" s="67"/>
      <c r="N95" s="67" t="n">
        <f aca="false">'Central pensions'!L95</f>
        <v>1265632.72956678</v>
      </c>
      <c r="O95" s="9"/>
      <c r="P95" s="9" t="n">
        <f aca="false">'Central pensions'!X95</f>
        <v>29146728.7263102</v>
      </c>
      <c r="Q95" s="67"/>
      <c r="R95" s="67" t="n">
        <f aca="false">'Central SIPA income'!G90</f>
        <v>31891496.9044801</v>
      </c>
      <c r="S95" s="67"/>
      <c r="T95" s="9" t="n">
        <f aca="false">'Central SIPA income'!J90</f>
        <v>121939902.504532</v>
      </c>
      <c r="U95" s="9"/>
      <c r="V95" s="67" t="n">
        <f aca="false">'Central SIPA income'!F90</f>
        <v>121289.948838237</v>
      </c>
      <c r="W95" s="67"/>
      <c r="X95" s="67" t="n">
        <f aca="false">'Central SIPA income'!M90</f>
        <v>304645.382619082</v>
      </c>
      <c r="Y95" s="9"/>
      <c r="Z95" s="9" t="n">
        <f aca="false">R95+V95-N95-L95-F95</f>
        <v>-1608278.29980433</v>
      </c>
      <c r="AA95" s="9"/>
      <c r="AB95" s="9" t="n">
        <f aca="false">T95-P95-D95</f>
        <v>-61696448.9124718</v>
      </c>
      <c r="AC95" s="50"/>
      <c r="AD95" s="9"/>
      <c r="AE95" s="9"/>
      <c r="AF95" s="9"/>
      <c r="AG95" s="9" t="n">
        <f aca="false">BF95/100*$AG$57</f>
        <v>7172417849.96203</v>
      </c>
      <c r="AH95" s="40" t="n">
        <f aca="false">(AG95-AG94)/AG94</f>
        <v>0.00841010285560195</v>
      </c>
      <c r="AI95" s="40"/>
      <c r="AJ95" s="40" t="n">
        <f aca="false">AB95/AG95</f>
        <v>-0.00860190387719791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13520746</v>
      </c>
      <c r="AX95" s="7"/>
      <c r="AY95" s="40" t="n">
        <f aca="false">(AW95-AW94)/AW94</f>
        <v>0.00131815669571983</v>
      </c>
      <c r="AZ95" s="39" t="n">
        <f aca="false">workers_and_wage_central!B83</f>
        <v>7250.36812744249</v>
      </c>
      <c r="BA95" s="40" t="n">
        <f aca="false">(AZ95-AZ94)/AZ94</f>
        <v>0.00708261016986345</v>
      </c>
      <c r="BB95" s="7"/>
      <c r="BC95" s="7"/>
      <c r="BD95" s="7"/>
      <c r="BE95" s="7"/>
      <c r="BF95" s="7" t="n">
        <f aca="false">BF94*(1+AY95)*(1+BA95)*(1-BE95)</f>
        <v>124.711984999319</v>
      </c>
      <c r="BG95" s="7"/>
      <c r="BH95" s="7" t="n">
        <f aca="false">BH94+1</f>
        <v>64</v>
      </c>
      <c r="BI95" s="40" t="n">
        <f aca="false">T102/AG102</f>
        <v>0.0148975360472693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152073717.417205</v>
      </c>
      <c r="E96" s="9"/>
      <c r="F96" s="67" t="n">
        <f aca="false">'Central pensions'!I96</f>
        <v>27641198.2713886</v>
      </c>
      <c r="G96" s="9" t="n">
        <f aca="false">'Central pensions'!K96</f>
        <v>4468850.74351052</v>
      </c>
      <c r="H96" s="9" t="n">
        <f aca="false">'Central pensions'!V96</f>
        <v>24586298.2666614</v>
      </c>
      <c r="I96" s="67" t="n">
        <f aca="false">'Central pensions'!M96</f>
        <v>138211.878665272</v>
      </c>
      <c r="J96" s="9" t="n">
        <f aca="false">'Central pensions'!W96</f>
        <v>760400.977319415</v>
      </c>
      <c r="K96" s="9"/>
      <c r="L96" s="67" t="n">
        <f aca="false">'Central pensions'!N96</f>
        <v>4171334.7461685</v>
      </c>
      <c r="M96" s="67"/>
      <c r="N96" s="67" t="n">
        <f aca="false">'Central pensions'!L96</f>
        <v>1246490.33951627</v>
      </c>
      <c r="O96" s="9"/>
      <c r="P96" s="9" t="n">
        <f aca="false">'Central pensions'!X96</f>
        <v>28502897.9014702</v>
      </c>
      <c r="Q96" s="67"/>
      <c r="R96" s="67" t="n">
        <f aca="false">'Central SIPA income'!G91</f>
        <v>27763676.8241813</v>
      </c>
      <c r="S96" s="67"/>
      <c r="T96" s="9" t="n">
        <f aca="false">'Central SIPA income'!J91</f>
        <v>106156824.662326</v>
      </c>
      <c r="U96" s="9"/>
      <c r="V96" s="67" t="n">
        <f aca="false">'Central SIPA income'!F91</f>
        <v>124537.460710722</v>
      </c>
      <c r="W96" s="67"/>
      <c r="X96" s="67" t="n">
        <f aca="false">'Central SIPA income'!M91</f>
        <v>312802.196159112</v>
      </c>
      <c r="Y96" s="9"/>
      <c r="Z96" s="9" t="n">
        <f aca="false">R96+V96-N96-L96-F96</f>
        <v>-5170809.07218131</v>
      </c>
      <c r="AA96" s="9"/>
      <c r="AB96" s="9" t="n">
        <f aca="false">T96-P96-D96</f>
        <v>-74419790.6563491</v>
      </c>
      <c r="AC96" s="50"/>
      <c r="AD96" s="9"/>
      <c r="AE96" s="9"/>
      <c r="AF96" s="9"/>
      <c r="AG96" s="9" t="n">
        <f aca="false">BF96/100*$AG$57</f>
        <v>7175506264.05743</v>
      </c>
      <c r="AH96" s="40" t="n">
        <f aca="false">(AG96-AG95)/AG95</f>
        <v>0.000430595952439826</v>
      </c>
      <c r="AI96" s="40"/>
      <c r="AJ96" s="40" t="n">
        <f aca="false">AB96/AG96</f>
        <v>-0.0103713644609472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13576735</v>
      </c>
      <c r="AY96" s="40" t="n">
        <f aca="false">(AW96-AW95)/AW95</f>
        <v>0.00414096973643318</v>
      </c>
      <c r="AZ96" s="39" t="n">
        <f aca="false">workers_and_wage_central!B84</f>
        <v>7223.57749083355</v>
      </c>
      <c r="BA96" s="40" t="n">
        <f aca="false">(AZ96-AZ95)/AZ95</f>
        <v>-0.00369507260018211</v>
      </c>
      <c r="BB96" s="7"/>
      <c r="BC96" s="7"/>
      <c r="BD96" s="7"/>
      <c r="BE96" s="7"/>
      <c r="BF96" s="7" t="n">
        <f aca="false">BF95*(1+AY96)*(1+BA96)*(1-BE96)</f>
        <v>124.76568547528</v>
      </c>
      <c r="BG96" s="7"/>
      <c r="BH96" s="0" t="n">
        <f aca="false">BH95+1</f>
        <v>65</v>
      </c>
      <c r="BI96" s="40" t="n">
        <f aca="false">T103/AG103</f>
        <v>0.0171628219697946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155602809.533178</v>
      </c>
      <c r="E97" s="9"/>
      <c r="F97" s="67" t="n">
        <f aca="false">'Central pensions'!I97</f>
        <v>28282652.5381242</v>
      </c>
      <c r="G97" s="9" t="n">
        <f aca="false">'Central pensions'!K97</f>
        <v>4573688.62109412</v>
      </c>
      <c r="H97" s="9" t="n">
        <f aca="false">'Central pensions'!V97</f>
        <v>25163085.3369517</v>
      </c>
      <c r="I97" s="67" t="n">
        <f aca="false">'Central pensions'!M97</f>
        <v>141454.287250334</v>
      </c>
      <c r="J97" s="9" t="n">
        <f aca="false">'Central pensions'!W97</f>
        <v>778239.752689232</v>
      </c>
      <c r="K97" s="9"/>
      <c r="L97" s="67" t="n">
        <f aca="false">'Central pensions'!N97</f>
        <v>4235597.17439842</v>
      </c>
      <c r="M97" s="67"/>
      <c r="N97" s="67" t="n">
        <f aca="false">'Central pensions'!L97</f>
        <v>1274851.5469276</v>
      </c>
      <c r="O97" s="9"/>
      <c r="P97" s="9" t="n">
        <f aca="false">'Central pensions'!X97</f>
        <v>28992390.9423142</v>
      </c>
      <c r="Q97" s="67"/>
      <c r="R97" s="67" t="n">
        <f aca="false">'Central SIPA income'!G92</f>
        <v>32272950.8608616</v>
      </c>
      <c r="S97" s="67"/>
      <c r="T97" s="9" t="n">
        <f aca="false">'Central SIPA income'!J92</f>
        <v>123398424.768019</v>
      </c>
      <c r="U97" s="9"/>
      <c r="V97" s="67" t="n">
        <f aca="false">'Central SIPA income'!F92</f>
        <v>118327.414534985</v>
      </c>
      <c r="W97" s="67"/>
      <c r="X97" s="67" t="n">
        <f aca="false">'Central SIPA income'!M92</f>
        <v>297204.350571652</v>
      </c>
      <c r="Y97" s="9"/>
      <c r="Z97" s="9" t="n">
        <f aca="false">R97+V97-N97-L97-F97</f>
        <v>-1401822.98405365</v>
      </c>
      <c r="AA97" s="9"/>
      <c r="AB97" s="9" t="n">
        <f aca="false">T97-P97-D97</f>
        <v>-61196775.7074728</v>
      </c>
      <c r="AC97" s="50"/>
      <c r="AD97" s="9"/>
      <c r="AE97" s="9"/>
      <c r="AF97" s="9"/>
      <c r="AG97" s="9" t="n">
        <f aca="false">BF97/100*$AG$57</f>
        <v>7210450145.28083</v>
      </c>
      <c r="AH97" s="40" t="n">
        <f aca="false">(AG97-AG96)/AG96</f>
        <v>0.00486988373188903</v>
      </c>
      <c r="AI97" s="40" t="n">
        <f aca="false">(AG97-AG93)/AG93</f>
        <v>0.0173579363473119</v>
      </c>
      <c r="AJ97" s="40" t="n">
        <f aca="false">AB97/AG97</f>
        <v>-0.0084872337336006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13590079</v>
      </c>
      <c r="AY97" s="40" t="n">
        <f aca="false">(AW97-AW96)/AW96</f>
        <v>0.000982857807860284</v>
      </c>
      <c r="AZ97" s="39" t="n">
        <f aca="false">workers_and_wage_central!B85</f>
        <v>7251.62815399134</v>
      </c>
      <c r="BA97" s="40" t="n">
        <f aca="false">(AZ97-AZ96)/AZ96</f>
        <v>0.00388320928146675</v>
      </c>
      <c r="BB97" s="7"/>
      <c r="BC97" s="7"/>
      <c r="BD97" s="7"/>
      <c r="BE97" s="7"/>
      <c r="BF97" s="7" t="n">
        <f aca="false">BF96*(1+AY97)*(1+BA97)*(1-BE97)</f>
        <v>125.373279857274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0.0149681035102135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152842428.130558</v>
      </c>
      <c r="E98" s="6"/>
      <c r="F98" s="8" t="n">
        <f aca="false">'Central pensions'!I98</f>
        <v>27780920.5429423</v>
      </c>
      <c r="G98" s="6" t="n">
        <f aca="false">'Central pensions'!K98</f>
        <v>4551323.11891334</v>
      </c>
      <c r="H98" s="6" t="n">
        <f aca="false">'Central pensions'!V98</f>
        <v>25040036.942843</v>
      </c>
      <c r="I98" s="8" t="n">
        <f aca="false">'Central pensions'!M98</f>
        <v>140762.570688041</v>
      </c>
      <c r="J98" s="6" t="n">
        <f aca="false">'Central pensions'!W98</f>
        <v>774434.132252874</v>
      </c>
      <c r="K98" s="6"/>
      <c r="L98" s="8" t="n">
        <f aca="false">'Central pensions'!N98</f>
        <v>5057100.65306179</v>
      </c>
      <c r="M98" s="8"/>
      <c r="N98" s="8" t="n">
        <f aca="false">'Central pensions'!L98</f>
        <v>1251825.21087</v>
      </c>
      <c r="O98" s="6"/>
      <c r="P98" s="6" t="n">
        <f aca="false">'Central pensions'!X98</f>
        <v>33128492.2912402</v>
      </c>
      <c r="Q98" s="8"/>
      <c r="R98" s="8" t="n">
        <f aca="false">'Central SIPA income'!G93</f>
        <v>28157115.0729039</v>
      </c>
      <c r="S98" s="8"/>
      <c r="T98" s="6" t="n">
        <f aca="false">'Central SIPA income'!J93</f>
        <v>107661169.906279</v>
      </c>
      <c r="U98" s="6"/>
      <c r="V98" s="8" t="n">
        <f aca="false">'Central SIPA income'!F93</f>
        <v>121353.850366831</v>
      </c>
      <c r="W98" s="8"/>
      <c r="X98" s="8" t="n">
        <f aca="false">'Central SIPA income'!M93</f>
        <v>304805.884835587</v>
      </c>
      <c r="Y98" s="6"/>
      <c r="Z98" s="6" t="n">
        <f aca="false">R98+V98-N98-L98-F98</f>
        <v>-5811377.48360333</v>
      </c>
      <c r="AA98" s="6"/>
      <c r="AB98" s="6" t="n">
        <f aca="false">T98-P98-D98</f>
        <v>-78309750.5155199</v>
      </c>
      <c r="AC98" s="50"/>
      <c r="AD98" s="6"/>
      <c r="AE98" s="6"/>
      <c r="AF98" s="6"/>
      <c r="AG98" s="6" t="n">
        <f aca="false">BF98/100*$AG$57</f>
        <v>7238402999.10186</v>
      </c>
      <c r="AH98" s="61" t="n">
        <f aca="false">(AG98-AG97)/AG97</f>
        <v>0.00387671411046682</v>
      </c>
      <c r="AI98" s="61"/>
      <c r="AJ98" s="61" t="n">
        <f aca="false">AB98/AG98</f>
        <v>-0.0108186502637718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0.00541530871060853</v>
      </c>
      <c r="AV98" s="5"/>
      <c r="AW98" s="65" t="n">
        <f aca="false">workers_and_wage_central!C86</f>
        <v>13611564</v>
      </c>
      <c r="AX98" s="5"/>
      <c r="AY98" s="61" t="n">
        <f aca="false">(AW98-AW97)/AW97</f>
        <v>0.00158093267890496</v>
      </c>
      <c r="AZ98" s="66" t="n">
        <f aca="false">workers_and_wage_central!B86</f>
        <v>7268.25002919018</v>
      </c>
      <c r="BA98" s="61" t="n">
        <f aca="false">(AZ98-AZ97)/AZ97</f>
        <v>0.00229215768457325</v>
      </c>
      <c r="BB98" s="5"/>
      <c r="BC98" s="5"/>
      <c r="BD98" s="5"/>
      <c r="BE98" s="5"/>
      <c r="BF98" s="5" t="n">
        <f aca="false">BF97*(1+AY98)*(1+BA98)*(1-BE98)</f>
        <v>125.859316220372</v>
      </c>
      <c r="BG98" s="5"/>
      <c r="BH98" s="5" t="n">
        <f aca="false">BH97+1</f>
        <v>67</v>
      </c>
      <c r="BI98" s="61" t="n">
        <f aca="false">T105/AG105</f>
        <v>0.017182753464558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156794984.337622</v>
      </c>
      <c r="E99" s="9"/>
      <c r="F99" s="67" t="n">
        <f aca="false">'Central pensions'!I99</f>
        <v>28499344.4208733</v>
      </c>
      <c r="G99" s="9" t="n">
        <f aca="false">'Central pensions'!K99</f>
        <v>4680439.25199478</v>
      </c>
      <c r="H99" s="9" t="n">
        <f aca="false">'Central pensions'!V99</f>
        <v>25750395.811639</v>
      </c>
      <c r="I99" s="67" t="n">
        <f aca="false">'Central pensions'!M99</f>
        <v>144755.85315448</v>
      </c>
      <c r="J99" s="9" t="n">
        <f aca="false">'Central pensions'!W99</f>
        <v>796403.994174412</v>
      </c>
      <c r="K99" s="9"/>
      <c r="L99" s="67" t="n">
        <f aca="false">'Central pensions'!N99</f>
        <v>4287612.88642527</v>
      </c>
      <c r="M99" s="67"/>
      <c r="N99" s="67" t="n">
        <f aca="false">'Central pensions'!L99</f>
        <v>1283786.88043692</v>
      </c>
      <c r="O99" s="9"/>
      <c r="P99" s="9" t="n">
        <f aca="false">'Central pensions'!X99</f>
        <v>29311460.2879124</v>
      </c>
      <c r="Q99" s="67"/>
      <c r="R99" s="67" t="n">
        <f aca="false">'Central SIPA income'!G94</f>
        <v>32556153.2720648</v>
      </c>
      <c r="S99" s="67"/>
      <c r="T99" s="9" t="n">
        <f aca="false">'Central SIPA income'!J94</f>
        <v>124481273.732889</v>
      </c>
      <c r="U99" s="9"/>
      <c r="V99" s="67" t="n">
        <f aca="false">'Central SIPA income'!F94</f>
        <v>120253.284590131</v>
      </c>
      <c r="W99" s="67"/>
      <c r="X99" s="67" t="n">
        <f aca="false">'Central SIPA income'!M94</f>
        <v>302041.580906435</v>
      </c>
      <c r="Y99" s="9"/>
      <c r="Z99" s="9" t="n">
        <f aca="false">R99+V99-N99-L99-F99</f>
        <v>-1394337.63108052</v>
      </c>
      <c r="AA99" s="9"/>
      <c r="AB99" s="9" t="n">
        <f aca="false">T99-P99-D99</f>
        <v>-61625170.892645</v>
      </c>
      <c r="AC99" s="50"/>
      <c r="AD99" s="9"/>
      <c r="AE99" s="9"/>
      <c r="AF99" s="9"/>
      <c r="AG99" s="9" t="n">
        <f aca="false">BF99/100*$AG$57</f>
        <v>7264123502.47437</v>
      </c>
      <c r="AH99" s="40" t="n">
        <f aca="false">(AG99-AG98)/AG98</f>
        <v>0.00355333951089835</v>
      </c>
      <c r="AI99" s="40"/>
      <c r="AJ99" s="40" t="n">
        <f aca="false">AB99/AG99</f>
        <v>-0.00848349713102395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13649308</v>
      </c>
      <c r="AX99" s="7"/>
      <c r="AY99" s="40" t="n">
        <f aca="false">(AW99-AW98)/AW98</f>
        <v>0.00277293630621727</v>
      </c>
      <c r="AZ99" s="39" t="n">
        <f aca="false">workers_and_wage_central!B87</f>
        <v>7273.90650974509</v>
      </c>
      <c r="BA99" s="40" t="n">
        <f aca="false">(AZ99-AZ98)/AZ98</f>
        <v>0.000778245180365135</v>
      </c>
      <c r="BB99" s="7"/>
      <c r="BC99" s="7"/>
      <c r="BD99" s="7"/>
      <c r="BE99" s="7"/>
      <c r="BF99" s="7" t="n">
        <f aca="false">BF98*(1+AY99)*(1+BA99)*(1-BE99)</f>
        <v>126.306537101513</v>
      </c>
      <c r="BG99" s="7"/>
      <c r="BH99" s="7" t="n">
        <f aca="false">BH98+1</f>
        <v>68</v>
      </c>
      <c r="BI99" s="40" t="n">
        <f aca="false">T106/AG106</f>
        <v>0.0149967187783499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153871598.963595</v>
      </c>
      <c r="E100" s="9"/>
      <c r="F100" s="67" t="n">
        <f aca="false">'Central pensions'!I100</f>
        <v>27967984.5243734</v>
      </c>
      <c r="G100" s="9" t="n">
        <f aca="false">'Central pensions'!K100</f>
        <v>4674024.86961224</v>
      </c>
      <c r="H100" s="9" t="n">
        <f aca="false">'Central pensions'!V100</f>
        <v>25715105.772319</v>
      </c>
      <c r="I100" s="67" t="n">
        <f aca="false">'Central pensions'!M100</f>
        <v>144557.470194194</v>
      </c>
      <c r="J100" s="9" t="n">
        <f aca="false">'Central pensions'!W100</f>
        <v>795312.549659354</v>
      </c>
      <c r="K100" s="9"/>
      <c r="L100" s="67" t="n">
        <f aca="false">'Central pensions'!N100</f>
        <v>4232518.70029911</v>
      </c>
      <c r="M100" s="67"/>
      <c r="N100" s="67" t="n">
        <f aca="false">'Central pensions'!L100</f>
        <v>1259423.56805053</v>
      </c>
      <c r="O100" s="9"/>
      <c r="P100" s="9" t="n">
        <f aca="false">'Central pensions'!X100</f>
        <v>28891536.5377864</v>
      </c>
      <c r="Q100" s="67"/>
      <c r="R100" s="67" t="n">
        <f aca="false">'Central SIPA income'!G95</f>
        <v>28439956.2594185</v>
      </c>
      <c r="S100" s="67"/>
      <c r="T100" s="9" t="n">
        <f aca="false">'Central SIPA income'!J95</f>
        <v>108742637.697244</v>
      </c>
      <c r="U100" s="9"/>
      <c r="V100" s="67" t="n">
        <f aca="false">'Central SIPA income'!F95</f>
        <v>119341.797677843</v>
      </c>
      <c r="W100" s="67"/>
      <c r="X100" s="67" t="n">
        <f aca="false">'Central SIPA income'!M95</f>
        <v>299752.188571736</v>
      </c>
      <c r="Y100" s="9"/>
      <c r="Z100" s="9" t="n">
        <f aca="false">R100+V100-N100-L100-F100</f>
        <v>-4900628.73562672</v>
      </c>
      <c r="AA100" s="9"/>
      <c r="AB100" s="9" t="n">
        <f aca="false">T100-P100-D100</f>
        <v>-74020497.8041379</v>
      </c>
      <c r="AC100" s="50"/>
      <c r="AD100" s="9"/>
      <c r="AE100" s="9"/>
      <c r="AF100" s="9"/>
      <c r="AG100" s="9" t="n">
        <f aca="false">BF100/100*$AG$57</f>
        <v>7294524824.47674</v>
      </c>
      <c r="AH100" s="40" t="n">
        <f aca="false">(AG100-AG99)/AG99</f>
        <v>0.00418513286455224</v>
      </c>
      <c r="AI100" s="40"/>
      <c r="AJ100" s="40" t="n">
        <f aca="false">AB100/AG100</f>
        <v>-0.0101474050174951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13684339</v>
      </c>
      <c r="AY100" s="40" t="n">
        <f aca="false">(AW100-AW99)/AW99</f>
        <v>0.00256650373777191</v>
      </c>
      <c r="AZ100" s="39" t="n">
        <f aca="false">workers_and_wage_central!B88</f>
        <v>7285.65012665056</v>
      </c>
      <c r="BA100" s="40" t="n">
        <f aca="false">(AZ100-AZ99)/AZ99</f>
        <v>0.0016144855435983</v>
      </c>
      <c r="BB100" s="7"/>
      <c r="BC100" s="7"/>
      <c r="BD100" s="7"/>
      <c r="BE100" s="7"/>
      <c r="BF100" s="7" t="n">
        <f aca="false">BF99*(1+AY100)*(1+BA100)*(1-BE100)</f>
        <v>126.835146740944</v>
      </c>
      <c r="BG100" s="7"/>
      <c r="BH100" s="0" t="n">
        <f aca="false">BH99+1</f>
        <v>69</v>
      </c>
      <c r="BI100" s="40" t="n">
        <f aca="false">T107/AG107</f>
        <v>0.0172277795342774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157559496.757114</v>
      </c>
      <c r="E101" s="9"/>
      <c r="F101" s="67" t="n">
        <f aca="false">'Central pensions'!I101</f>
        <v>28638303.6028214</v>
      </c>
      <c r="G101" s="9" t="n">
        <f aca="false">'Central pensions'!K101</f>
        <v>4826818.76713036</v>
      </c>
      <c r="H101" s="9" t="n">
        <f aca="false">'Central pensions'!V101</f>
        <v>26555732.7149757</v>
      </c>
      <c r="I101" s="67" t="n">
        <f aca="false">'Central pensions'!M101</f>
        <v>149283.054653516</v>
      </c>
      <c r="J101" s="9" t="n">
        <f aca="false">'Central pensions'!W101</f>
        <v>821311.321081721</v>
      </c>
      <c r="K101" s="9"/>
      <c r="L101" s="67" t="n">
        <f aca="false">'Central pensions'!N101</f>
        <v>4310145.21606727</v>
      </c>
      <c r="M101" s="67"/>
      <c r="N101" s="67" t="n">
        <f aca="false">'Central pensions'!L101</f>
        <v>1289982.9789179</v>
      </c>
      <c r="O101" s="9"/>
      <c r="P101" s="9" t="n">
        <f aca="false">'Central pensions'!X101</f>
        <v>29462469.7592368</v>
      </c>
      <c r="Q101" s="67"/>
      <c r="R101" s="67" t="n">
        <f aca="false">'Central SIPA income'!G96</f>
        <v>33082051.9173579</v>
      </c>
      <c r="S101" s="67"/>
      <c r="T101" s="9" t="n">
        <f aca="false">'Central SIPA income'!J96</f>
        <v>126492092.783697</v>
      </c>
      <c r="U101" s="9"/>
      <c r="V101" s="67" t="n">
        <f aca="false">'Central SIPA income'!F96</f>
        <v>118077.108061284</v>
      </c>
      <c r="W101" s="67"/>
      <c r="X101" s="67" t="n">
        <f aca="false">'Central SIPA income'!M96</f>
        <v>296575.652875075</v>
      </c>
      <c r="Y101" s="9"/>
      <c r="Z101" s="9" t="n">
        <f aca="false">R101+V101-N101-L101-F101</f>
        <v>-1038302.77238745</v>
      </c>
      <c r="AA101" s="9"/>
      <c r="AB101" s="9" t="n">
        <f aca="false">T101-P101-D101</f>
        <v>-60529873.7326533</v>
      </c>
      <c r="AC101" s="50"/>
      <c r="AD101" s="9"/>
      <c r="AE101" s="9"/>
      <c r="AF101" s="9"/>
      <c r="AG101" s="9" t="n">
        <f aca="false">BF101/100*$AG$57</f>
        <v>7367805973.60125</v>
      </c>
      <c r="AH101" s="40" t="n">
        <f aca="false">(AG101-AG100)/AG100</f>
        <v>0.0100460483565167</v>
      </c>
      <c r="AI101" s="40" t="n">
        <f aca="false">(AG101-AG97)/AG97</f>
        <v>0.0218233016177785</v>
      </c>
      <c r="AJ101" s="40" t="n">
        <f aca="false">AB101/AG101</f>
        <v>-0.00821545436314841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13725721</v>
      </c>
      <c r="AY101" s="40" t="n">
        <f aca="false">(AW101-AW100)/AW100</f>
        <v>0.00302404083967812</v>
      </c>
      <c r="AZ101" s="39" t="n">
        <f aca="false">workers_and_wage_central!B89</f>
        <v>7336.65577344599</v>
      </c>
      <c r="BA101" s="40" t="n">
        <f aca="false">(AZ101-AZ100)/AZ100</f>
        <v>0.00700083670074339</v>
      </c>
      <c r="BB101" s="7"/>
      <c r="BC101" s="7"/>
      <c r="BD101" s="7"/>
      <c r="BE101" s="7"/>
      <c r="BF101" s="7" t="n">
        <f aca="false">BF100*(1+AY101)*(1+BA101)*(1-BE101)</f>
        <v>128.10933875841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0.0149971409554469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154700891.952464</v>
      </c>
      <c r="E102" s="6"/>
      <c r="F102" s="8" t="n">
        <f aca="false">'Central pensions'!I102</f>
        <v>28118718.3416281</v>
      </c>
      <c r="G102" s="6" t="n">
        <f aca="false">'Central pensions'!K102</f>
        <v>4789814.18532792</v>
      </c>
      <c r="H102" s="6" t="n">
        <f aca="false">'Central pensions'!V102</f>
        <v>26352144.4240154</v>
      </c>
      <c r="I102" s="8" t="n">
        <f aca="false">'Central pensions'!M102</f>
        <v>148138.583051378</v>
      </c>
      <c r="J102" s="6" t="n">
        <f aca="false">'Central pensions'!W102</f>
        <v>815014.776000471</v>
      </c>
      <c r="K102" s="6"/>
      <c r="L102" s="8" t="n">
        <f aca="false">'Central pensions'!N102</f>
        <v>5057553.11523124</v>
      </c>
      <c r="M102" s="8"/>
      <c r="N102" s="8" t="n">
        <f aca="false">'Central pensions'!L102</f>
        <v>1267233.64134175</v>
      </c>
      <c r="O102" s="6"/>
      <c r="P102" s="6" t="n">
        <f aca="false">'Central pensions'!X102</f>
        <v>33215612.757822</v>
      </c>
      <c r="Q102" s="8"/>
      <c r="R102" s="8" t="n">
        <f aca="false">'Central SIPA income'!G97</f>
        <v>28782036.7376826</v>
      </c>
      <c r="S102" s="8"/>
      <c r="T102" s="6" t="n">
        <f aca="false">'Central SIPA income'!J97</f>
        <v>110050612.054583</v>
      </c>
      <c r="U102" s="6"/>
      <c r="V102" s="8" t="n">
        <f aca="false">'Central SIPA income'!F97</f>
        <v>121076.356468338</v>
      </c>
      <c r="W102" s="8"/>
      <c r="X102" s="8" t="n">
        <f aca="false">'Central SIPA income'!M97</f>
        <v>304108.900166283</v>
      </c>
      <c r="Y102" s="6"/>
      <c r="Z102" s="6" t="n">
        <f aca="false">R102+V102-N102-L102-F102</f>
        <v>-5540392.0040502</v>
      </c>
      <c r="AA102" s="6"/>
      <c r="AB102" s="6" t="n">
        <f aca="false">T102-P102-D102</f>
        <v>-77865892.6557034</v>
      </c>
      <c r="AC102" s="50"/>
      <c r="AD102" s="6"/>
      <c r="AE102" s="6"/>
      <c r="AF102" s="6"/>
      <c r="AG102" s="6" t="n">
        <f aca="false">BF102/100*$AG$57</f>
        <v>7387168703.96531</v>
      </c>
      <c r="AH102" s="61" t="n">
        <f aca="false">(AG102-AG101)/AG101</f>
        <v>0.00262801849470982</v>
      </c>
      <c r="AI102" s="61"/>
      <c r="AJ102" s="61" t="n">
        <f aca="false">AB102/AG102</f>
        <v>-0.0105406950587045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0.00483203975240142</v>
      </c>
      <c r="AV102" s="5"/>
      <c r="AW102" s="65" t="n">
        <f aca="false">workers_and_wage_central!C90</f>
        <v>13754194</v>
      </c>
      <c r="AX102" s="5"/>
      <c r="AY102" s="61" t="n">
        <f aca="false">(AW102-AW101)/AW101</f>
        <v>0.00207442654560733</v>
      </c>
      <c r="AZ102" s="66" t="n">
        <f aca="false">workers_and_wage_central!B90</f>
        <v>7340.70887914545</v>
      </c>
      <c r="BA102" s="61" t="n">
        <f aca="false">(AZ102-AZ101)/AZ101</f>
        <v>0.000552445940578413</v>
      </c>
      <c r="BB102" s="5"/>
      <c r="BC102" s="5"/>
      <c r="BD102" s="5"/>
      <c r="BE102" s="5"/>
      <c r="BF102" s="5" t="n">
        <f aca="false">BF101*(1+AY102)*(1+BA102)*(1-BE102)</f>
        <v>128.446012470012</v>
      </c>
      <c r="BG102" s="5"/>
      <c r="BH102" s="5" t="n">
        <f aca="false">BH101+1</f>
        <v>71</v>
      </c>
      <c r="BI102" s="61" t="n">
        <f aca="false">T109/AG109</f>
        <v>0.0172882677721267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158402548.012711</v>
      </c>
      <c r="E103" s="9"/>
      <c r="F103" s="67" t="n">
        <f aca="false">'Central pensions'!I103</f>
        <v>28791538.1479136</v>
      </c>
      <c r="G103" s="9" t="n">
        <f aca="false">'Central pensions'!K103</f>
        <v>4977434.70369738</v>
      </c>
      <c r="H103" s="9" t="n">
        <f aca="false">'Central pensions'!V103</f>
        <v>27384377.1590818</v>
      </c>
      <c r="I103" s="67" t="n">
        <f aca="false">'Central pensions'!M103</f>
        <v>153941.279495794</v>
      </c>
      <c r="J103" s="9" t="n">
        <f aca="false">'Central pensions'!W103</f>
        <v>846939.49976541</v>
      </c>
      <c r="K103" s="9"/>
      <c r="L103" s="67" t="n">
        <f aca="false">'Central pensions'!N103</f>
        <v>4190527.52114824</v>
      </c>
      <c r="M103" s="67"/>
      <c r="N103" s="67" t="n">
        <f aca="false">'Central pensions'!L103</f>
        <v>1297830.24035712</v>
      </c>
      <c r="O103" s="9"/>
      <c r="P103" s="9" t="n">
        <f aca="false">'Central pensions'!X103</f>
        <v>28884946.2887854</v>
      </c>
      <c r="Q103" s="67"/>
      <c r="R103" s="67" t="n">
        <f aca="false">'Central SIPA income'!G98</f>
        <v>33295294.5597487</v>
      </c>
      <c r="S103" s="67"/>
      <c r="T103" s="9" t="n">
        <f aca="false">'Central SIPA income'!J98</f>
        <v>127307444.508981</v>
      </c>
      <c r="U103" s="9"/>
      <c r="V103" s="67" t="n">
        <f aca="false">'Central SIPA income'!F98</f>
        <v>118378.749094646</v>
      </c>
      <c r="W103" s="67"/>
      <c r="X103" s="67" t="n">
        <f aca="false">'Central SIPA income'!M98</f>
        <v>297333.288185357</v>
      </c>
      <c r="Y103" s="9"/>
      <c r="Z103" s="9" t="n">
        <f aca="false">R103+V103-N103-L103-F103</f>
        <v>-866222.600575619</v>
      </c>
      <c r="AA103" s="9"/>
      <c r="AB103" s="9" t="n">
        <f aca="false">T103-P103-D103</f>
        <v>-59980049.7925154</v>
      </c>
      <c r="AC103" s="50"/>
      <c r="AD103" s="9"/>
      <c r="AE103" s="9"/>
      <c r="AF103" s="9"/>
      <c r="AG103" s="9" t="n">
        <f aca="false">BF103/100*$AG$57</f>
        <v>7417628915.16516</v>
      </c>
      <c r="AH103" s="40" t="n">
        <f aca="false">(AG103-AG102)/AG102</f>
        <v>0.00412339455351877</v>
      </c>
      <c r="AI103" s="40"/>
      <c r="AJ103" s="40" t="n">
        <f aca="false">AB103/AG103</f>
        <v>-0.00808614861682925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13844260</v>
      </c>
      <c r="AX103" s="7"/>
      <c r="AY103" s="40" t="n">
        <f aca="false">(AW103-AW102)/AW102</f>
        <v>0.0065482572079469</v>
      </c>
      <c r="AZ103" s="39" t="n">
        <f aca="false">workers_and_wage_central!B91</f>
        <v>7323.02447038452</v>
      </c>
      <c r="BA103" s="40" t="n">
        <f aca="false">(AZ103-AZ102)/AZ102</f>
        <v>-0.00240908733094865</v>
      </c>
      <c r="BB103" s="7"/>
      <c r="BC103" s="7"/>
      <c r="BD103" s="7"/>
      <c r="BE103" s="7"/>
      <c r="BF103" s="7" t="n">
        <f aca="false">BF102*(1+AY103)*(1+BA103)*(1-BE103)</f>
        <v>128.975646058252</v>
      </c>
      <c r="BG103" s="7"/>
      <c r="BH103" s="7" t="n">
        <f aca="false">BH102+1</f>
        <v>72</v>
      </c>
      <c r="BI103" s="40" t="n">
        <f aca="false">T110/AG110</f>
        <v>0.0150554442007631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155689385.477655</v>
      </c>
      <c r="E104" s="9"/>
      <c r="F104" s="67" t="n">
        <f aca="false">'Central pensions'!I104</f>
        <v>28298388.7408518</v>
      </c>
      <c r="G104" s="9" t="n">
        <f aca="false">'Central pensions'!K104</f>
        <v>4961406.63255383</v>
      </c>
      <c r="H104" s="9" t="n">
        <f aca="false">'Central pensions'!V104</f>
        <v>27296195.4406955</v>
      </c>
      <c r="I104" s="67" t="n">
        <f aca="false">'Central pensions'!M104</f>
        <v>153445.565955275</v>
      </c>
      <c r="J104" s="9" t="n">
        <f aca="false">'Central pensions'!W104</f>
        <v>844212.230124611</v>
      </c>
      <c r="K104" s="9"/>
      <c r="L104" s="67" t="n">
        <f aca="false">'Central pensions'!N104</f>
        <v>4135308.5141932</v>
      </c>
      <c r="M104" s="67"/>
      <c r="N104" s="67" t="n">
        <f aca="false">'Central pensions'!L104</f>
        <v>1275736.26277914</v>
      </c>
      <c r="O104" s="9"/>
      <c r="P104" s="9" t="n">
        <f aca="false">'Central pensions'!X104</f>
        <v>28476860.0533388</v>
      </c>
      <c r="Q104" s="67"/>
      <c r="R104" s="67" t="n">
        <f aca="false">'Central SIPA income'!G99</f>
        <v>29254614.7577651</v>
      </c>
      <c r="S104" s="67"/>
      <c r="T104" s="9" t="n">
        <f aca="false">'Central SIPA income'!J99</f>
        <v>111857555.073509</v>
      </c>
      <c r="U104" s="9"/>
      <c r="V104" s="67" t="n">
        <f aca="false">'Central SIPA income'!F99</f>
        <v>117905.143585468</v>
      </c>
      <c r="W104" s="67"/>
      <c r="X104" s="67" t="n">
        <f aca="false">'Central SIPA income'!M99</f>
        <v>296143.727690558</v>
      </c>
      <c r="Y104" s="9"/>
      <c r="Z104" s="9" t="n">
        <f aca="false">R104+V104-N104-L104-F104</f>
        <v>-4336913.61647351</v>
      </c>
      <c r="AA104" s="9"/>
      <c r="AB104" s="9" t="n">
        <f aca="false">T104-P104-D104</f>
        <v>-72308690.4574847</v>
      </c>
      <c r="AC104" s="50"/>
      <c r="AD104" s="9"/>
      <c r="AE104" s="9"/>
      <c r="AF104" s="9"/>
      <c r="AG104" s="9" t="n">
        <f aca="false">BF104/100*$AG$57</f>
        <v>7473061299.79547</v>
      </c>
      <c r="AH104" s="40" t="n">
        <f aca="false">(AG104-AG103)/AG103</f>
        <v>0.00747305982333261</v>
      </c>
      <c r="AI104" s="40"/>
      <c r="AJ104" s="40" t="n">
        <f aca="false">AB104/AG104</f>
        <v>-0.00967591293001487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13868584</v>
      </c>
      <c r="AY104" s="40" t="n">
        <f aca="false">(AW104-AW103)/AW103</f>
        <v>0.00175697364828456</v>
      </c>
      <c r="AZ104" s="39" t="n">
        <f aca="false">workers_and_wage_central!B92</f>
        <v>7364.81009308127</v>
      </c>
      <c r="BA104" s="40" t="n">
        <f aca="false">(AZ104-AZ103)/AZ103</f>
        <v>0.00570606077662808</v>
      </c>
      <c r="BB104" s="7"/>
      <c r="BC104" s="7"/>
      <c r="BD104" s="7"/>
      <c r="BE104" s="7"/>
      <c r="BF104" s="7" t="n">
        <f aca="false">BF103*(1+AY104)*(1+BA104)*(1-BE104)</f>
        <v>129.939488776998</v>
      </c>
      <c r="BG104" s="7"/>
      <c r="BH104" s="0" t="n">
        <f aca="false">BH103+1</f>
        <v>73</v>
      </c>
      <c r="BI104" s="40" t="n">
        <f aca="false">T111/AG111</f>
        <v>0.0173280657565183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159111348.732406</v>
      </c>
      <c r="E105" s="9"/>
      <c r="F105" s="67" t="n">
        <f aca="false">'Central pensions'!I105</f>
        <v>28920371.0689518</v>
      </c>
      <c r="G105" s="9" t="n">
        <f aca="false">'Central pensions'!K105</f>
        <v>5179253.31917489</v>
      </c>
      <c r="H105" s="9" t="n">
        <f aca="false">'Central pensions'!V105</f>
        <v>28494723.6353207</v>
      </c>
      <c r="I105" s="67" t="n">
        <f aca="false">'Central pensions'!M105</f>
        <v>160183.092345616</v>
      </c>
      <c r="J105" s="9" t="n">
        <f aca="false">'Central pensions'!W105</f>
        <v>881280.112432603</v>
      </c>
      <c r="K105" s="9"/>
      <c r="L105" s="67" t="n">
        <f aca="false">'Central pensions'!N105</f>
        <v>4237517.14033937</v>
      </c>
      <c r="M105" s="67"/>
      <c r="N105" s="67" t="n">
        <f aca="false">'Central pensions'!L105</f>
        <v>1303844.31873414</v>
      </c>
      <c r="O105" s="9"/>
      <c r="P105" s="9" t="n">
        <f aca="false">'Central pensions'!X105</f>
        <v>29161863.3309378</v>
      </c>
      <c r="Q105" s="67"/>
      <c r="R105" s="67" t="n">
        <f aca="false">'Central SIPA income'!G100</f>
        <v>33754465.1074934</v>
      </c>
      <c r="S105" s="67"/>
      <c r="T105" s="9" t="n">
        <f aca="false">'Central SIPA income'!J100</f>
        <v>129063122.895374</v>
      </c>
      <c r="U105" s="9"/>
      <c r="V105" s="67" t="n">
        <f aca="false">'Central SIPA income'!F100</f>
        <v>120434.104060038</v>
      </c>
      <c r="W105" s="67"/>
      <c r="X105" s="67" t="n">
        <f aca="false">'Central SIPA income'!M100</f>
        <v>302495.747283141</v>
      </c>
      <c r="Y105" s="9"/>
      <c r="Z105" s="9" t="n">
        <f aca="false">R105+V105-N105-L105-F105</f>
        <v>-586833.316471953</v>
      </c>
      <c r="AA105" s="9"/>
      <c r="AB105" s="9" t="n">
        <f aca="false">T105-P105-D105</f>
        <v>-59210089.1679695</v>
      </c>
      <c r="AC105" s="50"/>
      <c r="AD105" s="9"/>
      <c r="AE105" s="9"/>
      <c r="AF105" s="9"/>
      <c r="AG105" s="9" t="n">
        <f aca="false">BF105/100*$AG$57</f>
        <v>7511201459.16</v>
      </c>
      <c r="AH105" s="40" t="n">
        <f aca="false">(AG105-AG104)/AG104</f>
        <v>0.0051036861380445</v>
      </c>
      <c r="AI105" s="40" t="n">
        <f aca="false">(AG105-AG101)/AG101</f>
        <v>0.0194624405247004</v>
      </c>
      <c r="AJ105" s="40" t="n">
        <f aca="false">AB105/AG105</f>
        <v>-0.00788290521694929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13856584</v>
      </c>
      <c r="AY105" s="40" t="n">
        <f aca="false">(AW105-AW104)/AW104</f>
        <v>-0.000865264975861991</v>
      </c>
      <c r="AZ105" s="39" t="n">
        <f aca="false">workers_and_wage_central!B93</f>
        <v>7408.80835464481</v>
      </c>
      <c r="BA105" s="40" t="n">
        <f aca="false">(AZ105-AZ104)/AZ104</f>
        <v>0.0059741203109732</v>
      </c>
      <c r="BB105" s="7"/>
      <c r="BC105" s="7"/>
      <c r="BD105" s="7"/>
      <c r="BE105" s="7"/>
      <c r="BF105" s="7" t="n">
        <f aca="false">BF104*(1+AY105)*(1+BA105)*(1-BE105)</f>
        <v>130.602659144654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0.0150330706146408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156642892.965321</v>
      </c>
      <c r="E106" s="6"/>
      <c r="F106" s="8" t="n">
        <f aca="false">'Central pensions'!I106</f>
        <v>28471700.0136178</v>
      </c>
      <c r="G106" s="6" t="n">
        <f aca="false">'Central pensions'!K106</f>
        <v>5137410.43646238</v>
      </c>
      <c r="H106" s="6" t="n">
        <f aca="false">'Central pensions'!V106</f>
        <v>28264516.4402828</v>
      </c>
      <c r="I106" s="8" t="n">
        <f aca="false">'Central pensions'!M106</f>
        <v>158888.982571002</v>
      </c>
      <c r="J106" s="6" t="n">
        <f aca="false">'Central pensions'!W106</f>
        <v>874160.302276791</v>
      </c>
      <c r="K106" s="6"/>
      <c r="L106" s="8" t="n">
        <f aca="false">'Central pensions'!N106</f>
        <v>5005695.81777763</v>
      </c>
      <c r="M106" s="8"/>
      <c r="N106" s="8" t="n">
        <f aca="false">'Central pensions'!L106</f>
        <v>1284923.18541351</v>
      </c>
      <c r="O106" s="6"/>
      <c r="P106" s="6" t="n">
        <f aca="false">'Central pensions'!X106</f>
        <v>33043847.6470395</v>
      </c>
      <c r="Q106" s="8"/>
      <c r="R106" s="8" t="n">
        <f aca="false">'Central SIPA income'!G101</f>
        <v>29605035.6616243</v>
      </c>
      <c r="S106" s="8"/>
      <c r="T106" s="6" t="n">
        <f aca="false">'Central SIPA income'!J101</f>
        <v>113197419.77099</v>
      </c>
      <c r="U106" s="6"/>
      <c r="V106" s="8" t="n">
        <f aca="false">'Central SIPA income'!F101</f>
        <v>119574.016233585</v>
      </c>
      <c r="W106" s="8"/>
      <c r="X106" s="8" t="n">
        <f aca="false">'Central SIPA income'!M101</f>
        <v>300335.454633292</v>
      </c>
      <c r="Y106" s="6"/>
      <c r="Z106" s="6" t="n">
        <f aca="false">R106+V106-N106-L106-F106</f>
        <v>-5037709.338951</v>
      </c>
      <c r="AA106" s="6"/>
      <c r="AB106" s="6" t="n">
        <f aca="false">T106-P106-D106</f>
        <v>-76489320.8413704</v>
      </c>
      <c r="AC106" s="50"/>
      <c r="AD106" s="6"/>
      <c r="AE106" s="6"/>
      <c r="AF106" s="6"/>
      <c r="AG106" s="6" t="n">
        <f aca="false">BF106/100*$AG$57</f>
        <v>7548145794.02581</v>
      </c>
      <c r="AH106" s="61" t="n">
        <f aca="false">(AG106-AG105)/AG105</f>
        <v>0.00491856530099655</v>
      </c>
      <c r="AI106" s="61"/>
      <c r="AJ106" s="61" t="n">
        <f aca="false">AB106/AG106</f>
        <v>-0.0101335245673063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0.00581523117337391</v>
      </c>
      <c r="AV106" s="5"/>
      <c r="AW106" s="65" t="n">
        <f aca="false">workers_and_wage_central!C94</f>
        <v>13892328</v>
      </c>
      <c r="AX106" s="5"/>
      <c r="AY106" s="61" t="n">
        <f aca="false">(AW106-AW105)/AW105</f>
        <v>0.00257956795123531</v>
      </c>
      <c r="AZ106" s="66" t="n">
        <f aca="false">workers_and_wage_central!B94</f>
        <v>7426.0929509605</v>
      </c>
      <c r="BA106" s="61" t="n">
        <f aca="false">(AZ106-AZ105)/AZ105</f>
        <v>0.00233297927120233</v>
      </c>
      <c r="BB106" s="5"/>
      <c r="BC106" s="5"/>
      <c r="BD106" s="5"/>
      <c r="BE106" s="5"/>
      <c r="BF106" s="5" t="n">
        <f aca="false">BF105*(1+AY106)*(1+BA106)*(1-BE106)</f>
        <v>131.245036852141</v>
      </c>
      <c r="BG106" s="5"/>
      <c r="BH106" s="5" t="n">
        <f aca="false">BH105+1</f>
        <v>75</v>
      </c>
      <c r="BI106" s="61" t="n">
        <f aca="false">T113/AG113</f>
        <v>0.0173019555454627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159547805.891767</v>
      </c>
      <c r="E107" s="9"/>
      <c r="F107" s="67" t="n">
        <f aca="false">'Central pensions'!I107</f>
        <v>28999702.3241073</v>
      </c>
      <c r="G107" s="9" t="n">
        <f aca="false">'Central pensions'!K107</f>
        <v>5309916.48550129</v>
      </c>
      <c r="H107" s="9" t="n">
        <f aca="false">'Central pensions'!V107</f>
        <v>29213593.8245819</v>
      </c>
      <c r="I107" s="67" t="n">
        <f aca="false">'Central pensions'!M107</f>
        <v>164224.221201071</v>
      </c>
      <c r="J107" s="9" t="n">
        <f aca="false">'Central pensions'!W107</f>
        <v>903513.211069541</v>
      </c>
      <c r="K107" s="9"/>
      <c r="L107" s="67" t="n">
        <f aca="false">'Central pensions'!N107</f>
        <v>4226521.19766082</v>
      </c>
      <c r="M107" s="67"/>
      <c r="N107" s="67" t="n">
        <f aca="false">'Central pensions'!L107</f>
        <v>1308903.32583094</v>
      </c>
      <c r="O107" s="9"/>
      <c r="P107" s="9" t="n">
        <f aca="false">'Central pensions'!X107</f>
        <v>29132638.4965045</v>
      </c>
      <c r="Q107" s="67"/>
      <c r="R107" s="67" t="n">
        <f aca="false">'Central SIPA income'!G102</f>
        <v>34234404.0623514</v>
      </c>
      <c r="S107" s="67"/>
      <c r="T107" s="9" t="n">
        <f aca="false">'Central SIPA income'!J102</f>
        <v>130898211.086399</v>
      </c>
      <c r="U107" s="9"/>
      <c r="V107" s="67" t="n">
        <f aca="false">'Central SIPA income'!F102</f>
        <v>121761.877668836</v>
      </c>
      <c r="W107" s="67"/>
      <c r="X107" s="67" t="n">
        <f aca="false">'Central SIPA income'!M102</f>
        <v>305830.731780688</v>
      </c>
      <c r="Y107" s="9"/>
      <c r="Z107" s="9" t="n">
        <f aca="false">R107+V107-N107-L107-F107</f>
        <v>-178960.907578804</v>
      </c>
      <c r="AA107" s="9"/>
      <c r="AB107" s="9" t="n">
        <f aca="false">T107-P107-D107</f>
        <v>-57782233.3018721</v>
      </c>
      <c r="AC107" s="50"/>
      <c r="AD107" s="9"/>
      <c r="AE107" s="9"/>
      <c r="AF107" s="9"/>
      <c r="AG107" s="9" t="n">
        <f aca="false">BF107/100*$AG$57</f>
        <v>7598089517.33777</v>
      </c>
      <c r="AH107" s="40" t="n">
        <f aca="false">(AG107-AG106)/AG106</f>
        <v>0.0066166876839451</v>
      </c>
      <c r="AI107" s="40"/>
      <c r="AJ107" s="40" t="n">
        <f aca="false">AB107/AG107</f>
        <v>-0.00760483713307421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13908070</v>
      </c>
      <c r="AX107" s="7"/>
      <c r="AY107" s="40" t="n">
        <f aca="false">(AW107-AW106)/AW106</f>
        <v>0.00113314341556001</v>
      </c>
      <c r="AZ107" s="39" t="n">
        <f aca="false">workers_and_wage_central!B95</f>
        <v>7466.76816954213</v>
      </c>
      <c r="BA107" s="40" t="n">
        <f aca="false">(AZ107-AZ106)/AZ106</f>
        <v>0.00547733765928192</v>
      </c>
      <c r="BB107" s="7"/>
      <c r="BC107" s="7"/>
      <c r="BD107" s="7"/>
      <c r="BE107" s="7"/>
      <c r="BF107" s="7" t="n">
        <f aca="false">BF106*(1+AY107)*(1+BA107)*(1-BE107)</f>
        <v>132.113444271059</v>
      </c>
      <c r="BG107" s="7"/>
      <c r="BH107" s="7" t="n">
        <f aca="false">BH106+1</f>
        <v>76</v>
      </c>
      <c r="BI107" s="40" t="n">
        <f aca="false">T114/AG114</f>
        <v>0.0150300060081841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156742436.654322</v>
      </c>
      <c r="E108" s="9"/>
      <c r="F108" s="67" t="n">
        <f aca="false">'Central pensions'!I108</f>
        <v>28489793.2574147</v>
      </c>
      <c r="G108" s="9" t="n">
        <f aca="false">'Central pensions'!K108</f>
        <v>5316452.03779181</v>
      </c>
      <c r="H108" s="9" t="n">
        <f aca="false">'Central pensions'!V108</f>
        <v>29249550.5049846</v>
      </c>
      <c r="I108" s="67" t="n">
        <f aca="false">'Central pensions'!M108</f>
        <v>164426.351684283</v>
      </c>
      <c r="J108" s="9" t="n">
        <f aca="false">'Central pensions'!W108</f>
        <v>904625.273350039</v>
      </c>
      <c r="K108" s="9"/>
      <c r="L108" s="67" t="n">
        <f aca="false">'Central pensions'!N108</f>
        <v>4147734.1352178</v>
      </c>
      <c r="M108" s="67"/>
      <c r="N108" s="67" t="n">
        <f aca="false">'Central pensions'!L108</f>
        <v>1285548.63536265</v>
      </c>
      <c r="O108" s="9"/>
      <c r="P108" s="9" t="n">
        <f aca="false">'Central pensions'!X108</f>
        <v>28595321.4387409</v>
      </c>
      <c r="Q108" s="67"/>
      <c r="R108" s="67" t="n">
        <f aca="false">'Central SIPA income'!G103</f>
        <v>29991330.6485393</v>
      </c>
      <c r="S108" s="67"/>
      <c r="T108" s="9" t="n">
        <f aca="false">'Central SIPA income'!J103</f>
        <v>114674452.134303</v>
      </c>
      <c r="U108" s="9"/>
      <c r="V108" s="67" t="n">
        <f aca="false">'Central SIPA income'!F103</f>
        <v>121320.945745625</v>
      </c>
      <c r="W108" s="67"/>
      <c r="X108" s="67" t="n">
        <f aca="false">'Central SIPA income'!M103</f>
        <v>304723.237913785</v>
      </c>
      <c r="Y108" s="9"/>
      <c r="Z108" s="9" t="n">
        <f aca="false">R108+V108-N108-L108-F108</f>
        <v>-3810424.43371024</v>
      </c>
      <c r="AA108" s="9"/>
      <c r="AB108" s="9" t="n">
        <f aca="false">T108-P108-D108</f>
        <v>-70663305.9587601</v>
      </c>
      <c r="AC108" s="50"/>
      <c r="AD108" s="9"/>
      <c r="AE108" s="9"/>
      <c r="AF108" s="9"/>
      <c r="AG108" s="9" t="n">
        <f aca="false">BF108/100*$AG$57</f>
        <v>7646420906.15635</v>
      </c>
      <c r="AH108" s="40" t="n">
        <f aca="false">(AG108-AG107)/AG107</f>
        <v>0.00636099228737698</v>
      </c>
      <c r="AI108" s="40"/>
      <c r="AJ108" s="40" t="n">
        <f aca="false">AB108/AG108</f>
        <v>-0.00924135707751414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13964477</v>
      </c>
      <c r="AY108" s="40" t="n">
        <f aca="false">(AW108-AW107)/AW107</f>
        <v>0.00405570291205034</v>
      </c>
      <c r="AZ108" s="39" t="n">
        <f aca="false">workers_and_wage_central!B96</f>
        <v>7483.91170179771</v>
      </c>
      <c r="BA108" s="40" t="n">
        <f aca="false">(AZ108-AZ107)/AZ107</f>
        <v>0.00229597757240025</v>
      </c>
      <c r="BB108" s="7"/>
      <c r="BC108" s="7"/>
      <c r="BD108" s="7"/>
      <c r="BE108" s="7"/>
      <c r="BF108" s="7" t="n">
        <f aca="false">BF107*(1+AY108)*(1+BA108)*(1-BE108)</f>
        <v>132.953816871126</v>
      </c>
      <c r="BG108" s="7"/>
      <c r="BH108" s="0" t="n">
        <f aca="false">BH107+1</f>
        <v>77</v>
      </c>
      <c r="BI108" s="40" t="n">
        <f aca="false">T115/AG115</f>
        <v>0.0172861719265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160209507.276959</v>
      </c>
      <c r="E109" s="9"/>
      <c r="F109" s="67" t="n">
        <f aca="false">'Central pensions'!I109</f>
        <v>29119974.3835741</v>
      </c>
      <c r="G109" s="9" t="n">
        <f aca="false">'Central pensions'!K109</f>
        <v>5436653.92828536</v>
      </c>
      <c r="H109" s="9" t="n">
        <f aca="false">'Central pensions'!V109</f>
        <v>29910865.8411888</v>
      </c>
      <c r="I109" s="67" t="n">
        <f aca="false">'Central pensions'!M109</f>
        <v>168143.93592635</v>
      </c>
      <c r="J109" s="9" t="n">
        <f aca="false">'Central pensions'!W109</f>
        <v>925078.324985213</v>
      </c>
      <c r="K109" s="9"/>
      <c r="L109" s="67" t="n">
        <f aca="false">'Central pensions'!N109</f>
        <v>4257380.45991847</v>
      </c>
      <c r="M109" s="67"/>
      <c r="N109" s="67" t="n">
        <f aca="false">'Central pensions'!L109</f>
        <v>1313210.18073505</v>
      </c>
      <c r="O109" s="9"/>
      <c r="P109" s="9" t="n">
        <f aca="false">'Central pensions'!X109</f>
        <v>29316462.400013</v>
      </c>
      <c r="Q109" s="67"/>
      <c r="R109" s="67" t="n">
        <f aca="false">'Central SIPA income'!G104</f>
        <v>34758607.1922304</v>
      </c>
      <c r="S109" s="67"/>
      <c r="T109" s="9" t="n">
        <f aca="false">'Central SIPA income'!J104</f>
        <v>132902547.187068</v>
      </c>
      <c r="U109" s="9"/>
      <c r="V109" s="67" t="n">
        <f aca="false">'Central SIPA income'!F104</f>
        <v>117741.865680491</v>
      </c>
      <c r="W109" s="67"/>
      <c r="X109" s="67" t="n">
        <f aca="false">'Central SIPA income'!M104</f>
        <v>295733.620667584</v>
      </c>
      <c r="Y109" s="9"/>
      <c r="Z109" s="9" t="n">
        <f aca="false">R109+V109-N109-L109-F109</f>
        <v>185784.033683274</v>
      </c>
      <c r="AA109" s="9"/>
      <c r="AB109" s="9" t="n">
        <f aca="false">T109-P109-D109</f>
        <v>-56623422.4899039</v>
      </c>
      <c r="AC109" s="50"/>
      <c r="AD109" s="9"/>
      <c r="AE109" s="9"/>
      <c r="AF109" s="9"/>
      <c r="AG109" s="9" t="n">
        <f aca="false">BF109/100*$AG$57</f>
        <v>7687441503.03727</v>
      </c>
      <c r="AH109" s="40" t="n">
        <f aca="false">(AG109-AG108)/AG108</f>
        <v>0.00536467942117702</v>
      </c>
      <c r="AI109" s="40" t="n">
        <f aca="false">(AG109-AG105)/AG105</f>
        <v>0.0234636289328047</v>
      </c>
      <c r="AJ109" s="40" t="n">
        <f aca="false">AB109/AG109</f>
        <v>-0.00736570450227586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13990810</v>
      </c>
      <c r="AY109" s="40" t="n">
        <f aca="false">(AW109-AW108)/AW108</f>
        <v>0.00188571329953854</v>
      </c>
      <c r="AZ109" s="39" t="n">
        <f aca="false">workers_and_wage_central!B97</f>
        <v>7509.89897252357</v>
      </c>
      <c r="BA109" s="40" t="n">
        <f aca="false">(AZ109-AZ108)/AZ108</f>
        <v>0.00347241813657683</v>
      </c>
      <c r="BB109" s="7"/>
      <c r="BC109" s="7"/>
      <c r="BD109" s="7"/>
      <c r="BE109" s="7"/>
      <c r="BF109" s="7" t="n">
        <f aca="false">BF108*(1+AY109)*(1+BA109)*(1-BE109)</f>
        <v>133.667071476462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0.015097001982268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157494383.550402</v>
      </c>
      <c r="E110" s="6"/>
      <c r="F110" s="8" t="n">
        <f aca="false">'Central pensions'!I110</f>
        <v>28626468.506742</v>
      </c>
      <c r="G110" s="6" t="n">
        <f aca="false">'Central pensions'!K110</f>
        <v>5436495.58010288</v>
      </c>
      <c r="H110" s="6" t="n">
        <f aca="false">'Central pensions'!V110</f>
        <v>29909994.6562091</v>
      </c>
      <c r="I110" s="8" t="n">
        <f aca="false">'Central pensions'!M110</f>
        <v>168139.038559883</v>
      </c>
      <c r="J110" s="6" t="n">
        <f aca="false">'Central pensions'!W110</f>
        <v>925051.381119868</v>
      </c>
      <c r="K110" s="6"/>
      <c r="L110" s="8" t="n">
        <f aca="false">'Central pensions'!N110</f>
        <v>5127743.4070551</v>
      </c>
      <c r="M110" s="8"/>
      <c r="N110" s="8" t="n">
        <f aca="false">'Central pensions'!L110</f>
        <v>1291369.19024011</v>
      </c>
      <c r="O110" s="6"/>
      <c r="P110" s="6" t="n">
        <f aca="false">'Central pensions'!X110</f>
        <v>33712617.1846672</v>
      </c>
      <c r="Q110" s="8"/>
      <c r="R110" s="8" t="n">
        <f aca="false">'Central SIPA income'!G105</f>
        <v>30311951.3540322</v>
      </c>
      <c r="S110" s="8"/>
      <c r="T110" s="6" t="n">
        <f aca="false">'Central SIPA income'!J105</f>
        <v>115900373.190496</v>
      </c>
      <c r="U110" s="6"/>
      <c r="V110" s="8" t="n">
        <f aca="false">'Central SIPA income'!F105</f>
        <v>119135.169831567</v>
      </c>
      <c r="W110" s="8"/>
      <c r="X110" s="8" t="n">
        <f aca="false">'Central SIPA income'!M105</f>
        <v>299233.198994352</v>
      </c>
      <c r="Y110" s="6"/>
      <c r="Z110" s="6" t="n">
        <f aca="false">R110+V110-N110-L110-F110</f>
        <v>-4614494.58017345</v>
      </c>
      <c r="AA110" s="6"/>
      <c r="AB110" s="6" t="n">
        <f aca="false">T110-P110-D110</f>
        <v>-75306627.5445733</v>
      </c>
      <c r="AC110" s="50"/>
      <c r="AD110" s="6"/>
      <c r="AE110" s="6"/>
      <c r="AF110" s="6"/>
      <c r="AG110" s="6" t="n">
        <f aca="false">BF110/100*$AG$57</f>
        <v>7698236707.26512</v>
      </c>
      <c r="AH110" s="61" t="n">
        <f aca="false">(AG110-AG109)/AG109</f>
        <v>0.00140426489406008</v>
      </c>
      <c r="AI110" s="61"/>
      <c r="AJ110" s="61" t="n">
        <f aca="false">AB110/AG110</f>
        <v>-0.00978232164172135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0.00398736602110981</v>
      </c>
      <c r="AV110" s="5"/>
      <c r="AW110" s="65" t="n">
        <f aca="false">workers_and_wage_central!C98</f>
        <v>13941385</v>
      </c>
      <c r="AX110" s="5"/>
      <c r="AY110" s="61" t="n">
        <f aca="false">(AW110-AW109)/AW109</f>
        <v>-0.00353267609237778</v>
      </c>
      <c r="AZ110" s="66" t="n">
        <f aca="false">workers_and_wage_central!B98</f>
        <v>7547.10634215017</v>
      </c>
      <c r="BA110" s="61" t="n">
        <f aca="false">(AZ110-AZ109)/AZ109</f>
        <v>0.00495444343029528</v>
      </c>
      <c r="BB110" s="5"/>
      <c r="BC110" s="5"/>
      <c r="BD110" s="5"/>
      <c r="BE110" s="5"/>
      <c r="BF110" s="5" t="n">
        <f aca="false">BF109*(1+AY110)*(1+BA110)*(1-BE110)</f>
        <v>133.854775452428</v>
      </c>
      <c r="BG110" s="5"/>
      <c r="BH110" s="5" t="n">
        <f aca="false">BH109+1</f>
        <v>79</v>
      </c>
      <c r="BI110" s="61" t="n">
        <f aca="false">T117/AG117</f>
        <v>0.0173685279870513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160989811.248611</v>
      </c>
      <c r="E111" s="9"/>
      <c r="F111" s="67" t="n">
        <f aca="false">'Central pensions'!I111</f>
        <v>29261803.8670555</v>
      </c>
      <c r="G111" s="9" t="n">
        <f aca="false">'Central pensions'!K111</f>
        <v>5705556.87137572</v>
      </c>
      <c r="H111" s="9" t="n">
        <f aca="false">'Central pensions'!V111</f>
        <v>31390290.4948771</v>
      </c>
      <c r="I111" s="67" t="n">
        <f aca="false">'Central pensions'!M111</f>
        <v>176460.521795125</v>
      </c>
      <c r="J111" s="9" t="n">
        <f aca="false">'Central pensions'!W111</f>
        <v>970833.72664568</v>
      </c>
      <c r="K111" s="9"/>
      <c r="L111" s="67" t="n">
        <f aca="false">'Central pensions'!N111</f>
        <v>4258510.96270237</v>
      </c>
      <c r="M111" s="67"/>
      <c r="N111" s="67" t="n">
        <f aca="false">'Central pensions'!L111</f>
        <v>1320549.04124494</v>
      </c>
      <c r="O111" s="9"/>
      <c r="P111" s="9" t="n">
        <f aca="false">'Central pensions'!X111</f>
        <v>29362704.8295443</v>
      </c>
      <c r="Q111" s="67"/>
      <c r="R111" s="67" t="n">
        <f aca="false">'Central SIPA income'!G106</f>
        <v>35131705.8998444</v>
      </c>
      <c r="S111" s="67"/>
      <c r="T111" s="9" t="n">
        <f aca="false">'Central SIPA income'!J106</f>
        <v>134329122.432729</v>
      </c>
      <c r="U111" s="9"/>
      <c r="V111" s="67" t="n">
        <f aca="false">'Central SIPA income'!F106</f>
        <v>118846.759243957</v>
      </c>
      <c r="W111" s="67"/>
      <c r="X111" s="67" t="n">
        <f aca="false">'Central SIPA income'!M106</f>
        <v>298508.794749356</v>
      </c>
      <c r="Y111" s="9"/>
      <c r="Z111" s="9" t="n">
        <f aca="false">R111+V111-N111-L111-F111</f>
        <v>409688.78808549</v>
      </c>
      <c r="AA111" s="9"/>
      <c r="AB111" s="9" t="n">
        <f aca="false">T111-P111-D111</f>
        <v>-56023393.6454258</v>
      </c>
      <c r="AC111" s="50"/>
      <c r="AD111" s="9"/>
      <c r="AE111" s="9"/>
      <c r="AF111" s="9"/>
      <c r="AG111" s="9" t="n">
        <f aca="false">BF111/100*$AG$57</f>
        <v>7752112920.17396</v>
      </c>
      <c r="AH111" s="40" t="n">
        <f aca="false">(AG111-AG110)/AG110</f>
        <v>0.00699851342035197</v>
      </c>
      <c r="AI111" s="40"/>
      <c r="AJ111" s="40" t="n">
        <f aca="false">AB111/AG111</f>
        <v>-0.00722685469398046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14023042</v>
      </c>
      <c r="AX111" s="7"/>
      <c r="AY111" s="40" t="n">
        <f aca="false">(AW111-AW110)/AW110</f>
        <v>0.00585716555421144</v>
      </c>
      <c r="AZ111" s="39" t="n">
        <f aca="false">workers_and_wage_central!B99</f>
        <v>7555.670056775</v>
      </c>
      <c r="BA111" s="40" t="n">
        <f aca="false">(AZ111-AZ110)/AZ110</f>
        <v>0.00113470173025176</v>
      </c>
      <c r="BB111" s="7"/>
      <c r="BC111" s="7"/>
      <c r="BD111" s="7"/>
      <c r="BE111" s="7"/>
      <c r="BF111" s="7" t="n">
        <f aca="false">BF110*(1+AY111)*(1+BA111)*(1-BE111)</f>
        <v>134.79155989481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157932754.164776</v>
      </c>
      <c r="E112" s="9"/>
      <c r="F112" s="67" t="n">
        <f aca="false">'Central pensions'!I112</f>
        <v>28706147.554996</v>
      </c>
      <c r="G112" s="9" t="n">
        <f aca="false">'Central pensions'!K112</f>
        <v>5721101.24345188</v>
      </c>
      <c r="H112" s="9" t="n">
        <f aca="false">'Central pensions'!V112</f>
        <v>31475811.0437089</v>
      </c>
      <c r="I112" s="67" t="n">
        <f aca="false">'Central pensions'!M112</f>
        <v>176941.275570677</v>
      </c>
      <c r="J112" s="9" t="n">
        <f aca="false">'Central pensions'!W112</f>
        <v>973478.692073471</v>
      </c>
      <c r="K112" s="9"/>
      <c r="L112" s="67" t="n">
        <f aca="false">'Central pensions'!N112</f>
        <v>4142426.42117039</v>
      </c>
      <c r="M112" s="67"/>
      <c r="N112" s="67" t="n">
        <f aca="false">'Central pensions'!L112</f>
        <v>1296343.78408986</v>
      </c>
      <c r="O112" s="9"/>
      <c r="P112" s="9" t="n">
        <f aca="false">'Central pensions'!X112</f>
        <v>28627171.4085303</v>
      </c>
      <c r="Q112" s="67"/>
      <c r="R112" s="67" t="n">
        <f aca="false">'Central SIPA income'!G107</f>
        <v>30497581.0077027</v>
      </c>
      <c r="S112" s="67"/>
      <c r="T112" s="9" t="n">
        <f aca="false">'Central SIPA income'!J107</f>
        <v>116610144.260143</v>
      </c>
      <c r="U112" s="9"/>
      <c r="V112" s="67" t="n">
        <f aca="false">'Central SIPA income'!F107</f>
        <v>123988.731479923</v>
      </c>
      <c r="W112" s="67"/>
      <c r="X112" s="67" t="n">
        <f aca="false">'Central SIPA income'!M107</f>
        <v>311423.94653437</v>
      </c>
      <c r="Y112" s="9"/>
      <c r="Z112" s="9" t="n">
        <f aca="false">R112+V112-N112-L112-F112</f>
        <v>-3523348.0210736</v>
      </c>
      <c r="AA112" s="9"/>
      <c r="AB112" s="9" t="n">
        <f aca="false">T112-P112-D112</f>
        <v>-69949781.3131633</v>
      </c>
      <c r="AC112" s="50"/>
      <c r="AD112" s="9"/>
      <c r="AE112" s="9"/>
      <c r="AF112" s="9"/>
      <c r="AG112" s="9" t="n">
        <f aca="false">BF112/100*$AG$57</f>
        <v>7756907903.20484</v>
      </c>
      <c r="AH112" s="40" t="n">
        <f aca="false">(AG112-AG111)/AG111</f>
        <v>0.000618538852600544</v>
      </c>
      <c r="AI112" s="40"/>
      <c r="AJ112" s="40" t="n">
        <f aca="false">AB112/AG112</f>
        <v>-0.00901774034009903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14042540</v>
      </c>
      <c r="AY112" s="40" t="n">
        <f aca="false">(AW112-AW111)/AW111</f>
        <v>0.0013904258434083</v>
      </c>
      <c r="AZ112" s="39" t="n">
        <f aca="false">workers_and_wage_central!B100</f>
        <v>7549.84603122698</v>
      </c>
      <c r="BA112" s="40" t="n">
        <f aca="false">(AZ112-AZ111)/AZ111</f>
        <v>-0.000770815229392349</v>
      </c>
      <c r="BB112" s="7"/>
      <c r="BC112" s="7"/>
      <c r="BD112" s="7"/>
      <c r="BE112" s="7"/>
      <c r="BF112" s="7" t="n">
        <f aca="false">BF111*(1+AY112)*(1+BA112)*(1-BE112)</f>
        <v>134.874933711607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161636164.743787</v>
      </c>
      <c r="E113" s="9"/>
      <c r="F113" s="67" t="n">
        <f aca="false">'Central pensions'!I113</f>
        <v>29379286.2658355</v>
      </c>
      <c r="G113" s="9" t="n">
        <f aca="false">'Central pensions'!K113</f>
        <v>5943039.3663079</v>
      </c>
      <c r="H113" s="9" t="n">
        <f aca="false">'Central pensions'!V113</f>
        <v>32696849.11333</v>
      </c>
      <c r="I113" s="67" t="n">
        <f aca="false">'Central pensions'!M113</f>
        <v>183805.341226018</v>
      </c>
      <c r="J113" s="9" t="n">
        <f aca="false">'Central pensions'!W113</f>
        <v>1011242.75608237</v>
      </c>
      <c r="K113" s="9"/>
      <c r="L113" s="67" t="n">
        <f aca="false">'Central pensions'!N113</f>
        <v>4259254.91771265</v>
      </c>
      <c r="M113" s="67"/>
      <c r="N113" s="67" t="n">
        <f aca="false">'Central pensions'!L113</f>
        <v>1327010.68425696</v>
      </c>
      <c r="O113" s="9"/>
      <c r="P113" s="9" t="n">
        <f aca="false">'Central pensions'!X113</f>
        <v>29402115.2689885</v>
      </c>
      <c r="Q113" s="67"/>
      <c r="R113" s="67" t="n">
        <f aca="false">'Central SIPA income'!G108</f>
        <v>35343647.6444468</v>
      </c>
      <c r="S113" s="67"/>
      <c r="T113" s="9" t="n">
        <f aca="false">'Central SIPA income'!J108</f>
        <v>135139500.062568</v>
      </c>
      <c r="U113" s="9"/>
      <c r="V113" s="67" t="n">
        <f aca="false">'Central SIPA income'!F108</f>
        <v>121136.790207261</v>
      </c>
      <c r="W113" s="67"/>
      <c r="X113" s="67" t="n">
        <f aca="false">'Central SIPA income'!M108</f>
        <v>304260.692294929</v>
      </c>
      <c r="Y113" s="9"/>
      <c r="Z113" s="9" t="n">
        <f aca="false">R113+V113-N113-L113-F113</f>
        <v>499232.566848978</v>
      </c>
      <c r="AA113" s="9"/>
      <c r="AB113" s="9" t="n">
        <f aca="false">T113-P113-D113</f>
        <v>-55898779.950207</v>
      </c>
      <c r="AC113" s="50"/>
      <c r="AD113" s="9"/>
      <c r="AE113" s="9"/>
      <c r="AF113" s="9"/>
      <c r="AG113" s="9" t="n">
        <f aca="false">BF113/100*$AG$57</f>
        <v>7810648900.78319</v>
      </c>
      <c r="AH113" s="40" t="n">
        <f aca="false">(AG113-AG112)/AG112</f>
        <v>0.00692814691742665</v>
      </c>
      <c r="AI113" s="40" t="n">
        <f aca="false">(AG113-AG109)/AG109</f>
        <v>0.016027100524569</v>
      </c>
      <c r="AJ113" s="40" t="n">
        <f aca="false">AB113/AG113</f>
        <v>-0.00715673955650496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14082034</v>
      </c>
      <c r="AY113" s="40" t="n">
        <f aca="false">(AW113-AW112)/AW112</f>
        <v>0.00281245415715391</v>
      </c>
      <c r="AZ113" s="39" t="n">
        <f aca="false">workers_and_wage_central!B101</f>
        <v>7580.83173201587</v>
      </c>
      <c r="BA113" s="40" t="n">
        <f aca="false">(AZ113-AZ112)/AZ112</f>
        <v>0.00410415002646908</v>
      </c>
      <c r="BB113" s="7"/>
      <c r="BC113" s="7"/>
      <c r="BD113" s="7"/>
      <c r="BE113" s="7"/>
      <c r="BF113" s="7" t="n">
        <f aca="false">BF112*(1+AY113)*(1+BA113)*(1-BE113)</f>
        <v>135.80936706784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159144774.445079</v>
      </c>
      <c r="E114" s="6"/>
      <c r="F114" s="8" t="n">
        <f aca="false">'Central pensions'!I114</f>
        <v>28926446.5878978</v>
      </c>
      <c r="G114" s="6" t="n">
        <f aca="false">'Central pensions'!K114</f>
        <v>5905094.53198147</v>
      </c>
      <c r="H114" s="6" t="n">
        <f aca="false">'Central pensions'!V114</f>
        <v>32488087.8304021</v>
      </c>
      <c r="I114" s="8" t="n">
        <f aca="false">'Central pensions'!M114</f>
        <v>182631.789648912</v>
      </c>
      <c r="J114" s="6" t="n">
        <f aca="false">'Central pensions'!W114</f>
        <v>1004786.22155883</v>
      </c>
      <c r="K114" s="6"/>
      <c r="L114" s="8" t="n">
        <f aca="false">'Central pensions'!N114</f>
        <v>5016522.31055648</v>
      </c>
      <c r="M114" s="8"/>
      <c r="N114" s="8" t="n">
        <f aca="false">'Central pensions'!L114</f>
        <v>1308538.20005025</v>
      </c>
      <c r="O114" s="6"/>
      <c r="P114" s="6" t="n">
        <f aca="false">'Central pensions'!X114</f>
        <v>33229949.2125115</v>
      </c>
      <c r="Q114" s="8"/>
      <c r="R114" s="8" t="n">
        <f aca="false">'Central SIPA income'!G109</f>
        <v>30745729.0242879</v>
      </c>
      <c r="S114" s="8"/>
      <c r="T114" s="6" t="n">
        <f aca="false">'Central SIPA income'!J109</f>
        <v>117558959.708967</v>
      </c>
      <c r="U114" s="6"/>
      <c r="V114" s="8" t="n">
        <f aca="false">'Central SIPA income'!F109</f>
        <v>121751.767558719</v>
      </c>
      <c r="W114" s="8"/>
      <c r="X114" s="8" t="n">
        <f aca="false">'Central SIPA income'!M109</f>
        <v>305805.3380989</v>
      </c>
      <c r="Y114" s="6"/>
      <c r="Z114" s="6" t="n">
        <f aca="false">R114+V114-N114-L114-F114</f>
        <v>-4384026.3066579</v>
      </c>
      <c r="AA114" s="6"/>
      <c r="AB114" s="6" t="n">
        <f aca="false">T114-P114-D114</f>
        <v>-74815763.9486232</v>
      </c>
      <c r="AC114" s="50"/>
      <c r="AD114" s="6"/>
      <c r="AE114" s="6"/>
      <c r="AF114" s="6"/>
      <c r="AG114" s="6" t="n">
        <f aca="false">BF114/100*$AG$57</f>
        <v>7821617612.4583</v>
      </c>
      <c r="AH114" s="61" t="n">
        <f aca="false">(AG114-AG113)/AG113</f>
        <v>0.00140432783683501</v>
      </c>
      <c r="AI114" s="61"/>
      <c r="AJ114" s="61" t="n">
        <f aca="false">AB114/AG114</f>
        <v>-0.00956525461299161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0.00426512862623586</v>
      </c>
      <c r="AV114" s="5"/>
      <c r="AW114" s="65" t="n">
        <f aca="false">workers_and_wage_central!C102</f>
        <v>14127555</v>
      </c>
      <c r="AX114" s="5"/>
      <c r="AY114" s="61" t="n">
        <f aca="false">(AW114-AW113)/AW113</f>
        <v>0.00323255859203294</v>
      </c>
      <c r="AZ114" s="66" t="n">
        <f aca="false">workers_and_wage_central!B102</f>
        <v>7567.01687961325</v>
      </c>
      <c r="BA114" s="61" t="n">
        <f aca="false">(AZ114-AZ113)/AZ113</f>
        <v>-0.00182233993458479</v>
      </c>
      <c r="BB114" s="5"/>
      <c r="BC114" s="5"/>
      <c r="BD114" s="5"/>
      <c r="BE114" s="5"/>
      <c r="BF114" s="5" t="n">
        <f aca="false">BF113*(1+AY114)*(1+BA114)*(1-BE114)</f>
        <v>136.000087942516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161756404.966894</v>
      </c>
      <c r="E115" s="9"/>
      <c r="F115" s="67" t="n">
        <f aca="false">'Central pensions'!I115</f>
        <v>29401141.3496958</v>
      </c>
      <c r="G115" s="9" t="n">
        <f aca="false">'Central pensions'!K115</f>
        <v>6063291.67086144</v>
      </c>
      <c r="H115" s="9" t="n">
        <f aca="false">'Central pensions'!V115</f>
        <v>33358441.8128177</v>
      </c>
      <c r="I115" s="67" t="n">
        <f aca="false">'Central pensions'!M115</f>
        <v>187524.484665819</v>
      </c>
      <c r="J115" s="9" t="n">
        <f aca="false">'Central pensions'!W115</f>
        <v>1031704.38596344</v>
      </c>
      <c r="K115" s="9"/>
      <c r="L115" s="67" t="n">
        <f aca="false">'Central pensions'!N115</f>
        <v>4287211.64539336</v>
      </c>
      <c r="M115" s="67"/>
      <c r="N115" s="67" t="n">
        <f aca="false">'Central pensions'!L115</f>
        <v>1329252.09212068</v>
      </c>
      <c r="O115" s="9"/>
      <c r="P115" s="9" t="n">
        <f aca="false">'Central pensions'!X115</f>
        <v>29559514.4265683</v>
      </c>
      <c r="Q115" s="67"/>
      <c r="R115" s="67" t="n">
        <f aca="false">'Central SIPA income'!G110</f>
        <v>35573373.7614516</v>
      </c>
      <c r="S115" s="67"/>
      <c r="T115" s="9" t="n">
        <f aca="false">'Central SIPA income'!J110</f>
        <v>136017877.781689</v>
      </c>
      <c r="U115" s="9"/>
      <c r="V115" s="67" t="n">
        <f aca="false">'Central SIPA income'!F110</f>
        <v>122378.913488687</v>
      </c>
      <c r="W115" s="67"/>
      <c r="X115" s="67" t="n">
        <f aca="false">'Central SIPA income'!M110</f>
        <v>307380.547863793</v>
      </c>
      <c r="Y115" s="9"/>
      <c r="Z115" s="9" t="n">
        <f aca="false">R115+V115-N115-L115-F115</f>
        <v>678147.587730426</v>
      </c>
      <c r="AA115" s="9"/>
      <c r="AB115" s="9" t="n">
        <f aca="false">T115-P115-D115</f>
        <v>-55298041.6117733</v>
      </c>
      <c r="AC115" s="50"/>
      <c r="AD115" s="9"/>
      <c r="AE115" s="9"/>
      <c r="AF115" s="9"/>
      <c r="AG115" s="9" t="n">
        <f aca="false">BF115/100*$AG$57</f>
        <v>7868594525.1517</v>
      </c>
      <c r="AH115" s="40" t="n">
        <f aca="false">(AG115-AG114)/AG114</f>
        <v>0.00600603545468312</v>
      </c>
      <c r="AI115" s="40"/>
      <c r="AJ115" s="40" t="n">
        <f aca="false">AB115/AG115</f>
        <v>-0.00702768981614378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14201676</v>
      </c>
      <c r="AX115" s="7"/>
      <c r="AY115" s="40" t="n">
        <f aca="false">(AW115-AW114)/AW114</f>
        <v>0.00524655540183705</v>
      </c>
      <c r="AZ115" s="39" t="n">
        <f aca="false">workers_and_wage_central!B103</f>
        <v>7572.73388341569</v>
      </c>
      <c r="BA115" s="40" t="n">
        <f aca="false">(AZ115-AZ114)/AZ114</f>
        <v>0.00075551619527041</v>
      </c>
      <c r="BB115" s="7"/>
      <c r="BC115" s="7"/>
      <c r="BD115" s="7"/>
      <c r="BE115" s="7"/>
      <c r="BF115" s="7" t="n">
        <f aca="false">BF114*(1+AY115)*(1+BA115)*(1-BE115)</f>
        <v>136.816909292539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159448996.941229</v>
      </c>
      <c r="E116" s="9"/>
      <c r="F116" s="67" t="n">
        <f aca="false">'Central pensions'!I116</f>
        <v>28981742.6277233</v>
      </c>
      <c r="G116" s="9" t="n">
        <f aca="false">'Central pensions'!K116</f>
        <v>6075911.01730643</v>
      </c>
      <c r="H116" s="9" t="n">
        <f aca="false">'Central pensions'!V116</f>
        <v>33427869.7336489</v>
      </c>
      <c r="I116" s="67" t="n">
        <f aca="false">'Central pensions'!M116</f>
        <v>187914.773731127</v>
      </c>
      <c r="J116" s="9" t="n">
        <f aca="false">'Central pensions'!W116</f>
        <v>1033851.64124688</v>
      </c>
      <c r="K116" s="9"/>
      <c r="L116" s="67" t="n">
        <f aca="false">'Central pensions'!N116</f>
        <v>4069838.60915948</v>
      </c>
      <c r="M116" s="67"/>
      <c r="N116" s="67" t="n">
        <f aca="false">'Central pensions'!L116</f>
        <v>1311386.51239207</v>
      </c>
      <c r="O116" s="9"/>
      <c r="P116" s="9" t="n">
        <f aca="false">'Central pensions'!X116</f>
        <v>28333273.5597342</v>
      </c>
      <c r="Q116" s="67"/>
      <c r="R116" s="67" t="n">
        <f aca="false">'Central SIPA income'!G111</f>
        <v>31226392.7410058</v>
      </c>
      <c r="S116" s="67"/>
      <c r="T116" s="9" t="n">
        <f aca="false">'Central SIPA income'!J111</f>
        <v>119396819.089779</v>
      </c>
      <c r="U116" s="9"/>
      <c r="V116" s="67" t="n">
        <f aca="false">'Central SIPA income'!F111</f>
        <v>124580.878292833</v>
      </c>
      <c r="W116" s="67"/>
      <c r="X116" s="67" t="n">
        <f aca="false">'Central SIPA income'!M111</f>
        <v>312911.248607737</v>
      </c>
      <c r="Y116" s="9"/>
      <c r="Z116" s="9" t="n">
        <f aca="false">R116+V116-N116-L116-F116</f>
        <v>-3011994.12997622</v>
      </c>
      <c r="AA116" s="9"/>
      <c r="AB116" s="9" t="n">
        <f aca="false">T116-P116-D116</f>
        <v>-68385451.4111841</v>
      </c>
      <c r="AC116" s="50"/>
      <c r="AD116" s="9"/>
      <c r="AE116" s="9"/>
      <c r="AF116" s="9"/>
      <c r="AG116" s="9" t="n">
        <f aca="false">BF116/100*$AG$57</f>
        <v>7908644327.53045</v>
      </c>
      <c r="AH116" s="40" t="n">
        <f aca="false">(AG116-AG115)/AG115</f>
        <v>0.00508982922563006</v>
      </c>
      <c r="AI116" s="40"/>
      <c r="AJ116" s="40" t="n">
        <f aca="false">AB116/AG116</f>
        <v>-0.00864692462817304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14185655</v>
      </c>
      <c r="AY116" s="40" t="n">
        <f aca="false">(AW116-AW115)/AW115</f>
        <v>-0.00112810628830006</v>
      </c>
      <c r="AZ116" s="39" t="n">
        <f aca="false">workers_and_wage_central!B104</f>
        <v>7619.87383324075</v>
      </c>
      <c r="BA116" s="40" t="n">
        <f aca="false">(AZ116-AZ115)/AZ115</f>
        <v>0.00622495792811325</v>
      </c>
      <c r="BB116" s="7"/>
      <c r="BC116" s="7"/>
      <c r="BD116" s="7"/>
      <c r="BE116" s="7"/>
      <c r="BF116" s="7" t="n">
        <f aca="false">BF115*(1+AY116)*(1+BA116)*(1-BE116)</f>
        <v>137.513283996016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163100010.316054</v>
      </c>
      <c r="E117" s="9"/>
      <c r="F117" s="67" t="n">
        <f aca="false">'Central pensions'!I117</f>
        <v>29645357.5264645</v>
      </c>
      <c r="G117" s="9" t="n">
        <f aca="false">'Central pensions'!K117</f>
        <v>6343191.33762343</v>
      </c>
      <c r="H117" s="9" t="n">
        <f aca="false">'Central pensions'!V117</f>
        <v>34898367.1955893</v>
      </c>
      <c r="I117" s="67" t="n">
        <f aca="false">'Central pensions'!M117</f>
        <v>196181.175390416</v>
      </c>
      <c r="J117" s="9" t="n">
        <f aca="false">'Central pensions'!W117</f>
        <v>1079330.94419349</v>
      </c>
      <c r="K117" s="9"/>
      <c r="L117" s="67" t="n">
        <f aca="false">'Central pensions'!N117</f>
        <v>4184737.34996509</v>
      </c>
      <c r="M117" s="67"/>
      <c r="N117" s="67" t="n">
        <f aca="false">'Central pensions'!L117</f>
        <v>1342397.62350727</v>
      </c>
      <c r="O117" s="9"/>
      <c r="P117" s="9" t="n">
        <f aca="false">'Central pensions'!X117</f>
        <v>29100097.655579</v>
      </c>
      <c r="Q117" s="67"/>
      <c r="R117" s="67" t="n">
        <f aca="false">'Central SIPA income'!G112</f>
        <v>36088608.6562509</v>
      </c>
      <c r="S117" s="67"/>
      <c r="T117" s="9" t="n">
        <f aca="false">'Central SIPA income'!J112</f>
        <v>137987923.058238</v>
      </c>
      <c r="U117" s="9"/>
      <c r="V117" s="67" t="n">
        <f aca="false">'Central SIPA income'!F112</f>
        <v>123430.803091665</v>
      </c>
      <c r="W117" s="67"/>
      <c r="X117" s="67" t="n">
        <f aca="false">'Central SIPA income'!M112</f>
        <v>310022.591278285</v>
      </c>
      <c r="Y117" s="9"/>
      <c r="Z117" s="9" t="n">
        <f aca="false">R117+V117-N117-L117-F117</f>
        <v>1039546.95940569</v>
      </c>
      <c r="AA117" s="9"/>
      <c r="AB117" s="9" t="n">
        <f aca="false">T117-P117-D117</f>
        <v>-54212184.9133947</v>
      </c>
      <c r="AC117" s="50"/>
      <c r="AD117" s="9"/>
      <c r="AE117" s="9"/>
      <c r="AF117" s="9"/>
      <c r="AG117" s="9" t="n">
        <f aca="false">BF117/100*$AG$57</f>
        <v>7944710292.15094</v>
      </c>
      <c r="AH117" s="40" t="n">
        <f aca="false">(AG117-AG116)/AG116</f>
        <v>0.00456032198779523</v>
      </c>
      <c r="AI117" s="40" t="n">
        <f aca="false">(AG117-AG113)/AG113</f>
        <v>0.0171639249274551</v>
      </c>
      <c r="AJ117" s="40" t="n">
        <f aca="false">AB117/AG117</f>
        <v>-0.00682368304442192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14272874</v>
      </c>
      <c r="AY117" s="40" t="n">
        <f aca="false">(AW117-AW116)/AW116</f>
        <v>0.00614839427576661</v>
      </c>
      <c r="AZ117" s="39" t="n">
        <f aca="false">workers_and_wage_central!B105</f>
        <v>7607.84686928468</v>
      </c>
      <c r="BA117" s="40" t="n">
        <f aca="false">(AZ117-AZ116)/AZ116</f>
        <v>-0.00157836786005545</v>
      </c>
      <c r="BB117" s="7"/>
      <c r="BC117" s="7"/>
      <c r="BD117" s="7"/>
      <c r="BE117" s="7"/>
      <c r="BF117" s="7" t="n">
        <f aca="false">BF116*(1+AY117)*(1+BA117)*(1-BE117)</f>
        <v>138.140388848637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0.021057082670707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0.0185039447935806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0.00521650804974409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-0.0670760925721658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5787871223.95178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5820358278.29832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5875189411.2942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5963751265.71636</v>
      </c>
      <c r="AJ174" s="32" t="n">
        <f aca="false">(AG174-AG170)/AG170</f>
        <v>0.0369603025758238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5986976012.14384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6005575369.23154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6092506327.99555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6115724417.56363</v>
      </c>
      <c r="AJ178" s="32" t="n">
        <f aca="false">(AG178-AG174)/AG174</f>
        <v>0.0254828119208983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6193458558.33037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6221097689.84431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6273540997.13833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6326616541.38079</v>
      </c>
      <c r="AJ182" s="32" t="n">
        <f aca="false">(AG182-AG178)/AG178</f>
        <v>0.0344835884382715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6364457109.17716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6411628891.11641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6424920726.8229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6456209555.47422</v>
      </c>
      <c r="AJ186" s="32" t="n">
        <f aca="false">(AG186-AG182)/AG182</f>
        <v>0.020483778848584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6501178133.93721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6560755992.45154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6604299505.9937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6642442627.7569</v>
      </c>
      <c r="AJ190" s="32" t="n">
        <f aca="false">(AG190-AG186)/AG186</f>
        <v>0.0288455742773665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6648644748.33029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6673458362.88627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6615372678.0924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6664305917.96553</v>
      </c>
      <c r="AJ194" s="32" t="n">
        <f aca="false">(AG194-AG190)/AG190</f>
        <v>0.00329145337549022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6714327903.25718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6749663722.26247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6767089245.55131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6809882377.89961</v>
      </c>
      <c r="AJ198" s="32" t="n">
        <f aca="false">(AG198-AG194)/AG194</f>
        <v>0.0218442042916485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6863041822.12534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6859158416.42839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6892543516.93079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6920867443.06284</v>
      </c>
      <c r="AJ202" s="32" t="n">
        <f aca="false">(AG202-AG198)/AG198</f>
        <v>0.0162976478893984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6982824192.05171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7032959310.88084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7066604129.92723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7087427037.8909</v>
      </c>
      <c r="AJ206" s="32" t="n">
        <f aca="false">(AG206-AG202)/AG202</f>
        <v>0.0240662888284356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7112600151.12034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7172417849.96203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7175506264.05743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7210450145.28083</v>
      </c>
      <c r="AJ210" s="32" t="n">
        <f aca="false">(AG210-AG206)/AG206</f>
        <v>0.0173579363473119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7238402999.10186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7264123502.47437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7294524824.47674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7367805973.60125</v>
      </c>
      <c r="AJ214" s="32" t="n">
        <f aca="false">(AG214-AG210)/AG210</f>
        <v>0.0218233016177785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7387168703.96531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7417628915.16516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7473061299.79547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7511201459.16</v>
      </c>
      <c r="AJ218" s="32" t="n">
        <f aca="false">(AG218-AG214)/AG214</f>
        <v>0.0194624405247004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7548145794.02581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7598089517.33777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7646420906.15635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7687441503.03727</v>
      </c>
      <c r="AJ222" s="32" t="n">
        <f aca="false">(AG222-AG218)/AG218</f>
        <v>0.0234636289328047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7698236707.26512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7752112920.17396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7756907903.20484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7810648900.78319</v>
      </c>
      <c r="AJ226" s="32" t="n">
        <f aca="false">(AG226-AG222)/AG222</f>
        <v>0.016027100524569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7821617612.4583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7868594525.1517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7908644327.53045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7944710292.15094</v>
      </c>
      <c r="AJ230" s="32" t="n">
        <f aca="false">(AG230-AG226)/AG226</f>
        <v>0.0171639249274551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228</v>
      </c>
      <c r="B1" s="0" t="s">
        <v>263</v>
      </c>
      <c r="C1" s="0" t="s">
        <v>264</v>
      </c>
      <c r="D1" s="0" t="s">
        <v>265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228</v>
      </c>
      <c r="B1" s="0" t="s">
        <v>263</v>
      </c>
      <c r="C1" s="0" t="s">
        <v>264</v>
      </c>
      <c r="D1" s="0" t="s">
        <v>265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D96" colorId="64" zoomScale="85" zoomScaleNormal="85" zoomScalePageLayoutView="100" workbookViewId="0">
      <selection pane="topLeft" activeCell="AG14" activeCellId="0" sqref="AG14"/>
    </sheetView>
  </sheetViews>
  <sheetFormatPr defaultColWidth="9.191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361288117.057413</v>
      </c>
      <c r="AS9" s="53" t="n">
        <f aca="false">AQ9/AG37</f>
        <v>0.0792375611494902</v>
      </c>
      <c r="AT9" s="53" t="n">
        <f aca="false">AR9/AG37</f>
        <v>0.0773053386580396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-0.0382802383845293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0.0569999999999997</v>
      </c>
      <c r="AP10" s="52"/>
      <c r="AQ10" s="4" t="n">
        <f aca="false">AQ9*(1+AO10)</f>
        <v>391426548.042753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0.0814711669907968</v>
      </c>
      <c r="AT10" s="53" t="n">
        <f aca="false">AR10/AG41</f>
        <v>0.0754568468563735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0.0572074996498522</v>
      </c>
      <c r="BL10" s="51" t="n">
        <f aca="false">SUM(P38:P41)/AVERAGE(AG38:AG41)</f>
        <v>0.0165754194171078</v>
      </c>
      <c r="BM10" s="51" t="n">
        <f aca="false">SUM(D38:D41)/AVERAGE(AG38:AG41)</f>
        <v>0.0789123186172738</v>
      </c>
      <c r="BN10" s="51" t="n">
        <f aca="false">(SUM(H38:H41)+SUM(J38:J41))/AVERAGE(AG38:AG41)</f>
        <v>0.00163732739668542</v>
      </c>
      <c r="BO10" s="52" t="n">
        <f aca="false">AL10-BN10</f>
        <v>-0.0399175657812147</v>
      </c>
      <c r="BP10" s="32" t="n">
        <f aca="false">BN10+BM10</f>
        <v>0.0805496460139592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-0.0419805903752827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0.0460000000000005</v>
      </c>
      <c r="AP11" s="52"/>
      <c r="AQ11" s="4" t="n">
        <f aca="false">AQ10*(1+AO11)</f>
        <v>409432169.25272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0.0808716410654615</v>
      </c>
      <c r="AT11" s="53" t="n">
        <f aca="false">AR11/AG45</f>
        <v>0.0713050055985242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0.0572839508291179</v>
      </c>
      <c r="BL11" s="51" t="n">
        <f aca="false">SUM(P42:P45)/AVERAGE(AG42:AG45)</f>
        <v>0.0173864222747979</v>
      </c>
      <c r="BM11" s="51" t="n">
        <f aca="false">SUM(D42:D45)/AVERAGE(AG42:AG45)</f>
        <v>0.0818781189296027</v>
      </c>
      <c r="BN11" s="51" t="n">
        <f aca="false">(SUM(H42:H45)+SUM(J42:J45))/AVERAGE(AG42:AG45)</f>
        <v>0.00206565714297889</v>
      </c>
      <c r="BO11" s="52" t="n">
        <f aca="false">AL11-BN11</f>
        <v>-0.0440462475182616</v>
      </c>
      <c r="BP11" s="32" t="n">
        <f aca="false">BN11+BM11</f>
        <v>0.0839437760725816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-0.044862742836786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0.0350000000000006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356538326.70857</v>
      </c>
      <c r="AS12" s="53" t="n">
        <f aca="false">AQ12/AG49</f>
        <v>0.0820003982943971</v>
      </c>
      <c r="AT12" s="53" t="n">
        <f aca="false">AR12/AG49</f>
        <v>0.0689921805929879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0.0575710067729069</v>
      </c>
      <c r="BL12" s="51" t="n">
        <f aca="false">SUM(P46:P49)/AVERAGE(AG46:AG49)</f>
        <v>0.0180401252894815</v>
      </c>
      <c r="BM12" s="51" t="n">
        <f aca="false">SUM(D46:D49)/AVERAGE(AG46:AG49)</f>
        <v>0.0843936243202114</v>
      </c>
      <c r="BN12" s="51" t="n">
        <f aca="false">(SUM(H46:H49)+SUM(J46:J49))/AVERAGE(AG46:AG49)</f>
        <v>0.00246865985387592</v>
      </c>
      <c r="BO12" s="52" t="n">
        <f aca="false">AL12-BN12</f>
        <v>-0.047331402690662</v>
      </c>
      <c r="BP12" s="32" t="n">
        <f aca="false">BN12+BM12</f>
        <v>0.0868622841740873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-0.0463508075095766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352921940.268044</v>
      </c>
      <c r="AS13" s="60" t="n">
        <f aca="false">AQ13/AG53</f>
        <v>0.0823984584802924</v>
      </c>
      <c r="AT13" s="60" t="n">
        <f aca="false">AR13/AG53</f>
        <v>0.0663032906648923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0.0585850986329997</v>
      </c>
      <c r="BL13" s="32" t="n">
        <f aca="false">SUM(P50:P53)/AVERAGE(AG50:AG53)</f>
        <v>0.0183632255588484</v>
      </c>
      <c r="BM13" s="32" t="n">
        <f aca="false">SUM(D50:D53)/AVERAGE(AG50:AG53)</f>
        <v>0.0865726805837279</v>
      </c>
      <c r="BN13" s="32" t="n">
        <f aca="false">(SUM(H50:H53)+SUM(J50:J53))/AVERAGE(AG50:AG53)</f>
        <v>0.00296595625736121</v>
      </c>
      <c r="BO13" s="59" t="n">
        <f aca="false">AL13-BN13</f>
        <v>-0.0493167637669378</v>
      </c>
      <c r="BP13" s="32" t="n">
        <f aca="false">BN13+BM13</f>
        <v>0.0895386368410891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-0.047869683094982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348405302.802794</v>
      </c>
      <c r="AS14" s="64" t="n">
        <f aca="false">AQ14/AG57</f>
        <v>0.0824013374619638</v>
      </c>
      <c r="AT14" s="64" t="n">
        <f aca="false">AR14/AG57</f>
        <v>0.0635505232341538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0.0583793051733406</v>
      </c>
      <c r="BL14" s="61" t="n">
        <f aca="false">SUM(P54:P57)/AVERAGE(AG54:AG57)</f>
        <v>0.0185611162362895</v>
      </c>
      <c r="BM14" s="61" t="n">
        <f aca="false">SUM(D54:D57)/AVERAGE(AG54:AG57)</f>
        <v>0.0876878720320332</v>
      </c>
      <c r="BN14" s="61" t="n">
        <f aca="false">(SUM(H54:H57)+SUM(J54:J57))/AVERAGE(AG54:AG57)</f>
        <v>0.00397027961428879</v>
      </c>
      <c r="BO14" s="63" t="n">
        <f aca="false">AL14-BN14</f>
        <v>-0.0518399627092708</v>
      </c>
      <c r="BP14" s="32" t="n">
        <f aca="false">BN14+BM14</f>
        <v>0.0916581516463219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-0.049922186517144</v>
      </c>
      <c r="AM15" s="9" t="n">
        <f aca="false">'Central scenario'!AM14</f>
        <v>13946867.9480024</v>
      </c>
      <c r="AN15" s="69" t="n">
        <f aca="false">AM15/AVERAGE(AG58:AG61)</f>
        <v>0.00251473719253125</v>
      </c>
      <c r="AO15" s="69" t="n">
        <f aca="false">'GDP evolution by scenario'!G57</f>
        <v>0.0268210383626002</v>
      </c>
      <c r="AP15" s="69"/>
      <c r="AQ15" s="9" t="n">
        <f aca="false">AQ14*(1+AO15)</f>
        <v>463868246.990956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343632397.657934</v>
      </c>
      <c r="AS15" s="70" t="n">
        <f aca="false">AQ15/AG61</f>
        <v>0.0829480399619436</v>
      </c>
      <c r="AT15" s="70" t="n">
        <f aca="false">AR15/AG61</f>
        <v>0.061447693473411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0.0586156935714234</v>
      </c>
      <c r="BL15" s="40" t="n">
        <f aca="false">SUM(P58:P61)/AVERAGE(AG58:AG61)</f>
        <v>0.0189550086040352</v>
      </c>
      <c r="BM15" s="40" t="n">
        <f aca="false">SUM(D58:D61)/AVERAGE(AG58:AG61)</f>
        <v>0.0895828714845323</v>
      </c>
      <c r="BN15" s="40" t="n">
        <f aca="false">(SUM(H58:H61)+SUM(J58:J61))/AVERAGE(AG58:AG61)</f>
        <v>0.00543116401335521</v>
      </c>
      <c r="BO15" s="69" t="n">
        <f aca="false">AL15-BN15</f>
        <v>-0.0553533505304993</v>
      </c>
      <c r="BP15" s="32" t="n">
        <f aca="false">BN15+BM15</f>
        <v>0.0950140354978875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-0.0526197357644345</v>
      </c>
      <c r="AM16" s="9" t="n">
        <f aca="false">'Central scenario'!AM15</f>
        <v>13032040.9288315</v>
      </c>
      <c r="AN16" s="69" t="n">
        <f aca="false">AM16/AVERAGE(AG62:AG65)</f>
        <v>0.00231296813407369</v>
      </c>
      <c r="AO16" s="69" t="n">
        <f aca="false">'GDP evolution by scenario'!G61</f>
        <v>0.0321408486359898</v>
      </c>
      <c r="AP16" s="69"/>
      <c r="AQ16" s="9" t="n">
        <f aca="false">AQ15*(1+AO16)</f>
        <v>478777366.104534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341454112.256936</v>
      </c>
      <c r="AS16" s="70" t="n">
        <f aca="false">AQ16/AG65</f>
        <v>0.0843041239635435</v>
      </c>
      <c r="AT16" s="70" t="n">
        <f aca="false">AR16/AG65</f>
        <v>0.0601239570737882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0.0584473238024576</v>
      </c>
      <c r="BL16" s="40" t="n">
        <f aca="false">SUM(P62:P65)/AVERAGE(AG62:AG65)</f>
        <v>0.019217882772479</v>
      </c>
      <c r="BM16" s="40" t="n">
        <f aca="false">SUM(D62:D65)/AVERAGE(AG62:AG65)</f>
        <v>0.0918491767944131</v>
      </c>
      <c r="BN16" s="40" t="n">
        <f aca="false">(SUM(H62:H65)+SUM(J62:J65))/AVERAGE(AG62:AG65)</f>
        <v>0.00658522077270525</v>
      </c>
      <c r="BO16" s="69" t="n">
        <f aca="false">AL16-BN16</f>
        <v>-0.0592049565371397</v>
      </c>
      <c r="BP16" s="32" t="n">
        <f aca="false">BN16+BM16</f>
        <v>0.0984343975671183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-0.0535219521430809</v>
      </c>
      <c r="AM17" s="9" t="n">
        <f aca="false">'Central scenario'!AM16</f>
        <v>12139889.4651339</v>
      </c>
      <c r="AN17" s="69" t="n">
        <f aca="false">AM17/AVERAGE(AG66:AG69)</f>
        <v>0.00210527866142205</v>
      </c>
      <c r="AO17" s="69" t="n">
        <f aca="false">'GDP evolution by scenario'!G65</f>
        <v>0.0336324526823191</v>
      </c>
      <c r="AP17" s="69"/>
      <c r="AQ17" s="9" t="n">
        <f aca="false">AQ16*(1+AO17)</f>
        <v>494879823.21541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340612144.866374</v>
      </c>
      <c r="AS17" s="70" t="n">
        <f aca="false">AQ17/AG69</f>
        <v>0.0854596111944159</v>
      </c>
      <c r="AT17" s="70" t="n">
        <f aca="false">AR17/AG69</f>
        <v>0.058819495366062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0.0586368380423518</v>
      </c>
      <c r="BL17" s="40" t="n">
        <f aca="false">SUM(P66:P69)/AVERAGE(AG66:AG69)</f>
        <v>0.0192789640011126</v>
      </c>
      <c r="BM17" s="40" t="n">
        <f aca="false">SUM(D66:D69)/AVERAGE(AG66:AG69)</f>
        <v>0.0928798261843201</v>
      </c>
      <c r="BN17" s="40" t="n">
        <f aca="false">(SUM(H66:H69)+SUM(J66:J69))/AVERAGE(AG66:AG69)</f>
        <v>0.0079109628154294</v>
      </c>
      <c r="BO17" s="69" t="n">
        <f aca="false">AL17-BN17</f>
        <v>-0.0614329149585103</v>
      </c>
      <c r="BP17" s="32" t="n">
        <f aca="false">BN17+BM17</f>
        <v>0.10079078899975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-0.0535376590364219</v>
      </c>
      <c r="AM18" s="6" t="n">
        <f aca="false">'Central scenario'!AM17</f>
        <v>11273018.6820578</v>
      </c>
      <c r="AN18" s="63" t="n">
        <f aca="false">AM18/AVERAGE(AG70:AG73)</f>
        <v>0.00191997108655585</v>
      </c>
      <c r="AO18" s="63" t="n">
        <f aca="false">'GDP evolution by scenario'!G69</f>
        <v>0.02568498290149</v>
      </c>
      <c r="AP18" s="63"/>
      <c r="AQ18" s="6" t="n">
        <f aca="false">AQ17*(1+AO18)</f>
        <v>507590803.01299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337955641.795658</v>
      </c>
      <c r="AS18" s="64" t="n">
        <f aca="false">AQ18/AG73</f>
        <v>0.0857574851526405</v>
      </c>
      <c r="AT18" s="64" t="n">
        <f aca="false">AR18/AG73</f>
        <v>0.0570976183207176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0.0589503028049693</v>
      </c>
      <c r="BL18" s="61" t="n">
        <f aca="false">SUM(P70:P73)/AVERAGE(AG70:AG73)</f>
        <v>0.0192242165828415</v>
      </c>
      <c r="BM18" s="61" t="n">
        <f aca="false">SUM(D70:D73)/AVERAGE(AG70:AG73)</f>
        <v>0.0932637452585497</v>
      </c>
      <c r="BN18" s="61" t="n">
        <f aca="false">(SUM(H70:H73)+SUM(J70:J73))/AVERAGE(AG70:AG73)</f>
        <v>0.00897835474014498</v>
      </c>
      <c r="BO18" s="63" t="n">
        <f aca="false">AL18-BN18</f>
        <v>-0.0625160137765668</v>
      </c>
      <c r="BP18" s="32" t="n">
        <f aca="false">BN18+BM18</f>
        <v>0.102242099998695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-0.0518810699177808</v>
      </c>
      <c r="AM19" s="9" t="n">
        <f aca="false">'Central scenario'!AM18</f>
        <v>10452476.7322336</v>
      </c>
      <c r="AN19" s="69" t="n">
        <f aca="false">AM19/AVERAGE(AG74:AG77)</f>
        <v>0.00174523144495399</v>
      </c>
      <c r="AO19" s="69" t="n">
        <f aca="false">'GDP evolution by scenario'!G73</f>
        <v>0.0253909064168696</v>
      </c>
      <c r="AP19" s="69"/>
      <c r="AQ19" s="9" t="n">
        <f aca="false">AQ18*(1+AO19)</f>
        <v>520478993.590357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335963075.142199</v>
      </c>
      <c r="AS19" s="70" t="n">
        <f aca="false">AQ19/AG77</f>
        <v>0.0865164581454614</v>
      </c>
      <c r="AT19" s="70" t="n">
        <f aca="false">AR19/AG77</f>
        <v>0.0558453572322984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0.0593599567991469</v>
      </c>
      <c r="BL19" s="40" t="n">
        <f aca="false">SUM(P74:P77)/AVERAGE(AG74:AG77)</f>
        <v>0.0186774658973168</v>
      </c>
      <c r="BM19" s="40" t="n">
        <f aca="false">SUM(D74:D77)/AVERAGE(AG74:AG77)</f>
        <v>0.0925635608196109</v>
      </c>
      <c r="BN19" s="40" t="n">
        <f aca="false">(SUM(H74:H77)+SUM(J74:J77))/AVERAGE(AG74:AG77)</f>
        <v>0.00980401579355792</v>
      </c>
      <c r="BO19" s="69" t="n">
        <f aca="false">AL19-BN19</f>
        <v>-0.0616850857113387</v>
      </c>
      <c r="BP19" s="32" t="n">
        <f aca="false">BN19+BM19</f>
        <v>0.102367576613169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-0.0508493738117114</v>
      </c>
      <c r="AM20" s="9" t="n">
        <f aca="false">'Central scenario'!AM19</f>
        <v>9649081.86791266</v>
      </c>
      <c r="AN20" s="69" t="n">
        <f aca="false">AM20/AVERAGE(AG78:AG81)</f>
        <v>0.00159535729434399</v>
      </c>
      <c r="AO20" s="69" t="n">
        <f aca="false">'GDP evolution by scenario'!G77</f>
        <v>0.0111410184319778</v>
      </c>
      <c r="AP20" s="69"/>
      <c r="AQ20" s="9" t="n">
        <f aca="false">AQ19*(1+AO20)</f>
        <v>526277659.651404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330007791.543238</v>
      </c>
      <c r="AS20" s="70" t="n">
        <f aca="false">AQ20/AG81</f>
        <v>0.0865817759215344</v>
      </c>
      <c r="AT20" s="70" t="n">
        <f aca="false">AR20/AG81</f>
        <v>0.0542919885268985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0.0597364452323031</v>
      </c>
      <c r="BL20" s="40" t="n">
        <f aca="false">SUM(P78:P81)/AVERAGE(AG78:AG81)</f>
        <v>0.0186267509232022</v>
      </c>
      <c r="BM20" s="40" t="n">
        <f aca="false">SUM(D78:D81)/AVERAGE(AG78:AG81)</f>
        <v>0.0919590681208122</v>
      </c>
      <c r="BN20" s="40" t="n">
        <f aca="false">(SUM(H78:H81)+SUM(J78:J81))/AVERAGE(AG78:AG81)</f>
        <v>0.0106977957422359</v>
      </c>
      <c r="BO20" s="69" t="n">
        <f aca="false">AL20-BN20</f>
        <v>-0.0615471695539473</v>
      </c>
      <c r="BP20" s="32" t="n">
        <f aca="false">BN20+BM20</f>
        <v>0.102656863863048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-0.0507147861923251</v>
      </c>
      <c r="AM21" s="9" t="n">
        <f aca="false">'Central scenario'!AM20</f>
        <v>8873587.4679367</v>
      </c>
      <c r="AN21" s="69" t="n">
        <f aca="false">AM21/AVERAGE(AG82:AG85)</f>
        <v>0.00146373816585549</v>
      </c>
      <c r="AO21" s="69" t="n">
        <f aca="false">'GDP evolution by scenario'!G81</f>
        <v>0.0165094784450461</v>
      </c>
      <c r="AP21" s="69"/>
      <c r="AQ21" s="9" t="n">
        <f aca="false">AQ20*(1+AO21)</f>
        <v>534966229.329529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326515514.057934</v>
      </c>
      <c r="AS21" s="70" t="n">
        <f aca="false">AQ21/AG85</f>
        <v>0.0879002373469377</v>
      </c>
      <c r="AT21" s="70" t="n">
        <f aca="false">AR21/AG85</f>
        <v>0.053649725178205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0.0595604335819948</v>
      </c>
      <c r="BL21" s="40" t="n">
        <f aca="false">SUM(P82:P85)/AVERAGE(AG82:AG85)</f>
        <v>0.0183100242670223</v>
      </c>
      <c r="BM21" s="40" t="n">
        <f aca="false">SUM(D82:D85)/AVERAGE(AG82:AG85)</f>
        <v>0.0919651955072976</v>
      </c>
      <c r="BN21" s="40" t="n">
        <f aca="false">(SUM(H82:H85)+SUM(J82:J85))/AVERAGE(AG82:AG85)</f>
        <v>0.0118856512090427</v>
      </c>
      <c r="BO21" s="69" t="n">
        <f aca="false">AL21-BN21</f>
        <v>-0.0626004374013678</v>
      </c>
      <c r="BP21" s="32" t="n">
        <f aca="false">BN21+BM21</f>
        <v>0.10385084671634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-0.0479907708424983</v>
      </c>
      <c r="AM22" s="6" t="n">
        <f aca="false">'Central scenario'!AM21</f>
        <v>8126011.66426731</v>
      </c>
      <c r="AN22" s="63" t="n">
        <f aca="false">AM22/AVERAGE(AG86:AG89)</f>
        <v>0.00131333298724069</v>
      </c>
      <c r="AO22" s="63" t="n">
        <f aca="false">'GDP evolution by scenario'!G85</f>
        <v>0.0182925417642295</v>
      </c>
      <c r="AP22" s="63"/>
      <c r="AQ22" s="6" t="n">
        <f aca="false">AQ21*(1+AO22)</f>
        <v>544752121.421991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324294394.909781</v>
      </c>
      <c r="AS22" s="64" t="n">
        <f aca="false">AQ22/AG89</f>
        <v>0.0873629552182542</v>
      </c>
      <c r="AT22" s="64" t="n">
        <f aca="false">AR22/AG89</f>
        <v>0.052007721651601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0.0596454704283681</v>
      </c>
      <c r="BL22" s="61" t="n">
        <f aca="false">SUM(P86:P89)/AVERAGE(AG86:AG89)</f>
        <v>0.0176930988363129</v>
      </c>
      <c r="BM22" s="61" t="n">
        <f aca="false">SUM(D86:D89)/AVERAGE(AG86:AG89)</f>
        <v>0.0899431424345535</v>
      </c>
      <c r="BN22" s="61" t="n">
        <f aca="false">(SUM(H86:H89)+SUM(J86:J89))/AVERAGE(AG86:AG89)</f>
        <v>0.012744514185917</v>
      </c>
      <c r="BO22" s="63" t="n">
        <f aca="false">AL22-BN22</f>
        <v>-0.0607352850284153</v>
      </c>
      <c r="BP22" s="32" t="n">
        <f aca="false">BN22+BM22</f>
        <v>0.102687656620471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-0.046272001487057</v>
      </c>
      <c r="AM23" s="9" t="n">
        <f aca="false">'Central scenario'!AM22</f>
        <v>7406781.38079157</v>
      </c>
      <c r="AN23" s="69" t="n">
        <f aca="false">AM23/AVERAGE(AG90:AG93)</f>
        <v>0.00117945698168868</v>
      </c>
      <c r="AO23" s="69" t="n">
        <f aca="false">'GDP evolution by scenario'!G89</f>
        <v>0.0230321189397378</v>
      </c>
      <c r="AP23" s="69"/>
      <c r="AQ23" s="9" t="n">
        <f aca="false">AQ22*(1+AO23)</f>
        <v>557298917.075257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324278933.210696</v>
      </c>
      <c r="AS23" s="70" t="n">
        <f aca="false">AQ23/AG93</f>
        <v>0.0884401241128552</v>
      </c>
      <c r="AT23" s="70" t="n">
        <f aca="false">AR23/AG93</f>
        <v>0.0514611965349745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0.0597426444831434</v>
      </c>
      <c r="BL23" s="40" t="n">
        <f aca="false">SUM(P90:P93)/AVERAGE(AG90:AG93)</f>
        <v>0.017226329379422</v>
      </c>
      <c r="BM23" s="40" t="n">
        <f aca="false">SUM(D90:D93)/AVERAGE(AG90:AG93)</f>
        <v>0.0887883165907784</v>
      </c>
      <c r="BN23" s="40" t="n">
        <f aca="false">(SUM(H90:H93)+SUM(J90:J93))/AVERAGE(AG90:AG93)</f>
        <v>0.0137576961797745</v>
      </c>
      <c r="BO23" s="69" t="n">
        <f aca="false">AL23-BN23</f>
        <v>-0.0600296976668315</v>
      </c>
      <c r="BP23" s="32" t="n">
        <f aca="false">BN23+BM23</f>
        <v>0.102546012770553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-0.0447278845430156</v>
      </c>
      <c r="AM24" s="9" t="n">
        <f aca="false">'Central scenario'!AM23</f>
        <v>6738583.40306814</v>
      </c>
      <c r="AN24" s="69" t="n">
        <f aca="false">AM24/AVERAGE(AG94:AG97)</f>
        <v>0.00105481305462785</v>
      </c>
      <c r="AO24" s="69" t="n">
        <f aca="false">'GDP evolution by scenario'!G93</f>
        <v>0.0177906651331403</v>
      </c>
      <c r="AP24" s="69"/>
      <c r="AQ24" s="9" t="n">
        <f aca="false">AQ23*(1+AO24)</f>
        <v>567213635.488005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323254715.88708</v>
      </c>
      <c r="AS24" s="70" t="n">
        <f aca="false">AQ24/AG97</f>
        <v>0.0888777426202111</v>
      </c>
      <c r="AT24" s="70" t="n">
        <f aca="false">AR24/AG97</f>
        <v>0.0506513730310154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0.0599148777031715</v>
      </c>
      <c r="BL24" s="40" t="n">
        <f aca="false">SUM(P94:P97)/AVERAGE(AG94:AG97)</f>
        <v>0.0169742279949515</v>
      </c>
      <c r="BM24" s="40" t="n">
        <f aca="false">SUM(D94:D97)/AVERAGE(AG94:AG97)</f>
        <v>0.0876685342512355</v>
      </c>
      <c r="BN24" s="40" t="n">
        <f aca="false">(SUM(H94:H97)+SUM(J94:J97))/AVERAGE(AG94:AG97)</f>
        <v>0.0144224418750513</v>
      </c>
      <c r="BO24" s="69" t="n">
        <f aca="false">AL24-BN24</f>
        <v>-0.0591503264180669</v>
      </c>
      <c r="BP24" s="32" t="n">
        <f aca="false">BN24+BM24</f>
        <v>0.102090976126287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-0.0438644284261021</v>
      </c>
      <c r="AM25" s="9" t="n">
        <f aca="false">'Central scenario'!AM24</f>
        <v>6098422.29766839</v>
      </c>
      <c r="AN25" s="69" t="n">
        <f aca="false">AM25/AVERAGE(AG98:AG101)</f>
        <v>0.000949182310993246</v>
      </c>
      <c r="AO25" s="69" t="n">
        <f aca="false">'GDP evolution by scenario'!G97</f>
        <v>0.0172258843443456</v>
      </c>
      <c r="AP25" s="69"/>
      <c r="AQ25" s="9" t="n">
        <f aca="false">AQ24*(1+AO25)</f>
        <v>576984391.971457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322676642.169836</v>
      </c>
      <c r="AS25" s="70" t="n">
        <f aca="false">AQ25/AG101</f>
        <v>0.0893934590612592</v>
      </c>
      <c r="AT25" s="70" t="n">
        <f aca="false">AR25/AG101</f>
        <v>0.049993000856184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0.0598129383913752</v>
      </c>
      <c r="BL25" s="40" t="n">
        <f aca="false">SUM(P98:P101)/AVERAGE(AG98:AG101)</f>
        <v>0.0167785695967</v>
      </c>
      <c r="BM25" s="40" t="n">
        <f aca="false">SUM(D98:D101)/AVERAGE(AG98:AG101)</f>
        <v>0.0868987972207774</v>
      </c>
      <c r="BN25" s="40" t="n">
        <f aca="false">(SUM(H98:H101)+SUM(J98:J101))/AVERAGE(AG98:AG101)</f>
        <v>0.0155548506379454</v>
      </c>
      <c r="BO25" s="69" t="n">
        <f aca="false">AL25-BN25</f>
        <v>-0.0594192790640475</v>
      </c>
      <c r="BP25" s="32" t="n">
        <f aca="false">BN25+BM25</f>
        <v>0.102453647858723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-0.0420949273489351</v>
      </c>
      <c r="AM26" s="6" t="n">
        <f aca="false">'Central scenario'!AM25</f>
        <v>5493111.4769607</v>
      </c>
      <c r="AN26" s="63" t="n">
        <f aca="false">AM26/AVERAGE(AG102:AG105)</f>
        <v>0.000842203261587875</v>
      </c>
      <c r="AO26" s="63" t="n">
        <f aca="false">'GDP evolution by scenario'!G101</f>
        <v>0.021402576121609</v>
      </c>
      <c r="AP26" s="63"/>
      <c r="AQ26" s="6" t="n">
        <f aca="false">AQ25*(1+AO26)</f>
        <v>589333344.341606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324035963.36652</v>
      </c>
      <c r="AS26" s="64" t="n">
        <f aca="false">AQ26/AG105</f>
        <v>0.0899152632203496</v>
      </c>
      <c r="AT26" s="64" t="n">
        <f aca="false">AR26/AG105</f>
        <v>0.0494385380001029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0.0601542958734853</v>
      </c>
      <c r="BL26" s="61" t="n">
        <f aca="false">SUM(P102:P105)/AVERAGE(AG102:AG105)</f>
        <v>0.0166683683925601</v>
      </c>
      <c r="BM26" s="61" t="n">
        <f aca="false">SUM(D102:D105)/AVERAGE(AG102:AG105)</f>
        <v>0.0855808548298604</v>
      </c>
      <c r="BN26" s="61" t="n">
        <f aca="false">(SUM(H102:H105)+SUM(J102:J105))/AVERAGE(AG102:AG105)</f>
        <v>0.0166988527865568</v>
      </c>
      <c r="BO26" s="63" t="n">
        <f aca="false">AL26-BN26</f>
        <v>-0.0587937801354918</v>
      </c>
      <c r="BP26" s="32" t="n">
        <f aca="false">BN26+BM26</f>
        <v>0.102279707616417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-0.0405637812779485</v>
      </c>
      <c r="AM27" s="9" t="n">
        <f aca="false">'Central scenario'!AM26</f>
        <v>4920541.96276278</v>
      </c>
      <c r="AN27" s="69" t="n">
        <f aca="false">AM27/AVERAGE(AG106:AG109)</f>
        <v>0.00074555257857465</v>
      </c>
      <c r="AO27" s="69" t="n">
        <f aca="false">'GDP evolution by scenario'!G105</f>
        <v>0.023197688470215</v>
      </c>
      <c r="AP27" s="69"/>
      <c r="AQ27" s="9" t="n">
        <f aca="false">AQ26*(1+AO27)</f>
        <v>603004515.668753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326580206.806773</v>
      </c>
      <c r="AS27" s="70" t="n">
        <f aca="false">AQ27/AG109</f>
        <v>0.0910186568968509</v>
      </c>
      <c r="AT27" s="70" t="n">
        <f aca="false">AR27/AG109</f>
        <v>0.0492946421133884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0.0599102937913012</v>
      </c>
      <c r="BL27" s="40" t="n">
        <f aca="false">SUM(P106:P109)/AVERAGE(AG106:AG109)</f>
        <v>0.0163207717856674</v>
      </c>
      <c r="BM27" s="40" t="n">
        <f aca="false">SUM(D106:D109)/AVERAGE(AG106:AG109)</f>
        <v>0.0841533032835823</v>
      </c>
      <c r="BN27" s="40" t="n">
        <f aca="false">(SUM(H106:H109)+SUM(J106:J109))/AVERAGE(AG106:AG109)</f>
        <v>0.017547223117388</v>
      </c>
      <c r="BO27" s="69" t="n">
        <f aca="false">AL27-BN27</f>
        <v>-0.0581110043953365</v>
      </c>
      <c r="BP27" s="32" t="n">
        <f aca="false">BN27+BM27</f>
        <v>0.10170052640097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-0.0405901731421381</v>
      </c>
      <c r="AM28" s="9" t="n">
        <f aca="false">'Central scenario'!AM27</f>
        <v>4379286.21321994</v>
      </c>
      <c r="AN28" s="69" t="n">
        <f aca="false">AM28/AVERAGE(AG110:AG113)</f>
        <v>0.000660852090530489</v>
      </c>
      <c r="AO28" s="69" t="n">
        <f aca="false">'GDP evolution by scenario'!G109</f>
        <v>0.0176445861755619</v>
      </c>
      <c r="AP28" s="69"/>
      <c r="AQ28" s="9" t="n">
        <f aca="false">AQ27*(1+AO28)</f>
        <v>613644280.809723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327927989.305524</v>
      </c>
      <c r="AS28" s="70" t="n">
        <f aca="false">AQ28/AG113</f>
        <v>0.0920393841799227</v>
      </c>
      <c r="AT28" s="70" t="n">
        <f aca="false">AR28/AG113</f>
        <v>0.0491853197934383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0.0600884279646875</v>
      </c>
      <c r="BL28" s="40" t="n">
        <f aca="false">SUM(P110:P113)/AVERAGE(AG110:AG113)</f>
        <v>0.0163778539979246</v>
      </c>
      <c r="BM28" s="40" t="n">
        <f aca="false">SUM(D110:D113)/AVERAGE(AG110:AG113)</f>
        <v>0.084300747108901</v>
      </c>
      <c r="BN28" s="40" t="n">
        <f aca="false">(SUM(H110:H113)+SUM(J110:J113))/AVERAGE(AG110:AG113)</f>
        <v>0.0187149822156886</v>
      </c>
      <c r="BO28" s="69" t="n">
        <f aca="false">AL28-BN28</f>
        <v>-0.0593051553578268</v>
      </c>
      <c r="BP28" s="32" t="n">
        <f aca="false">BN28+BM28</f>
        <v>0.10301572932459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-0.0398720342143201</v>
      </c>
      <c r="AM29" s="9" t="n">
        <f aca="false">'Central scenario'!AM28</f>
        <v>3887732.69163583</v>
      </c>
      <c r="AN29" s="69" t="n">
        <f aca="false">AM29/AVERAGE(AG114:AG117)</f>
        <v>0.000580213934592925</v>
      </c>
      <c r="AO29" s="69" t="n">
        <f aca="false">'GDP evolution by scenario'!G113</f>
        <v>0.0169469956660804</v>
      </c>
      <c r="AP29" s="69"/>
      <c r="AQ29" s="9" t="n">
        <f aca="false">AQ28*(1+AO29)</f>
        <v>624043707.77712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329567544.983247</v>
      </c>
      <c r="AS29" s="70" t="n">
        <f aca="false">AQ29/AG117</f>
        <v>0.0929248337192159</v>
      </c>
      <c r="AT29" s="70" t="n">
        <f aca="false">AR29/AG117</f>
        <v>0.0490751031300459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0.0600875164234891</v>
      </c>
      <c r="BL29" s="40" t="n">
        <f aca="false">SUM(P114:P117)/AVERAGE(AG114:AG117)</f>
        <v>0.0160830843448655</v>
      </c>
      <c r="BM29" s="40" t="n">
        <f aca="false">SUM(D114:D117)/AVERAGE(AG114:AG117)</f>
        <v>0.0838764662929438</v>
      </c>
      <c r="BN29" s="40" t="n">
        <f aca="false">(SUM(H114:H117)+SUM(J114:J117))/AVERAGE(AG114:AG117)</f>
        <v>0.0194366107056071</v>
      </c>
      <c r="BO29" s="69" t="n">
        <f aca="false">AL29-BN29</f>
        <v>-0.0593086449199272</v>
      </c>
      <c r="BP29" s="32" t="n">
        <f aca="false">BN29+BM29</f>
        <v>0.103313076998551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-0.43244112480711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0.0151971911653446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0.0132254233876916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718558.979982134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-0.0131140428878799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0.0155280251742629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0.0133629393713528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0.0153504042496073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-0.0722964768966576</v>
      </c>
      <c r="AJ37" s="40" t="n">
        <f aca="false">AB37/AG37</f>
        <v>-0.00955949158707011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0.0131590259093144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0.0153840353458845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93507348.8870494</v>
      </c>
      <c r="E39" s="9"/>
      <c r="F39" s="67" t="n">
        <f aca="false">'Low pensions'!I39</f>
        <v>16996067.5277504</v>
      </c>
      <c r="G39" s="82" t="n">
        <f aca="false">'Low pensions'!K39</f>
        <v>326213.248345032</v>
      </c>
      <c r="H39" s="82" t="n">
        <f aca="false">'Low pensions'!V39</f>
        <v>1794729.04392573</v>
      </c>
      <c r="I39" s="82" t="n">
        <f aca="false">'Low pensions'!M39</f>
        <v>10089.0695364444</v>
      </c>
      <c r="J39" s="82" t="n">
        <f aca="false">'Low pensions'!W39</f>
        <v>55507.0838327551</v>
      </c>
      <c r="K39" s="9"/>
      <c r="L39" s="82" t="n">
        <f aca="false">'Low pensions'!N39</f>
        <v>2903725.06642299</v>
      </c>
      <c r="M39" s="67"/>
      <c r="N39" s="82" t="n">
        <f aca="false">'Low pensions'!L39</f>
        <v>710600.102599707</v>
      </c>
      <c r="O39" s="9"/>
      <c r="P39" s="82" t="n">
        <f aca="false">'Low pensions'!X39</f>
        <v>18976955.2769748</v>
      </c>
      <c r="Q39" s="67"/>
      <c r="R39" s="82" t="n">
        <f aca="false">'Low SIPA income'!G34</f>
        <v>18853630.5431757</v>
      </c>
      <c r="S39" s="67"/>
      <c r="T39" s="82" t="n">
        <f aca="false">'Low SIPA income'!J34</f>
        <v>72088490.4580427</v>
      </c>
      <c r="U39" s="9"/>
      <c r="V39" s="82" t="n">
        <f aca="false">'Low SIPA income'!F34</f>
        <v>95760.8443751371</v>
      </c>
      <c r="W39" s="67"/>
      <c r="X39" s="82" t="n">
        <f aca="false">'Low SIPA income'!M34</f>
        <v>240523.632452824</v>
      </c>
      <c r="Y39" s="9"/>
      <c r="Z39" s="9" t="n">
        <f aca="false">R39+V39-N39-L39-F39</f>
        <v>-1661001.30922222</v>
      </c>
      <c r="AA39" s="9"/>
      <c r="AB39" s="9" t="n">
        <f aca="false">T39-P39-D39</f>
        <v>-40395813.7059816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-0.008515962801673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0.0133007294054131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87898596.5680671</v>
      </c>
      <c r="E40" s="9"/>
      <c r="F40" s="67" t="n">
        <f aca="false">'Low pensions'!I40</f>
        <v>15976610.4017121</v>
      </c>
      <c r="G40" s="82" t="n">
        <f aca="false">'Low pensions'!K40</f>
        <v>329774.253071652</v>
      </c>
      <c r="H40" s="82" t="n">
        <f aca="false">'Low pensions'!V40</f>
        <v>1814320.64126534</v>
      </c>
      <c r="I40" s="82" t="n">
        <f aca="false">'Low pensions'!M40</f>
        <v>10199.2037032469</v>
      </c>
      <c r="J40" s="82" t="n">
        <f aca="false">'Low pensions'!W40</f>
        <v>56113.0095236699</v>
      </c>
      <c r="K40" s="9"/>
      <c r="L40" s="82" t="n">
        <f aca="false">'Low pensions'!N40</f>
        <v>2589036.69150167</v>
      </c>
      <c r="M40" s="67"/>
      <c r="N40" s="82" t="n">
        <f aca="false">'Low pensions'!L40</f>
        <v>670762.721138895</v>
      </c>
      <c r="O40" s="9"/>
      <c r="P40" s="82" t="n">
        <f aca="false">'Low pensions'!X40</f>
        <v>17124862.2846729</v>
      </c>
      <c r="Q40" s="67"/>
      <c r="R40" s="82" t="n">
        <f aca="false">'Low SIPA income'!G35</f>
        <v>16520663.0450044</v>
      </c>
      <c r="S40" s="67"/>
      <c r="T40" s="82" t="n">
        <f aca="false">'Low SIPA income'!J35</f>
        <v>63168187.0265257</v>
      </c>
      <c r="U40" s="9"/>
      <c r="V40" s="82" t="n">
        <f aca="false">'Low SIPA income'!F35</f>
        <v>99940.616377294</v>
      </c>
      <c r="W40" s="67"/>
      <c r="X40" s="82" t="n">
        <f aca="false">'Low SIPA income'!M35</f>
        <v>251022.014660536</v>
      </c>
      <c r="Y40" s="9"/>
      <c r="Z40" s="9" t="n">
        <f aca="false">R40+V40-N40-L40-F40</f>
        <v>-2615806.15297092</v>
      </c>
      <c r="AA40" s="9"/>
      <c r="AB40" s="9" t="n">
        <f aca="false">T40-P40-D40</f>
        <v>-41855271.8262142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-0.00876317204855279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0.0153590203395471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99327345.1124488</v>
      </c>
      <c r="E41" s="9"/>
      <c r="F41" s="67" t="n">
        <f aca="false">'Low pensions'!I41</f>
        <v>18053920.7343216</v>
      </c>
      <c r="G41" s="82" t="n">
        <f aca="false">'Low pensions'!K41</f>
        <v>399177.272702149</v>
      </c>
      <c r="H41" s="82" t="n">
        <f aca="false">'Low pensions'!V41</f>
        <v>2196155.57807102</v>
      </c>
      <c r="I41" s="82" t="n">
        <f aca="false">'Low pensions'!M41</f>
        <v>12345.6888464582</v>
      </c>
      <c r="J41" s="82" t="n">
        <f aca="false">'Low pensions'!W41</f>
        <v>67922.3374661137</v>
      </c>
      <c r="K41" s="9"/>
      <c r="L41" s="82" t="n">
        <f aca="false">'Low pensions'!N41</f>
        <v>3131687.50994244</v>
      </c>
      <c r="M41" s="67"/>
      <c r="N41" s="82" t="n">
        <f aca="false">'Low pensions'!L41</f>
        <v>758274.524705429</v>
      </c>
      <c r="O41" s="9"/>
      <c r="P41" s="82" t="n">
        <f aca="false">'Low pensions'!X41</f>
        <v>20422144.0842822</v>
      </c>
      <c r="Q41" s="67"/>
      <c r="R41" s="82" t="n">
        <f aca="false">'Low SIPA income'!G36</f>
        <v>19511543.569862</v>
      </c>
      <c r="S41" s="67"/>
      <c r="T41" s="82" t="n">
        <f aca="false">'Low SIPA income'!J36</f>
        <v>74604077.9380183</v>
      </c>
      <c r="U41" s="9"/>
      <c r="V41" s="82" t="n">
        <f aca="false">'Low SIPA income'!F36</f>
        <v>98287.0010656916</v>
      </c>
      <c r="W41" s="67"/>
      <c r="X41" s="82" t="n">
        <f aca="false">'Low SIPA income'!M36</f>
        <v>246868.609748314</v>
      </c>
      <c r="Y41" s="9"/>
      <c r="Z41" s="9" t="n">
        <f aca="false">R41+V41-N41-L41-F41</f>
        <v>-2334052.19804176</v>
      </c>
      <c r="AA41" s="9"/>
      <c r="AB41" s="9" t="n">
        <f aca="false">T41-P41-D41</f>
        <v>-45145411.2587128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-0.00939652498768442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0.0133381364583383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93798205.5158903</v>
      </c>
      <c r="E42" s="6"/>
      <c r="F42" s="8" t="n">
        <f aca="false">'Low pensions'!I42</f>
        <v>17048934.1629776</v>
      </c>
      <c r="G42" s="81" t="n">
        <f aca="false">'Low pensions'!K42</f>
        <v>382591.244125233</v>
      </c>
      <c r="H42" s="81" t="n">
        <f aca="false">'Low pensions'!V42</f>
        <v>2104904.14251041</v>
      </c>
      <c r="I42" s="81" t="n">
        <f aca="false">'Low pensions'!M42</f>
        <v>11832.718890471</v>
      </c>
      <c r="J42" s="81" t="n">
        <f aca="false">'Low pensions'!W42</f>
        <v>65100.1281188783</v>
      </c>
      <c r="K42" s="6"/>
      <c r="L42" s="81" t="n">
        <f aca="false">'Low pensions'!N42</f>
        <v>3465850.10336527</v>
      </c>
      <c r="M42" s="8"/>
      <c r="N42" s="81" t="n">
        <f aca="false">'Low pensions'!L42</f>
        <v>718438.740980458</v>
      </c>
      <c r="O42" s="6"/>
      <c r="P42" s="81" t="n">
        <f aca="false">'Low pensions'!X42</f>
        <v>21936950.641497</v>
      </c>
      <c r="Q42" s="8"/>
      <c r="R42" s="81" t="n">
        <f aca="false">'Low SIPA income'!G37</f>
        <v>16900755.9558317</v>
      </c>
      <c r="S42" s="8"/>
      <c r="T42" s="81" t="n">
        <f aca="false">'Low SIPA income'!J37</f>
        <v>64621505.2143725</v>
      </c>
      <c r="U42" s="6"/>
      <c r="V42" s="81" t="n">
        <f aca="false">'Low SIPA income'!F37</f>
        <v>103878.248567448</v>
      </c>
      <c r="W42" s="8"/>
      <c r="X42" s="81" t="n">
        <f aca="false">'Low SIPA income'!M37</f>
        <v>260912.211471342</v>
      </c>
      <c r="Y42" s="6"/>
      <c r="Z42" s="6" t="n">
        <f aca="false">R42+V42-N42-L42-F42</f>
        <v>-4228588.80292412</v>
      </c>
      <c r="AA42" s="6"/>
      <c r="AB42" s="6" t="n">
        <f aca="false">T42-P42-D42</f>
        <v>-51113650.9430147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-0.0105696798044884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0.0131904002136155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0.0155605639380497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105054937.109453</v>
      </c>
      <c r="E43" s="9"/>
      <c r="F43" s="67" t="n">
        <f aca="false">'Low pensions'!I43</f>
        <v>19094978.3785723</v>
      </c>
      <c r="G43" s="82" t="n">
        <f aca="false">'Low pensions'!K43</f>
        <v>455410.523155107</v>
      </c>
      <c r="H43" s="82" t="n">
        <f aca="false">'Low pensions'!V43</f>
        <v>2505534.33057198</v>
      </c>
      <c r="I43" s="82" t="n">
        <f aca="false">'Low pensions'!M43</f>
        <v>14084.8615408798</v>
      </c>
      <c r="J43" s="82" t="n">
        <f aca="false">'Low pensions'!W43</f>
        <v>77490.752491918</v>
      </c>
      <c r="K43" s="9"/>
      <c r="L43" s="82" t="n">
        <f aca="false">'Low pensions'!N43</f>
        <v>3378902.92162349</v>
      </c>
      <c r="M43" s="67"/>
      <c r="N43" s="82" t="n">
        <f aca="false">'Low pensions'!L43</f>
        <v>805715.609040946</v>
      </c>
      <c r="O43" s="9"/>
      <c r="P43" s="82" t="n">
        <f aca="false">'Low pensions'!X43</f>
        <v>21965952.879339</v>
      </c>
      <c r="Q43" s="67"/>
      <c r="R43" s="82" t="n">
        <f aca="false">'Low SIPA income'!G38</f>
        <v>19805454.9128312</v>
      </c>
      <c r="S43" s="67"/>
      <c r="T43" s="82" t="n">
        <f aca="false">'Low SIPA income'!J38</f>
        <v>75727873.4316566</v>
      </c>
      <c r="U43" s="9"/>
      <c r="V43" s="82" t="n">
        <f aca="false">'Low SIPA income'!F38</f>
        <v>95296.7203643362</v>
      </c>
      <c r="W43" s="67"/>
      <c r="X43" s="82" t="n">
        <f aca="false">'Low SIPA income'!M38</f>
        <v>239357.886748358</v>
      </c>
      <c r="Y43" s="9"/>
      <c r="Z43" s="9" t="n">
        <f aca="false">R43+V43-N43-L43-F43</f>
        <v>-3378845.27604125</v>
      </c>
      <c r="AA43" s="9"/>
      <c r="AB43" s="9" t="n">
        <f aca="false">T43-P43-D43</f>
        <v>-51293016.5571352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-0.0103973412120759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0.0134891079771962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99497224.9580875</v>
      </c>
      <c r="E44" s="9"/>
      <c r="F44" s="67" t="n">
        <f aca="false">'Low pensions'!I44</f>
        <v>18084798.4071724</v>
      </c>
      <c r="G44" s="82" t="n">
        <f aca="false">'Low pensions'!K44</f>
        <v>453303.050729002</v>
      </c>
      <c r="H44" s="82" t="n">
        <f aca="false">'Low pensions'!V44</f>
        <v>2493939.63908845</v>
      </c>
      <c r="I44" s="82" t="n">
        <f aca="false">'Low pensions'!M44</f>
        <v>14019.6819813093</v>
      </c>
      <c r="J44" s="82" t="n">
        <f aca="false">'Low pensions'!W44</f>
        <v>77132.1537862405</v>
      </c>
      <c r="K44" s="9"/>
      <c r="L44" s="82" t="n">
        <f aca="false">'Low pensions'!N44</f>
        <v>3013120.21195762</v>
      </c>
      <c r="M44" s="67"/>
      <c r="N44" s="82" t="n">
        <f aca="false">'Low pensions'!L44</f>
        <v>764119.837925326</v>
      </c>
      <c r="O44" s="9"/>
      <c r="P44" s="82" t="n">
        <f aca="false">'Low pensions'!X44</f>
        <v>19839057.0000834</v>
      </c>
      <c r="Q44" s="67"/>
      <c r="R44" s="82" t="n">
        <f aca="false">'Low SIPA income'!G39</f>
        <v>17259608.1054855</v>
      </c>
      <c r="S44" s="67"/>
      <c r="T44" s="82" t="n">
        <f aca="false">'Low SIPA income'!J39</f>
        <v>65993607.5108996</v>
      </c>
      <c r="U44" s="9"/>
      <c r="V44" s="82" t="n">
        <f aca="false">'Low SIPA income'!F39</f>
        <v>101076.888128775</v>
      </c>
      <c r="W44" s="67"/>
      <c r="X44" s="82" t="n">
        <f aca="false">'Low SIPA income'!M39</f>
        <v>253876.001704021</v>
      </c>
      <c r="Y44" s="9"/>
      <c r="Z44" s="9" t="n">
        <f aca="false">R44+V44-N44-L44-F44</f>
        <v>-4501353.46344107</v>
      </c>
      <c r="AA44" s="9"/>
      <c r="AB44" s="9" t="n">
        <f aca="false">T44-P44-D44</f>
        <v>-53342674.4472713</v>
      </c>
      <c r="AC44" s="50"/>
      <c r="AD44" s="9"/>
      <c r="AE44" s="9"/>
      <c r="AF44" s="9"/>
      <c r="AG44" s="9" t="n">
        <f aca="false">AG43*'Pessimist macro hypothesis'!B26/'Pessimist macro hypothesis'!B25</f>
        <v>5015083028.61437</v>
      </c>
      <c r="AH44" s="40" t="n">
        <f aca="false">(AG44-AG43)/AG43</f>
        <v>0.0165814560216371</v>
      </c>
      <c r="AI44" s="40"/>
      <c r="AJ44" s="40" t="n">
        <f aca="false">AB44/AG44</f>
        <v>-0.0106364489167808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0.0156317119583454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107908001.545618</v>
      </c>
      <c r="E45" s="9"/>
      <c r="F45" s="67" t="n">
        <f aca="false">'Low pensions'!I45</f>
        <v>19613556.6122111</v>
      </c>
      <c r="G45" s="82" t="n">
        <f aca="false">'Low pensions'!K45</f>
        <v>515732.582849625</v>
      </c>
      <c r="H45" s="82" t="n">
        <f aca="false">'Low pensions'!V45</f>
        <v>2837408.50512625</v>
      </c>
      <c r="I45" s="82" t="n">
        <f aca="false">'Low pensions'!M45</f>
        <v>15950.4922530812</v>
      </c>
      <c r="J45" s="82" t="n">
        <f aca="false">'Low pensions'!W45</f>
        <v>87754.9022203995</v>
      </c>
      <c r="K45" s="9"/>
      <c r="L45" s="82" t="n">
        <f aca="false">'Low pensions'!N45</f>
        <v>3461021.13123856</v>
      </c>
      <c r="M45" s="67"/>
      <c r="N45" s="82" t="n">
        <f aca="false">'Low pensions'!L45</f>
        <v>829885.073860895</v>
      </c>
      <c r="O45" s="9"/>
      <c r="P45" s="82" t="n">
        <f aca="false">'Low pensions'!X45</f>
        <v>22525037.9236995</v>
      </c>
      <c r="Q45" s="67"/>
      <c r="R45" s="82" t="n">
        <f aca="false">'Low SIPA income'!G40</f>
        <v>20369718.9244876</v>
      </c>
      <c r="S45" s="67" t="n">
        <f aca="false">SUM(T42:T45)/AVERAGE(AG42:AG45)</f>
        <v>0.0572839508291179</v>
      </c>
      <c r="T45" s="82" t="n">
        <f aca="false">'Low SIPA income'!J40</f>
        <v>77885385.785946</v>
      </c>
      <c r="U45" s="9"/>
      <c r="V45" s="82" t="n">
        <f aca="false">'Low SIPA income'!F40</f>
        <v>95599.5674980517</v>
      </c>
      <c r="W45" s="67"/>
      <c r="X45" s="82" t="n">
        <f aca="false">'Low SIPA income'!M40</f>
        <v>240118.551435</v>
      </c>
      <c r="Y45" s="9"/>
      <c r="Z45" s="9" t="n">
        <f aca="false">R45+V45-N45-L45-F45</f>
        <v>-3439144.32532492</v>
      </c>
      <c r="AA45" s="9"/>
      <c r="AB45" s="9" t="n">
        <f aca="false">T45-P45-D45</f>
        <v>-52547653.6833717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0.0537543142396869</v>
      </c>
      <c r="AJ45" s="40" t="n">
        <f aca="false">AB45/AG45</f>
        <v>-0.0103792894321666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0.0136098597200105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102562926.192322</v>
      </c>
      <c r="E46" s="6"/>
      <c r="F46" s="8" t="n">
        <f aca="false">'Low pensions'!I46</f>
        <v>18642025.8958898</v>
      </c>
      <c r="G46" s="81" t="n">
        <f aca="false">'Low pensions'!K46</f>
        <v>503507.235961733</v>
      </c>
      <c r="H46" s="81" t="n">
        <f aca="false">'Low pensions'!V46</f>
        <v>2770148.25360955</v>
      </c>
      <c r="I46" s="81" t="n">
        <f aca="false">'Low pensions'!M46</f>
        <v>15572.3887410845</v>
      </c>
      <c r="J46" s="81" t="n">
        <f aca="false">'Low pensions'!W46</f>
        <v>85674.6882559653</v>
      </c>
      <c r="K46" s="6"/>
      <c r="L46" s="81" t="n">
        <f aca="false">'Low pensions'!N46</f>
        <v>3826871.86176065</v>
      </c>
      <c r="M46" s="8"/>
      <c r="N46" s="81" t="n">
        <f aca="false">'Low pensions'!L46</f>
        <v>790392.417746458</v>
      </c>
      <c r="O46" s="6"/>
      <c r="P46" s="81" t="n">
        <f aca="false">'Low pensions'!X46</f>
        <v>24206162.1618355</v>
      </c>
      <c r="Q46" s="8"/>
      <c r="R46" s="81" t="n">
        <f aca="false">'Low SIPA income'!G41</f>
        <v>17663179.8021336</v>
      </c>
      <c r="S46" s="8"/>
      <c r="T46" s="81" t="n">
        <f aca="false">'Low SIPA income'!J41</f>
        <v>67536698.8712785</v>
      </c>
      <c r="U46" s="6"/>
      <c r="V46" s="81" t="n">
        <f aca="false">'Low SIPA income'!F41</f>
        <v>101891.986432477</v>
      </c>
      <c r="W46" s="8"/>
      <c r="X46" s="81" t="n">
        <f aca="false">'Low SIPA income'!M41</f>
        <v>255923.293643558</v>
      </c>
      <c r="Y46" s="6"/>
      <c r="Z46" s="6" t="n">
        <f aca="false">R46+V46-N46-L46-F46</f>
        <v>-5494218.38683087</v>
      </c>
      <c r="AA46" s="6"/>
      <c r="AB46" s="6" t="n">
        <f aca="false">T46-P46-D46</f>
        <v>-59232389.4828787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-0.0116652723291877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0.0158408720373178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110987361.233053</v>
      </c>
      <c r="E47" s="9"/>
      <c r="F47" s="67" t="n">
        <f aca="false">'Low pensions'!I47</f>
        <v>20173266.6864759</v>
      </c>
      <c r="G47" s="82" t="n">
        <f aca="false">'Low pensions'!K47</f>
        <v>551957.393429851</v>
      </c>
      <c r="H47" s="82" t="n">
        <f aca="false">'Low pensions'!V47</f>
        <v>3036706.72489161</v>
      </c>
      <c r="I47" s="82" t="n">
        <f aca="false">'Low pensions'!M47</f>
        <v>17070.8472194801</v>
      </c>
      <c r="J47" s="82" t="n">
        <f aca="false">'Low pensions'!W47</f>
        <v>93918.7646873703</v>
      </c>
      <c r="K47" s="9"/>
      <c r="L47" s="82" t="n">
        <f aca="false">'Low pensions'!N47</f>
        <v>3545332.25694884</v>
      </c>
      <c r="M47" s="67"/>
      <c r="N47" s="82" t="n">
        <f aca="false">'Low pensions'!L47</f>
        <v>856730.854879491</v>
      </c>
      <c r="O47" s="9"/>
      <c r="P47" s="82" t="n">
        <f aca="false">'Low pensions'!X47</f>
        <v>23110226.3221867</v>
      </c>
      <c r="Q47" s="67"/>
      <c r="R47" s="82" t="n">
        <f aca="false">'Low SIPA income'!G42</f>
        <v>20609234.4598585</v>
      </c>
      <c r="S47" s="67"/>
      <c r="T47" s="82" t="n">
        <f aca="false">'Low SIPA income'!J42</f>
        <v>78801194.1946553</v>
      </c>
      <c r="U47" s="9"/>
      <c r="V47" s="82" t="n">
        <f aca="false">'Low SIPA income'!F42</f>
        <v>95153.2011763875</v>
      </c>
      <c r="W47" s="67"/>
      <c r="X47" s="82" t="n">
        <f aca="false">'Low SIPA income'!M42</f>
        <v>238997.407925961</v>
      </c>
      <c r="Y47" s="9"/>
      <c r="Z47" s="9" t="n">
        <f aca="false">R47+V47-N47-L47-F47</f>
        <v>-3870942.13726934</v>
      </c>
      <c r="AA47" s="9"/>
      <c r="AB47" s="9" t="n">
        <f aca="false">T47-P47-D47</f>
        <v>-55296393.3605845</v>
      </c>
      <c r="AC47" s="50"/>
      <c r="AD47" s="9"/>
      <c r="AE47" s="9"/>
      <c r="AF47" s="9"/>
      <c r="AG47" s="9" t="n">
        <f aca="false">AG46*'Pessimist macro hypothesis'!B29/'Pessimist macro hypothesis'!B28</f>
        <v>5130613310.78221</v>
      </c>
      <c r="AH47" s="40" t="n">
        <f aca="false">(AG47-AG46)/AG46</f>
        <v>0.0104269304099199</v>
      </c>
      <c r="AI47" s="40"/>
      <c r="AJ47" s="40" t="n">
        <f aca="false">AB47/AG47</f>
        <v>-0.0107777355281047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0.0136467089249462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105962387.889005</v>
      </c>
      <c r="E48" s="9"/>
      <c r="F48" s="67" t="n">
        <f aca="false">'Low pensions'!I48</f>
        <v>19259918.299455</v>
      </c>
      <c r="G48" s="82" t="n">
        <f aca="false">'Low pensions'!K48</f>
        <v>556712.83443231</v>
      </c>
      <c r="H48" s="82" t="n">
        <f aca="false">'Low pensions'!V48</f>
        <v>3062869.75820521</v>
      </c>
      <c r="I48" s="82" t="n">
        <f aca="false">'Low pensions'!M48</f>
        <v>17217.9227144014</v>
      </c>
      <c r="J48" s="82" t="n">
        <f aca="false">'Low pensions'!W48</f>
        <v>94727.9306661408</v>
      </c>
      <c r="K48" s="9"/>
      <c r="L48" s="82" t="n">
        <f aca="false">'Low pensions'!N48</f>
        <v>3283035.8726688</v>
      </c>
      <c r="M48" s="67"/>
      <c r="N48" s="82" t="n">
        <f aca="false">'Low pensions'!L48</f>
        <v>819766.822491817</v>
      </c>
      <c r="O48" s="9"/>
      <c r="P48" s="82" t="n">
        <f aca="false">'Low pensions'!X48</f>
        <v>21545803.9372088</v>
      </c>
      <c r="Q48" s="67"/>
      <c r="R48" s="82" t="n">
        <f aca="false">'Low SIPA income'!G43</f>
        <v>18019368.6072477</v>
      </c>
      <c r="S48" s="67"/>
      <c r="T48" s="82" t="n">
        <f aca="false">'Low SIPA income'!J43</f>
        <v>68898617.6391219</v>
      </c>
      <c r="U48" s="9"/>
      <c r="V48" s="82" t="n">
        <f aca="false">'Low SIPA income'!F43</f>
        <v>95700.3519175635</v>
      </c>
      <c r="W48" s="67"/>
      <c r="X48" s="82" t="n">
        <f aca="false">'Low SIPA income'!M43</f>
        <v>240371.692839859</v>
      </c>
      <c r="Y48" s="9"/>
      <c r="Z48" s="9" t="n">
        <f aca="false">R48+V48-N48-L48-F48</f>
        <v>-5247652.03545028</v>
      </c>
      <c r="AA48" s="9"/>
      <c r="AB48" s="9" t="n">
        <f aca="false">T48-P48-D48</f>
        <v>-58609574.1870917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0.0068066343291166</v>
      </c>
      <c r="AI48" s="40"/>
      <c r="AJ48" s="40" t="n">
        <f aca="false">AB48/AG48</f>
        <v>-0.0113462726112613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0.0156848800331678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113882879.095844</v>
      </c>
      <c r="E49" s="9"/>
      <c r="F49" s="67" t="n">
        <f aca="false">'Low pensions'!I49</f>
        <v>20699561.3329346</v>
      </c>
      <c r="G49" s="82" t="n">
        <f aca="false">'Low pensions'!K49</f>
        <v>622992.262020749</v>
      </c>
      <c r="H49" s="82" t="n">
        <f aca="false">'Low pensions'!V49</f>
        <v>3427519.61320413</v>
      </c>
      <c r="I49" s="82" t="n">
        <f aca="false">'Low pensions'!M49</f>
        <v>19267.8019181676</v>
      </c>
      <c r="J49" s="82" t="n">
        <f aca="false">'Low pensions'!W49</f>
        <v>106005.761233118</v>
      </c>
      <c r="K49" s="9"/>
      <c r="L49" s="82" t="n">
        <f aca="false">'Low pensions'!N49</f>
        <v>3647425.33944455</v>
      </c>
      <c r="M49" s="67"/>
      <c r="N49" s="82" t="n">
        <f aca="false">'Low pensions'!L49</f>
        <v>882394.493983291</v>
      </c>
      <c r="O49" s="9"/>
      <c r="P49" s="82" t="n">
        <f aca="false">'Low pensions'!X49</f>
        <v>23781181.5829385</v>
      </c>
      <c r="Q49" s="67"/>
      <c r="R49" s="82" t="n">
        <f aca="false">'Low SIPA income'!G44</f>
        <v>21031039.721981</v>
      </c>
      <c r="S49" s="67"/>
      <c r="T49" s="82" t="n">
        <f aca="false">'Low SIPA income'!J44</f>
        <v>80414003.1729599</v>
      </c>
      <c r="U49" s="9"/>
      <c r="V49" s="82" t="n">
        <f aca="false">'Low SIPA income'!F44</f>
        <v>99823.1689368155</v>
      </c>
      <c r="W49" s="67"/>
      <c r="X49" s="82" t="n">
        <f aca="false">'Low SIPA income'!M44</f>
        <v>250727.020551091</v>
      </c>
      <c r="Y49" s="9"/>
      <c r="Z49" s="9" t="n">
        <f aca="false">R49+V49-N49-L49-F49</f>
        <v>-4098518.2754446</v>
      </c>
      <c r="AA49" s="9"/>
      <c r="AB49" s="9" t="n">
        <f aca="false">T49-P49-D49</f>
        <v>-57250057.5058224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-0.0110782095794968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0.0134126104296559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109178819.743858</v>
      </c>
      <c r="E50" s="6"/>
      <c r="F50" s="8" t="n">
        <f aca="false">'Low pensions'!I50</f>
        <v>19844542.8627022</v>
      </c>
      <c r="G50" s="81" t="n">
        <f aca="false">'Low pensions'!K50</f>
        <v>614613.737919902</v>
      </c>
      <c r="H50" s="81" t="n">
        <f aca="false">'Low pensions'!V50</f>
        <v>3381423.44566554</v>
      </c>
      <c r="I50" s="81" t="n">
        <f aca="false">'Low pensions'!M50</f>
        <v>19008.6723068012</v>
      </c>
      <c r="J50" s="81" t="n">
        <f aca="false">'Low pensions'!W50</f>
        <v>104580.106566976</v>
      </c>
      <c r="K50" s="6"/>
      <c r="L50" s="81" t="n">
        <f aca="false">'Low pensions'!N50</f>
        <v>4078448.17125495</v>
      </c>
      <c r="M50" s="8"/>
      <c r="N50" s="81" t="n">
        <f aca="false">'Low pensions'!L50</f>
        <v>847830.744203713</v>
      </c>
      <c r="O50" s="6"/>
      <c r="P50" s="81" t="n">
        <f aca="false">'Low pensions'!X50</f>
        <v>25827601.5528666</v>
      </c>
      <c r="Q50" s="8"/>
      <c r="R50" s="81" t="n">
        <f aca="false">'Low SIPA income'!G45</f>
        <v>18450744.1869229</v>
      </c>
      <c r="S50" s="8"/>
      <c r="T50" s="81" t="n">
        <f aca="false">'Low SIPA income'!J45</f>
        <v>70548019.5560645</v>
      </c>
      <c r="U50" s="6"/>
      <c r="V50" s="81" t="n">
        <f aca="false">'Low SIPA income'!F45</f>
        <v>97943.2547826881</v>
      </c>
      <c r="W50" s="8"/>
      <c r="X50" s="81" t="n">
        <f aca="false">'Low SIPA income'!M45</f>
        <v>246005.218190213</v>
      </c>
      <c r="Y50" s="6"/>
      <c r="Z50" s="6" t="n">
        <f aca="false">R50+V50-N50-L50-F50</f>
        <v>-6222134.3364553</v>
      </c>
      <c r="AA50" s="6"/>
      <c r="AB50" s="6" t="n">
        <f aca="false">T50-P50-D50</f>
        <v>-64458401.7406604</v>
      </c>
      <c r="AC50" s="50"/>
      <c r="AD50" s="6"/>
      <c r="AE50" s="6"/>
      <c r="AF50" s="6"/>
      <c r="AG50" s="6" t="n">
        <f aca="false">AG49*'Pessimist macro hypothesis'!B32/'Pessimist macro hypothesis'!B31</f>
        <v>5229998875.78394</v>
      </c>
      <c r="AH50" s="61" t="n">
        <f aca="false">(AG50-AG49)/AG49</f>
        <v>0.0120343309799248</v>
      </c>
      <c r="AI50" s="61"/>
      <c r="AJ50" s="61" t="n">
        <f aca="false">AB50/AG50</f>
        <v>-0.0123247448558961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0.00742694545145854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0.0156261783077024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117063437.651768</v>
      </c>
      <c r="E51" s="9"/>
      <c r="F51" s="67" t="n">
        <f aca="false">'Low pensions'!I51</f>
        <v>21277665.4994612</v>
      </c>
      <c r="G51" s="82" t="n">
        <f aca="false">'Low pensions'!K51</f>
        <v>684411.57188428</v>
      </c>
      <c r="H51" s="82" t="n">
        <f aca="false">'Low pensions'!V51</f>
        <v>3765430.53444717</v>
      </c>
      <c r="I51" s="82" t="n">
        <f aca="false">'Low pensions'!M51</f>
        <v>21167.3682026064</v>
      </c>
      <c r="J51" s="82" t="n">
        <f aca="false">'Low pensions'!W51</f>
        <v>116456.614467437</v>
      </c>
      <c r="K51" s="9"/>
      <c r="L51" s="82" t="n">
        <f aca="false">'Low pensions'!N51</f>
        <v>3683213.04971881</v>
      </c>
      <c r="M51" s="67"/>
      <c r="N51" s="82" t="n">
        <f aca="false">'Low pensions'!L51</f>
        <v>910673.195429347</v>
      </c>
      <c r="O51" s="9"/>
      <c r="P51" s="82" t="n">
        <f aca="false">'Low pensions'!X51</f>
        <v>24122465.2534696</v>
      </c>
      <c r="Q51" s="67"/>
      <c r="R51" s="82" t="n">
        <f aca="false">'Low SIPA income'!G46</f>
        <v>21604395.1974513</v>
      </c>
      <c r="S51" s="67"/>
      <c r="T51" s="82" t="n">
        <f aca="false">'Low SIPA income'!J46</f>
        <v>82606277.5271141</v>
      </c>
      <c r="U51" s="9"/>
      <c r="V51" s="82" t="n">
        <f aca="false">'Low SIPA income'!F46</f>
        <v>94965.8863883719</v>
      </c>
      <c r="W51" s="67"/>
      <c r="X51" s="82" t="n">
        <f aca="false">'Low SIPA income'!M46</f>
        <v>238526.927182817</v>
      </c>
      <c r="Y51" s="9"/>
      <c r="Z51" s="9" t="n">
        <f aca="false">R51+V51-N51-L51-F51</f>
        <v>-4172190.66076969</v>
      </c>
      <c r="AA51" s="9"/>
      <c r="AB51" s="9" t="n">
        <f aca="false">T51-P51-D51</f>
        <v>-58579625.3781238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-0.0110851119061508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0.0135800998726803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112649042.127203</v>
      </c>
      <c r="E52" s="9"/>
      <c r="F52" s="67" t="n">
        <f aca="false">'Low pensions'!I52</f>
        <v>20475296.8586784</v>
      </c>
      <c r="G52" s="82" t="n">
        <f aca="false">'Low pensions'!K52</f>
        <v>683450.319840631</v>
      </c>
      <c r="H52" s="82" t="n">
        <f aca="false">'Low pensions'!V52</f>
        <v>3760142.00931822</v>
      </c>
      <c r="I52" s="82" t="n">
        <f aca="false">'Low pensions'!M52</f>
        <v>21137.6387579577</v>
      </c>
      <c r="J52" s="82" t="n">
        <f aca="false">'Low pensions'!W52</f>
        <v>116293.051834584</v>
      </c>
      <c r="K52" s="9"/>
      <c r="L52" s="82" t="n">
        <f aca="false">'Low pensions'!N52</f>
        <v>3469066.28491146</v>
      </c>
      <c r="M52" s="67"/>
      <c r="N52" s="82" t="n">
        <f aca="false">'Low pensions'!L52</f>
        <v>878285.787843693</v>
      </c>
      <c r="O52" s="9"/>
      <c r="P52" s="82" t="n">
        <f aca="false">'Low pensions'!X52</f>
        <v>22833070.7121672</v>
      </c>
      <c r="Q52" s="67"/>
      <c r="R52" s="82" t="n">
        <f aca="false">'Low SIPA income'!G47</f>
        <v>18938051.2147576</v>
      </c>
      <c r="S52" s="67"/>
      <c r="T52" s="82" t="n">
        <f aca="false">'Low SIPA income'!J47</f>
        <v>72411280.2127191</v>
      </c>
      <c r="U52" s="9"/>
      <c r="V52" s="82" t="n">
        <f aca="false">'Low SIPA income'!F47</f>
        <v>96945.3396082348</v>
      </c>
      <c r="W52" s="67"/>
      <c r="X52" s="82" t="n">
        <f aca="false">'Low SIPA income'!M47</f>
        <v>243498.742978914</v>
      </c>
      <c r="Y52" s="9"/>
      <c r="Z52" s="9" t="n">
        <f aca="false">R52+V52-N52-L52-F52</f>
        <v>-5787652.3770677</v>
      </c>
      <c r="AA52" s="9"/>
      <c r="AB52" s="9" t="n">
        <f aca="false">T52-P52-D52</f>
        <v>-63070832.6266515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0.00680663432912088</v>
      </c>
      <c r="AI52" s="40"/>
      <c r="AJ52" s="40" t="n">
        <f aca="false">AB52/AG52</f>
        <v>-0.0118543020086284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0.0157360557040704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119032171.078249</v>
      </c>
      <c r="E53" s="9"/>
      <c r="F53" s="67" t="n">
        <f aca="false">'Low pensions'!I53</f>
        <v>21635506.1040646</v>
      </c>
      <c r="G53" s="82" t="n">
        <f aca="false">'Low pensions'!K53</f>
        <v>783518.273059723</v>
      </c>
      <c r="H53" s="82" t="n">
        <f aca="false">'Low pensions'!V53</f>
        <v>4310686.36311022</v>
      </c>
      <c r="I53" s="82" t="n">
        <f aca="false">'Low pensions'!M53</f>
        <v>24232.5239090638</v>
      </c>
      <c r="J53" s="82" t="n">
        <f aca="false">'Low pensions'!W53</f>
        <v>133320.196797224</v>
      </c>
      <c r="K53" s="9"/>
      <c r="L53" s="82" t="n">
        <f aca="false">'Low pensions'!N53</f>
        <v>3706842.52732908</v>
      </c>
      <c r="M53" s="67"/>
      <c r="N53" s="82" t="n">
        <f aca="false">'Low pensions'!L53</f>
        <v>929483.308386929</v>
      </c>
      <c r="O53" s="9"/>
      <c r="P53" s="82" t="n">
        <f aca="false">'Low pensions'!X53</f>
        <v>24348566.4167312</v>
      </c>
      <c r="Q53" s="67"/>
      <c r="R53" s="82" t="n">
        <f aca="false">'Low SIPA income'!G48</f>
        <v>22052189.7975689</v>
      </c>
      <c r="S53" s="67"/>
      <c r="T53" s="82" t="n">
        <f aca="false">'Low SIPA income'!J48</f>
        <v>84318458.9917832</v>
      </c>
      <c r="U53" s="9"/>
      <c r="V53" s="82" t="n">
        <f aca="false">'Low SIPA income'!F48</f>
        <v>97452.6545917888</v>
      </c>
      <c r="W53" s="67"/>
      <c r="X53" s="82" t="n">
        <f aca="false">'Low SIPA income'!M48</f>
        <v>244772.971954633</v>
      </c>
      <c r="Y53" s="9"/>
      <c r="Z53" s="9" t="n">
        <f aca="false">R53+V53-N53-L53-F53</f>
        <v>-4122189.48761989</v>
      </c>
      <c r="AA53" s="9"/>
      <c r="AB53" s="9" t="n">
        <f aca="false">T53-P53-D53</f>
        <v>-59062278.5031969</v>
      </c>
      <c r="AC53" s="50"/>
      <c r="AD53" s="9"/>
      <c r="AE53" s="9"/>
      <c r="AF53" s="9"/>
      <c r="AG53" s="9" t="n">
        <f aca="false">AG52*'Pessimist macro hypothesis'!B35/'Pessimist macro hypothesis'!B34</f>
        <v>5322841999.67946</v>
      </c>
      <c r="AH53" s="40" t="n">
        <f aca="false">(AG53-AG52)/AG52</f>
        <v>0.000439886086877202</v>
      </c>
      <c r="AI53" s="40" t="n">
        <f aca="false">(AG53-AG49)/AG49</f>
        <v>0.0299999999999981</v>
      </c>
      <c r="AJ53" s="40" t="n">
        <f aca="false">AB53/AG53</f>
        <v>-0.0110960044477656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0.0136266983397044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114689034.107485</v>
      </c>
      <c r="E54" s="6"/>
      <c r="F54" s="8" t="n">
        <f aca="false">'Low pensions'!I54</f>
        <v>20846089.5489386</v>
      </c>
      <c r="G54" s="81" t="n">
        <f aca="false">'Low pensions'!K54</f>
        <v>810232.461894933</v>
      </c>
      <c r="H54" s="81" t="n">
        <f aca="false">'Low pensions'!V54</f>
        <v>4457659.94812157</v>
      </c>
      <c r="I54" s="81" t="n">
        <f aca="false">'Low pensions'!M54</f>
        <v>25058.735934895</v>
      </c>
      <c r="J54" s="81" t="n">
        <f aca="false">'Low pensions'!W54</f>
        <v>137865.77159139</v>
      </c>
      <c r="K54" s="6"/>
      <c r="L54" s="81" t="n">
        <f aca="false">'Low pensions'!N54</f>
        <v>4215667.78669526</v>
      </c>
      <c r="M54" s="8"/>
      <c r="N54" s="81" t="n">
        <f aca="false">'Low pensions'!L54</f>
        <v>897747.302236855</v>
      </c>
      <c r="O54" s="6"/>
      <c r="P54" s="81" t="n">
        <f aca="false">'Low pensions'!X54</f>
        <v>26814260.9642337</v>
      </c>
      <c r="Q54" s="8"/>
      <c r="R54" s="81" t="n">
        <f aca="false">'Low SIPA income'!G49</f>
        <v>19132972.6315537</v>
      </c>
      <c r="S54" s="8"/>
      <c r="T54" s="81" t="n">
        <f aca="false">'Low SIPA income'!J49</f>
        <v>73156579.1440095</v>
      </c>
      <c r="U54" s="6"/>
      <c r="V54" s="81" t="n">
        <f aca="false">'Low SIPA income'!F49</f>
        <v>96404.1137374992</v>
      </c>
      <c r="W54" s="8"/>
      <c r="X54" s="81" t="n">
        <f aca="false">'Low SIPA income'!M49</f>
        <v>242139.339631375</v>
      </c>
      <c r="Y54" s="6"/>
      <c r="Z54" s="6" t="n">
        <f aca="false">R54+V54-N54-L54-F54</f>
        <v>-6730127.89257955</v>
      </c>
      <c r="AA54" s="6"/>
      <c r="AB54" s="6" t="n">
        <f aca="false">T54-P54-D54</f>
        <v>-68346715.927709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0.00712154296545458</v>
      </c>
      <c r="AI54" s="61"/>
      <c r="AJ54" s="61" t="n">
        <f aca="false">AB54/AG54</f>
        <v>-0.012749471737947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0.00741161968354978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0.015662146598735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121121057.129689</v>
      </c>
      <c r="E55" s="9"/>
      <c r="F55" s="67" t="n">
        <f aca="false">'Low pensions'!I55</f>
        <v>22015185.8705279</v>
      </c>
      <c r="G55" s="82" t="n">
        <f aca="false">'Low pensions'!K55</f>
        <v>958753.651424442</v>
      </c>
      <c r="H55" s="82" t="n">
        <f aca="false">'Low pensions'!V55</f>
        <v>5274779.71207756</v>
      </c>
      <c r="I55" s="82" t="n">
        <f aca="false">'Low pensions'!M55</f>
        <v>29652.174786323</v>
      </c>
      <c r="J55" s="82" t="n">
        <f aca="false">'Low pensions'!W55</f>
        <v>163137.516868378</v>
      </c>
      <c r="K55" s="9"/>
      <c r="L55" s="82" t="n">
        <f aca="false">'Low pensions'!N55</f>
        <v>3780388.71011075</v>
      </c>
      <c r="M55" s="67"/>
      <c r="N55" s="82" t="n">
        <f aca="false">'Low pensions'!L55</f>
        <v>950864.209078942</v>
      </c>
      <c r="O55" s="9"/>
      <c r="P55" s="82" t="n">
        <f aca="false">'Low pensions'!X55</f>
        <v>24847829.316031</v>
      </c>
      <c r="Q55" s="67"/>
      <c r="R55" s="82" t="n">
        <f aca="false">'Low SIPA income'!G50</f>
        <v>22111435.6968345</v>
      </c>
      <c r="S55" s="67"/>
      <c r="T55" s="82" t="n">
        <f aca="false">'Low SIPA income'!J50</f>
        <v>84544990.822568</v>
      </c>
      <c r="U55" s="9"/>
      <c r="V55" s="82" t="n">
        <f aca="false">'Low SIPA income'!F50</f>
        <v>99587.2173097052</v>
      </c>
      <c r="W55" s="67"/>
      <c r="X55" s="82" t="n">
        <f aca="false">'Low SIPA income'!M50</f>
        <v>250134.378090531</v>
      </c>
      <c r="Y55" s="9"/>
      <c r="Z55" s="9" t="n">
        <f aca="false">R55+V55-N55-L55-F55</f>
        <v>-4535415.87557342</v>
      </c>
      <c r="AA55" s="9"/>
      <c r="AB55" s="9" t="n">
        <f aca="false">T55-P55-D55</f>
        <v>-61423895.6231515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0.00549801855426329</v>
      </c>
      <c r="AI55" s="40"/>
      <c r="AJ55" s="40" t="n">
        <f aca="false">AB55/AG55</f>
        <v>-0.0113954289266039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6084.19515243712</v>
      </c>
      <c r="BA55" s="40" t="n">
        <f aca="false">(AZ55-AZ54)/AZ54</f>
        <v>0.000343570928835897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0.0136121183399732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116650046.618887</v>
      </c>
      <c r="E56" s="9"/>
      <c r="F56" s="67" t="n">
        <f aca="false">'Low pensions'!I56</f>
        <v>21202526.7858323</v>
      </c>
      <c r="G56" s="82" t="n">
        <f aca="false">'Low pensions'!K56</f>
        <v>941567.650199865</v>
      </c>
      <c r="H56" s="82" t="n">
        <f aca="false">'Low pensions'!V56</f>
        <v>5180227.40403007</v>
      </c>
      <c r="I56" s="82" t="n">
        <f aca="false">'Low pensions'!M56</f>
        <v>29120.6489752537</v>
      </c>
      <c r="J56" s="82" t="n">
        <f aca="false">'Low pensions'!W56</f>
        <v>160213.218681343</v>
      </c>
      <c r="K56" s="9"/>
      <c r="L56" s="82" t="n">
        <f aca="false">'Low pensions'!N56</f>
        <v>3614585.71010015</v>
      </c>
      <c r="M56" s="67"/>
      <c r="N56" s="82" t="n">
        <f aca="false">'Low pensions'!L56</f>
        <v>916862.466316029</v>
      </c>
      <c r="O56" s="9"/>
      <c r="P56" s="82" t="n">
        <f aca="false">'Low pensions'!X56</f>
        <v>23800409.2042361</v>
      </c>
      <c r="Q56" s="67"/>
      <c r="R56" s="82" t="n">
        <f aca="false">'Low SIPA income'!G51</f>
        <v>19130169.31678</v>
      </c>
      <c r="S56" s="67"/>
      <c r="T56" s="82" t="n">
        <f aca="false">'Low SIPA income'!J51</f>
        <v>73145860.4270045</v>
      </c>
      <c r="U56" s="9"/>
      <c r="V56" s="82" t="n">
        <f aca="false">'Low SIPA income'!F51</f>
        <v>99019.0404903829</v>
      </c>
      <c r="W56" s="67"/>
      <c r="X56" s="82" t="n">
        <f aca="false">'Low SIPA income'!M51</f>
        <v>248707.281730316</v>
      </c>
      <c r="Y56" s="9"/>
      <c r="Z56" s="9" t="n">
        <f aca="false">R56+V56-N56-L56-F56</f>
        <v>-6504786.60497811</v>
      </c>
      <c r="AA56" s="9"/>
      <c r="AB56" s="9" t="n">
        <f aca="false">T56-P56-D56</f>
        <v>-67304595.3961189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-0.0123415093199242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6060.29315748766</v>
      </c>
      <c r="BA56" s="40" t="n">
        <f aca="false">(AZ56-AZ55)/AZ55</f>
        <v>-0.00392853850847915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0.0156531785140241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122957658.847017</v>
      </c>
      <c r="E57" s="9"/>
      <c r="F57" s="67" t="n">
        <f aca="false">'Low pensions'!I57</f>
        <v>22349009.9729202</v>
      </c>
      <c r="G57" s="82" t="n">
        <f aca="false">'Low pensions'!K57</f>
        <v>1084617.99848727</v>
      </c>
      <c r="H57" s="82" t="n">
        <f aca="false">'Low pensions'!V57</f>
        <v>5967248.21363115</v>
      </c>
      <c r="I57" s="82" t="n">
        <f aca="false">'Low pensions'!M57</f>
        <v>33544.8865511524</v>
      </c>
      <c r="J57" s="82" t="n">
        <f aca="false">'Low pensions'!W57</f>
        <v>184554.068462817</v>
      </c>
      <c r="K57" s="9"/>
      <c r="L57" s="82" t="n">
        <f aca="false">'Low pensions'!N57</f>
        <v>3823952.33147591</v>
      </c>
      <c r="M57" s="67"/>
      <c r="N57" s="82" t="n">
        <f aca="false">'Low pensions'!L57</f>
        <v>968408.010792021</v>
      </c>
      <c r="O57" s="9"/>
      <c r="P57" s="82" t="n">
        <f aca="false">'Low pensions'!X57</f>
        <v>25170401.9751546</v>
      </c>
      <c r="Q57" s="67"/>
      <c r="R57" s="82" t="n">
        <f aca="false">'Low SIPA income'!G52</f>
        <v>22405129.705422</v>
      </c>
      <c r="S57" s="67"/>
      <c r="T57" s="82" t="n">
        <f aca="false">'Low SIPA income'!J52</f>
        <v>85667955.3193613</v>
      </c>
      <c r="U57" s="9"/>
      <c r="V57" s="82" t="n">
        <f aca="false">'Low SIPA income'!F52</f>
        <v>98946.5682030031</v>
      </c>
      <c r="W57" s="67"/>
      <c r="X57" s="82" t="n">
        <f aca="false">'Low SIPA income'!M52</f>
        <v>248525.252238758</v>
      </c>
      <c r="Y57" s="9"/>
      <c r="Z57" s="9" t="n">
        <f aca="false">R57+V57-N57-L57-F57</f>
        <v>-4637294.04156319</v>
      </c>
      <c r="AA57" s="9"/>
      <c r="AB57" s="9" t="n">
        <f aca="false">T57-P57-D57</f>
        <v>-62460105.5028107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0.0299640133132176</v>
      </c>
      <c r="AJ57" s="40" t="n">
        <f aca="false">AB57/AG57</f>
        <v>-0.0113929735111145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11944994</v>
      </c>
      <c r="AX57" s="7"/>
      <c r="AY57" s="40" t="n">
        <f aca="false">(AW57-AW56)/AW56</f>
        <v>0.00537211538226843</v>
      </c>
      <c r="AZ57" s="39" t="n">
        <f aca="false">workers_and_wage_low!B45</f>
        <v>6100.18045364412</v>
      </c>
      <c r="BA57" s="40" t="n">
        <f aca="false">(AZ57-AZ56)/AZ56</f>
        <v>0.00658174367475489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0.0135649502883597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119220625.599885</v>
      </c>
      <c r="E58" s="6"/>
      <c r="F58" s="8" t="n">
        <f aca="false">'Low pensions'!I58</f>
        <v>21669759.9441505</v>
      </c>
      <c r="G58" s="81" t="n">
        <f aca="false">'Low pensions'!K58</f>
        <v>1165223.41140588</v>
      </c>
      <c r="H58" s="81" t="n">
        <f aca="false">'Low pensions'!V58</f>
        <v>6410715.41306762</v>
      </c>
      <c r="I58" s="81" t="n">
        <f aca="false">'Low pensions'!M58</f>
        <v>36037.8374661615</v>
      </c>
      <c r="J58" s="81" t="n">
        <f aca="false">'Low pensions'!W58</f>
        <v>198269.548857763</v>
      </c>
      <c r="K58" s="6"/>
      <c r="L58" s="81" t="n">
        <f aca="false">'Low pensions'!N58</f>
        <v>4460986.6960408</v>
      </c>
      <c r="M58" s="8"/>
      <c r="N58" s="81" t="n">
        <f aca="false">'Low pensions'!L58</f>
        <v>941469.246102832</v>
      </c>
      <c r="O58" s="6"/>
      <c r="P58" s="81" t="n">
        <f aca="false">'Low pensions'!X58</f>
        <v>28327767.1861163</v>
      </c>
      <c r="Q58" s="8"/>
      <c r="R58" s="81" t="n">
        <f aca="false">'Low SIPA income'!G53</f>
        <v>19521755.0556118</v>
      </c>
      <c r="S58" s="8"/>
      <c r="T58" s="81" t="n">
        <f aca="false">'Low SIPA income'!J53</f>
        <v>74643122.4388294</v>
      </c>
      <c r="U58" s="6"/>
      <c r="V58" s="81" t="n">
        <f aca="false">'Low SIPA income'!F53</f>
        <v>99958.1764953846</v>
      </c>
      <c r="W58" s="8"/>
      <c r="X58" s="81" t="n">
        <f aca="false">'Low SIPA income'!M53</f>
        <v>251066.120614457</v>
      </c>
      <c r="Y58" s="6"/>
      <c r="Z58" s="6" t="n">
        <f aca="false">R58+V58-N58-L58-F58</f>
        <v>-7450502.65418698</v>
      </c>
      <c r="AA58" s="6"/>
      <c r="AB58" s="6" t="n">
        <f aca="false">T58-P58-D58</f>
        <v>-72905270.3471722</v>
      </c>
      <c r="AC58" s="50"/>
      <c r="AD58" s="6"/>
      <c r="AE58" s="6"/>
      <c r="AF58" s="6"/>
      <c r="AG58" s="6" t="n">
        <f aca="false">BF58/100*$AG$57</f>
        <v>5496507620.60981</v>
      </c>
      <c r="AH58" s="61" t="n">
        <f aca="false">(AG58-AG57)/AG57</f>
        <v>0.00258501360406304</v>
      </c>
      <c r="AI58" s="61"/>
      <c r="AJ58" s="61" t="n">
        <f aca="false">AB58/AG58</f>
        <v>-0.0132639260016315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0.00497738720338357</v>
      </c>
      <c r="AV58" s="5"/>
      <c r="AW58" s="65" t="n">
        <f aca="false">workers_and_wage_low!C46</f>
        <v>11919454</v>
      </c>
      <c r="AX58" s="5"/>
      <c r="AY58" s="61" t="n">
        <f aca="false">(AW58-AW57)/AW57</f>
        <v>-0.00213813418407745</v>
      </c>
      <c r="AZ58" s="66" t="n">
        <f aca="false">workers_and_wage_low!B46</f>
        <v>6129.05424349812</v>
      </c>
      <c r="BA58" s="61" t="n">
        <f aca="false">(AZ58-AZ57)/AZ57</f>
        <v>0.0047332681505756</v>
      </c>
      <c r="BB58" s="61"/>
      <c r="BC58" s="61"/>
      <c r="BD58" s="61"/>
      <c r="BE58" s="61"/>
      <c r="BF58" s="5" t="n">
        <f aca="false">BF57*(1+AY58)*(1+BA58)*(1-BE58)</f>
        <v>100.258501360406</v>
      </c>
      <c r="BG58" s="5"/>
      <c r="BH58" s="5"/>
      <c r="BI58" s="61" t="n">
        <f aca="false">T65/AG65</f>
        <v>0.0156046181151602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126368441.734513</v>
      </c>
      <c r="E59" s="9"/>
      <c r="F59" s="67" t="n">
        <f aca="false">'Low pensions'!I59</f>
        <v>22968960.1369272</v>
      </c>
      <c r="G59" s="82" t="n">
        <f aca="false">'Low pensions'!K59</f>
        <v>1325218.12972615</v>
      </c>
      <c r="H59" s="82" t="n">
        <f aca="false">'Low pensions'!V59</f>
        <v>7290959.1471921</v>
      </c>
      <c r="I59" s="82" t="n">
        <f aca="false">'Low pensions'!M59</f>
        <v>40986.1277234892</v>
      </c>
      <c r="J59" s="82" t="n">
        <f aca="false">'Low pensions'!W59</f>
        <v>225493.581871921</v>
      </c>
      <c r="K59" s="9"/>
      <c r="L59" s="82" t="n">
        <f aca="false">'Low pensions'!N59</f>
        <v>3922758.23059681</v>
      </c>
      <c r="M59" s="67"/>
      <c r="N59" s="82" t="n">
        <f aca="false">'Low pensions'!L59</f>
        <v>999777.719446454</v>
      </c>
      <c r="O59" s="9"/>
      <c r="P59" s="82" t="n">
        <f aca="false">'Low pensions'!X59</f>
        <v>25855693.1368527</v>
      </c>
      <c r="Q59" s="67"/>
      <c r="R59" s="82" t="n">
        <f aca="false">'Low SIPA income'!G54</f>
        <v>22752551.6174711</v>
      </c>
      <c r="S59" s="67"/>
      <c r="T59" s="82" t="n">
        <f aca="false">'Low SIPA income'!J54</f>
        <v>86996353.1117289</v>
      </c>
      <c r="U59" s="9"/>
      <c r="V59" s="82" t="n">
        <f aca="false">'Low SIPA income'!F54</f>
        <v>95391.640573278</v>
      </c>
      <c r="W59" s="67"/>
      <c r="X59" s="82" t="n">
        <f aca="false">'Low SIPA income'!M54</f>
        <v>239596.298946964</v>
      </c>
      <c r="Y59" s="9"/>
      <c r="Z59" s="9" t="n">
        <f aca="false">R59+V59-N59-L59-F59</f>
        <v>-5043552.82892603</v>
      </c>
      <c r="AA59" s="9"/>
      <c r="AB59" s="9" t="n">
        <f aca="false">T59-P59-D59</f>
        <v>-65227781.7596373</v>
      </c>
      <c r="AC59" s="50"/>
      <c r="AD59" s="9"/>
      <c r="AE59" s="9"/>
      <c r="AF59" s="9"/>
      <c r="AG59" s="9" t="n">
        <f aca="false">BF59/100*$AG$57</f>
        <v>5528472620.31651</v>
      </c>
      <c r="AH59" s="40" t="n">
        <f aca="false">(AG59-AG58)/AG58</f>
        <v>0.00581551085035297</v>
      </c>
      <c r="AI59" s="40"/>
      <c r="AJ59" s="40" t="n">
        <f aca="false">AB59/AG59</f>
        <v>-0.0117985176448071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11975986</v>
      </c>
      <c r="AX59" s="7"/>
      <c r="AY59" s="40" t="n">
        <f aca="false">(AW59-AW58)/AW58</f>
        <v>0.00474283469695843</v>
      </c>
      <c r="AZ59" s="39" t="n">
        <f aca="false">workers_and_wage_low!B47</f>
        <v>6135.59769929877</v>
      </c>
      <c r="BA59" s="40" t="n">
        <f aca="false">(AZ59-AZ58)/AZ58</f>
        <v>0.0010676126431079</v>
      </c>
      <c r="BB59" s="40"/>
      <c r="BC59" s="40"/>
      <c r="BD59" s="40"/>
      <c r="BE59" s="40"/>
      <c r="BF59" s="7" t="n">
        <f aca="false">BF58*(1+AY59)*(1+BA59)*(1-BE59)</f>
        <v>100.841555762908</v>
      </c>
      <c r="BG59" s="7"/>
      <c r="BH59" s="7"/>
      <c r="BI59" s="40" t="n">
        <f aca="false">T66/AG66</f>
        <v>0.0136225402525327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122644968.648155</v>
      </c>
      <c r="E60" s="9"/>
      <c r="F60" s="67" t="n">
        <f aca="false">'Low pensions'!I60</f>
        <v>22292174.8278928</v>
      </c>
      <c r="G60" s="82" t="n">
        <f aca="false">'Low pensions'!K60</f>
        <v>1372176.56286328</v>
      </c>
      <c r="H60" s="82" t="n">
        <f aca="false">'Low pensions'!V60</f>
        <v>7549310.5913349</v>
      </c>
      <c r="I60" s="82" t="n">
        <f aca="false">'Low pensions'!M60</f>
        <v>42438.4503978333</v>
      </c>
      <c r="J60" s="82" t="n">
        <f aca="false">'Low pensions'!W60</f>
        <v>233483.832721697</v>
      </c>
      <c r="K60" s="9"/>
      <c r="L60" s="82" t="n">
        <f aca="false">'Low pensions'!N60</f>
        <v>3734208.27152775</v>
      </c>
      <c r="M60" s="67"/>
      <c r="N60" s="82" t="n">
        <f aca="false">'Low pensions'!L60</f>
        <v>971938.32034244</v>
      </c>
      <c r="O60" s="9"/>
      <c r="P60" s="82" t="n">
        <f aca="false">'Low pensions'!X60</f>
        <v>24724142.3429949</v>
      </c>
      <c r="Q60" s="67"/>
      <c r="R60" s="82" t="n">
        <f aca="false">'Low SIPA income'!G55</f>
        <v>19839824.511972</v>
      </c>
      <c r="S60" s="67"/>
      <c r="T60" s="82" t="n">
        <f aca="false">'Low SIPA income'!J55</f>
        <v>75859288.5728432</v>
      </c>
      <c r="U60" s="9"/>
      <c r="V60" s="82" t="n">
        <f aca="false">'Low SIPA income'!F55</f>
        <v>101901.200006288</v>
      </c>
      <c r="W60" s="67"/>
      <c r="X60" s="82" t="n">
        <f aca="false">'Low SIPA income'!M55</f>
        <v>255946.435484625</v>
      </c>
      <c r="Y60" s="9"/>
      <c r="Z60" s="9" t="n">
        <f aca="false">R60+V60-N60-L60-F60</f>
        <v>-7056595.70778469</v>
      </c>
      <c r="AA60" s="9"/>
      <c r="AB60" s="9" t="n">
        <f aca="false">T60-P60-D60</f>
        <v>-71509822.418307</v>
      </c>
      <c r="AC60" s="50"/>
      <c r="AD60" s="9"/>
      <c r="AE60" s="9"/>
      <c r="AF60" s="9"/>
      <c r="AG60" s="9" t="n">
        <f aca="false">BF60/100*$AG$57</f>
        <v>5566960292.34099</v>
      </c>
      <c r="AH60" s="40" t="n">
        <f aca="false">(AG60-AG59)/AG59</f>
        <v>0.00696171884491932</v>
      </c>
      <c r="AI60" s="40"/>
      <c r="AJ60" s="40" t="n">
        <f aca="false">AB60/AG60</f>
        <v>-0.0128453983256698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12039208</v>
      </c>
      <c r="AX60" s="7"/>
      <c r="AY60" s="40" t="n">
        <f aca="false">(AW60-AW59)/AW59</f>
        <v>0.0052790642874833</v>
      </c>
      <c r="AZ60" s="39" t="n">
        <f aca="false">workers_and_wage_low!B48</f>
        <v>6145.86757539396</v>
      </c>
      <c r="BA60" s="40" t="n">
        <f aca="false">(AZ60-AZ59)/AZ59</f>
        <v>0.00167381836269364</v>
      </c>
      <c r="BB60" s="40"/>
      <c r="BC60" s="40"/>
      <c r="BD60" s="40"/>
      <c r="BE60" s="40"/>
      <c r="BF60" s="7" t="n">
        <f aca="false">BF59*(1+AY60)*(1+BA60)*(1-BE60)</f>
        <v>101.543586322014</v>
      </c>
      <c r="BG60" s="7"/>
      <c r="BH60" s="7"/>
      <c r="BI60" s="40" t="n">
        <f aca="false">T67/AG67</f>
        <v>0.015656340137034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128597395.432368</v>
      </c>
      <c r="E61" s="9"/>
      <c r="F61" s="67" t="n">
        <f aca="false">'Low pensions'!I61</f>
        <v>23374098.8561387</v>
      </c>
      <c r="G61" s="82" t="n">
        <f aca="false">'Low pensions'!K61</f>
        <v>1448077.87514143</v>
      </c>
      <c r="H61" s="82" t="n">
        <f aca="false">'Low pensions'!V61</f>
        <v>7966897.21698164</v>
      </c>
      <c r="I61" s="82" t="n">
        <f aca="false">'Low pensions'!M61</f>
        <v>44785.9136641682</v>
      </c>
      <c r="J61" s="82" t="n">
        <f aca="false">'Low pensions'!W61</f>
        <v>246398.882999434</v>
      </c>
      <c r="K61" s="9"/>
      <c r="L61" s="82" t="n">
        <f aca="false">'Low pensions'!N61</f>
        <v>3971507.41434835</v>
      </c>
      <c r="M61" s="67"/>
      <c r="N61" s="82" t="n">
        <f aca="false">'Low pensions'!L61</f>
        <v>1019633.99064416</v>
      </c>
      <c r="O61" s="9"/>
      <c r="P61" s="82" t="n">
        <f aca="false">'Low pensions'!X61</f>
        <v>26217896.2286659</v>
      </c>
      <c r="Q61" s="67"/>
      <c r="R61" s="82" t="n">
        <f aca="false">'Low SIPA income'!G56</f>
        <v>22907034.0988744</v>
      </c>
      <c r="S61" s="67"/>
      <c r="T61" s="82" t="n">
        <f aca="false">'Low SIPA income'!J56</f>
        <v>87587030.2686334</v>
      </c>
      <c r="U61" s="9"/>
      <c r="V61" s="82" t="n">
        <f aca="false">'Low SIPA income'!F56</f>
        <v>103055.237339053</v>
      </c>
      <c r="W61" s="67"/>
      <c r="X61" s="82" t="n">
        <f aca="false">'Low SIPA income'!M56</f>
        <v>258845.044546334</v>
      </c>
      <c r="Y61" s="9"/>
      <c r="Z61" s="9" t="n">
        <f aca="false">R61+V61-N61-L61-F61</f>
        <v>-5355150.92491782</v>
      </c>
      <c r="AA61" s="9"/>
      <c r="AB61" s="9" t="n">
        <f aca="false">T61-P61-D61</f>
        <v>-67228261.3924007</v>
      </c>
      <c r="AC61" s="50"/>
      <c r="AD61" s="9"/>
      <c r="AE61" s="9"/>
      <c r="AF61" s="9"/>
      <c r="AG61" s="9" t="n">
        <f aca="false">BF61/100*$AG$57</f>
        <v>5592274961.57568</v>
      </c>
      <c r="AH61" s="40" t="n">
        <f aca="false">(AG61-AG60)/AG60</f>
        <v>0.00454730551419895</v>
      </c>
      <c r="AI61" s="40" t="n">
        <f aca="false">(AG61-AG57)/AG57</f>
        <v>0.0200533603202712</v>
      </c>
      <c r="AJ61" s="40" t="n">
        <f aca="false">AB61/AG61</f>
        <v>-0.0120216301691751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12116027</v>
      </c>
      <c r="AX61" s="7"/>
      <c r="AY61" s="40" t="n">
        <f aca="false">(AW61-AW60)/AW60</f>
        <v>0.00638073534405253</v>
      </c>
      <c r="AZ61" s="39" t="n">
        <f aca="false">workers_and_wage_low!B49</f>
        <v>6134.67100082995</v>
      </c>
      <c r="BA61" s="40" t="n">
        <f aca="false">(AZ61-AZ60)/AZ60</f>
        <v>-0.00182180537192698</v>
      </c>
      <c r="BB61" s="40"/>
      <c r="BC61" s="40"/>
      <c r="BD61" s="40"/>
      <c r="BE61" s="40"/>
      <c r="BF61" s="7" t="n">
        <f aca="false">BF60*(1+AY61)*(1+BA61)*(1-BE61)</f>
        <v>102.005336032027</v>
      </c>
      <c r="BG61" s="7"/>
      <c r="BH61" s="7"/>
      <c r="BI61" s="40" t="n">
        <f aca="false">T68/AG68</f>
        <v>0.0136421601420612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125923409.900912</v>
      </c>
      <c r="E62" s="6"/>
      <c r="F62" s="8" t="n">
        <f aca="false">'Low pensions'!I62</f>
        <v>22888070.3332282</v>
      </c>
      <c r="G62" s="81" t="n">
        <f aca="false">'Low pensions'!K62</f>
        <v>1512933.45110957</v>
      </c>
      <c r="H62" s="81" t="n">
        <f aca="false">'Low pensions'!V62</f>
        <v>8323713.46046985</v>
      </c>
      <c r="I62" s="81" t="n">
        <f aca="false">'Low pensions'!M62</f>
        <v>46791.7562198839</v>
      </c>
      <c r="J62" s="81" t="n">
        <f aca="false">'Low pensions'!W62</f>
        <v>257434.43692175</v>
      </c>
      <c r="K62" s="6"/>
      <c r="L62" s="81" t="n">
        <f aca="false">'Low pensions'!N62</f>
        <v>4630677.41115089</v>
      </c>
      <c r="M62" s="8"/>
      <c r="N62" s="81" t="n">
        <f aca="false">'Low pensions'!L62</f>
        <v>1000546.50929774</v>
      </c>
      <c r="O62" s="6"/>
      <c r="P62" s="81" t="n">
        <f aca="false">'Low pensions'!X62</f>
        <v>29533318.7849861</v>
      </c>
      <c r="Q62" s="8"/>
      <c r="R62" s="81" t="n">
        <f aca="false">'Low SIPA income'!G57</f>
        <v>19907044.9199056</v>
      </c>
      <c r="S62" s="8"/>
      <c r="T62" s="81" t="n">
        <f aca="false">'Low SIPA income'!J57</f>
        <v>76116311.6286842</v>
      </c>
      <c r="U62" s="6"/>
      <c r="V62" s="81" t="n">
        <f aca="false">'Low SIPA income'!F57</f>
        <v>100954.077919132</v>
      </c>
      <c r="W62" s="8"/>
      <c r="X62" s="81" t="n">
        <f aca="false">'Low SIPA income'!M57</f>
        <v>253567.537864563</v>
      </c>
      <c r="Y62" s="6"/>
      <c r="Z62" s="6" t="n">
        <f aca="false">R62+V62-N62-L62-F62</f>
        <v>-8511295.25585213</v>
      </c>
      <c r="AA62" s="6"/>
      <c r="AB62" s="6" t="n">
        <f aca="false">T62-P62-D62</f>
        <v>-79340417.0572143</v>
      </c>
      <c r="AC62" s="50"/>
      <c r="AD62" s="6"/>
      <c r="AE62" s="6"/>
      <c r="AF62" s="6"/>
      <c r="AG62" s="6" t="n">
        <f aca="false">BF62/100*$AG$57</f>
        <v>5591805017.23687</v>
      </c>
      <c r="AH62" s="61" t="n">
        <f aca="false">(AG62-AG61)/AG61</f>
        <v>-8.40345551737297E-005</v>
      </c>
      <c r="AI62" s="61"/>
      <c r="AJ62" s="61" t="n">
        <f aca="false">AB62/AG62</f>
        <v>-0.0141886952089076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0.00386575457912766</v>
      </c>
      <c r="AV62" s="5"/>
      <c r="AW62" s="65" t="n">
        <f aca="false">workers_and_wage_low!C50</f>
        <v>12121310</v>
      </c>
      <c r="AX62" s="5"/>
      <c r="AY62" s="61" t="n">
        <f aca="false">(AW62-AW61)/AW61</f>
        <v>0.00043603402336426</v>
      </c>
      <c r="AZ62" s="66" t="n">
        <f aca="false">workers_and_wage_low!B50</f>
        <v>6131.48194174102</v>
      </c>
      <c r="BA62" s="61" t="n">
        <f aca="false">(AZ62-AZ61)/AZ61</f>
        <v>-0.000519841909778661</v>
      </c>
      <c r="BB62" s="61"/>
      <c r="BC62" s="61"/>
      <c r="BD62" s="61"/>
      <c r="BE62" s="61"/>
      <c r="BF62" s="5" t="n">
        <f aca="false">BF61*(1+AY62)*(1+BA62)*(1-BE62)</f>
        <v>101.996764058988</v>
      </c>
      <c r="BG62" s="5"/>
      <c r="BH62" s="5"/>
      <c r="BI62" s="61" t="n">
        <f aca="false">T69/AG69</f>
        <v>0.0157119469087202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130679966.111076</v>
      </c>
      <c r="E63" s="9"/>
      <c r="F63" s="67" t="n">
        <f aca="false">'Low pensions'!I63</f>
        <v>23752630.7288516</v>
      </c>
      <c r="G63" s="82" t="n">
        <f aca="false">'Low pensions'!K63</f>
        <v>1602121.8660429</v>
      </c>
      <c r="H63" s="82" t="n">
        <f aca="false">'Low pensions'!V63</f>
        <v>8814401.80459635</v>
      </c>
      <c r="I63" s="82" t="n">
        <f aca="false">'Low pensions'!M63</f>
        <v>49550.1608054505</v>
      </c>
      <c r="J63" s="82" t="n">
        <f aca="false">'Low pensions'!W63</f>
        <v>272610.365090608</v>
      </c>
      <c r="K63" s="9"/>
      <c r="L63" s="82" t="n">
        <f aca="false">'Low pensions'!N63</f>
        <v>3984227.49547106</v>
      </c>
      <c r="M63" s="67"/>
      <c r="N63" s="82" t="n">
        <f aca="false">'Low pensions'!L63</f>
        <v>1039229.66362951</v>
      </c>
      <c r="O63" s="9"/>
      <c r="P63" s="82" t="n">
        <f aca="false">'Low pensions'!X63</f>
        <v>26391710.4011875</v>
      </c>
      <c r="Q63" s="67"/>
      <c r="R63" s="82" t="n">
        <f aca="false">'Low SIPA income'!G58</f>
        <v>23028389.603973</v>
      </c>
      <c r="S63" s="67"/>
      <c r="T63" s="82" t="n">
        <f aca="false">'Low SIPA income'!J58</f>
        <v>88051043.5604661</v>
      </c>
      <c r="U63" s="9"/>
      <c r="V63" s="82" t="n">
        <f aca="false">'Low SIPA income'!F58</f>
        <v>104679.089339644</v>
      </c>
      <c r="W63" s="67"/>
      <c r="X63" s="82" t="n">
        <f aca="false">'Low SIPA income'!M58</f>
        <v>262923.692602296</v>
      </c>
      <c r="Y63" s="9"/>
      <c r="Z63" s="9" t="n">
        <f aca="false">R63+V63-N63-L63-F63</f>
        <v>-5643019.19463946</v>
      </c>
      <c r="AA63" s="9"/>
      <c r="AB63" s="9" t="n">
        <f aca="false">T63-P63-D63</f>
        <v>-69020632.9517972</v>
      </c>
      <c r="AC63" s="50"/>
      <c r="AD63" s="9"/>
      <c r="AE63" s="9"/>
      <c r="AF63" s="9"/>
      <c r="AG63" s="9" t="n">
        <f aca="false">BF63/100*$AG$57</f>
        <v>5625122302.25821</v>
      </c>
      <c r="AH63" s="40" t="n">
        <f aca="false">(AG63-AG62)/AG62</f>
        <v>0.00595823440170596</v>
      </c>
      <c r="AI63" s="40"/>
      <c r="AJ63" s="40" t="n">
        <f aca="false">AB63/AG63</f>
        <v>-0.0122700679635159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12179000</v>
      </c>
      <c r="AX63" s="7"/>
      <c r="AY63" s="40" t="n">
        <f aca="false">(AW63-AW62)/AW62</f>
        <v>0.00475938656795346</v>
      </c>
      <c r="AZ63" s="39" t="n">
        <f aca="false">workers_and_wage_low!B51</f>
        <v>6138.79783641373</v>
      </c>
      <c r="BA63" s="40" t="n">
        <f aca="false">(AZ63-AZ62)/AZ62</f>
        <v>0.00119316908085605</v>
      </c>
      <c r="BB63" s="40"/>
      <c r="BC63" s="40"/>
      <c r="BD63" s="40"/>
      <c r="BE63" s="40"/>
      <c r="BF63" s="7" t="n">
        <f aca="false">BF62*(1+AY63)*(1+BA63)*(1-BE63)</f>
        <v>102.604484687467</v>
      </c>
      <c r="BG63" s="7"/>
      <c r="BH63" s="7"/>
      <c r="BI63" s="40" t="n">
        <f aca="false">T70/AG70</f>
        <v>0.0136596662321307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128336346.731364</v>
      </c>
      <c r="E64" s="9"/>
      <c r="F64" s="67" t="n">
        <f aca="false">'Low pensions'!I64</f>
        <v>23326650.1646391</v>
      </c>
      <c r="G64" s="82" t="n">
        <f aca="false">'Low pensions'!K64</f>
        <v>1635834.31822166</v>
      </c>
      <c r="H64" s="82" t="n">
        <f aca="false">'Low pensions'!V64</f>
        <v>8999877.76970241</v>
      </c>
      <c r="I64" s="82" t="n">
        <f aca="false">'Low pensions'!M64</f>
        <v>50592.8139656184</v>
      </c>
      <c r="J64" s="82" t="n">
        <f aca="false">'Low pensions'!W64</f>
        <v>278346.735145435</v>
      </c>
      <c r="K64" s="9"/>
      <c r="L64" s="82" t="n">
        <f aca="false">'Low pensions'!N64</f>
        <v>3865410.54111114</v>
      </c>
      <c r="M64" s="67"/>
      <c r="N64" s="82" t="n">
        <f aca="false">'Low pensions'!L64</f>
        <v>1022273.83779977</v>
      </c>
      <c r="O64" s="9"/>
      <c r="P64" s="82" t="n">
        <f aca="false">'Low pensions'!X64</f>
        <v>25681882.7092441</v>
      </c>
      <c r="Q64" s="67"/>
      <c r="R64" s="82" t="n">
        <f aca="false">'Low SIPA income'!G59</f>
        <v>20013479.9394844</v>
      </c>
      <c r="S64" s="67"/>
      <c r="T64" s="82" t="n">
        <f aca="false">'Low SIPA income'!J59</f>
        <v>76523275.150948</v>
      </c>
      <c r="U64" s="9"/>
      <c r="V64" s="82" t="n">
        <f aca="false">'Low SIPA income'!F59</f>
        <v>107919.172003879</v>
      </c>
      <c r="W64" s="67"/>
      <c r="X64" s="82" t="n">
        <f aca="false">'Low SIPA income'!M59</f>
        <v>271061.846113101</v>
      </c>
      <c r="Y64" s="9"/>
      <c r="Z64" s="9" t="n">
        <f aca="false">R64+V64-N64-L64-F64</f>
        <v>-8092935.43206167</v>
      </c>
      <c r="AA64" s="9"/>
      <c r="AB64" s="9" t="n">
        <f aca="false">T64-P64-D64</f>
        <v>-77494954.2896605</v>
      </c>
      <c r="AC64" s="50"/>
      <c r="AD64" s="9"/>
      <c r="AE64" s="9"/>
      <c r="AF64" s="9"/>
      <c r="AG64" s="9" t="n">
        <f aca="false">BF64/100*$AG$57</f>
        <v>5641249951.10477</v>
      </c>
      <c r="AH64" s="40" t="n">
        <f aca="false">(AG64-AG63)/AG63</f>
        <v>0.00286707523498515</v>
      </c>
      <c r="AI64" s="40"/>
      <c r="AJ64" s="40" t="n">
        <f aca="false">AB64/AG64</f>
        <v>-0.0137371956501385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12206187</v>
      </c>
      <c r="AX64" s="7"/>
      <c r="AY64" s="40" t="n">
        <f aca="false">(AW64-AW63)/AW63</f>
        <v>0.00223228508087692</v>
      </c>
      <c r="AZ64" s="39" t="n">
        <f aca="false">workers_and_wage_low!B52</f>
        <v>6142.68600533687</v>
      </c>
      <c r="BA64" s="40" t="n">
        <f aca="false">(AZ64-AZ63)/AZ63</f>
        <v>0.000633376277692993</v>
      </c>
      <c r="BB64" s="40"/>
      <c r="BC64" s="40"/>
      <c r="BD64" s="40"/>
      <c r="BE64" s="40"/>
      <c r="BF64" s="7" t="n">
        <f aca="false">BF63*(1+AY64)*(1+BA64)*(1-BE64)</f>
        <v>102.898659464513</v>
      </c>
      <c r="BG64" s="7"/>
      <c r="BH64" s="7"/>
      <c r="BI64" s="40" t="n">
        <f aca="false">T71/AG71</f>
        <v>0.0157337992297998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132569452.428941</v>
      </c>
      <c r="E65" s="9"/>
      <c r="F65" s="67" t="n">
        <f aca="false">'Low pensions'!I65</f>
        <v>24096067.2333982</v>
      </c>
      <c r="G65" s="82" t="n">
        <f aca="false">'Low pensions'!K65</f>
        <v>1790764.26778769</v>
      </c>
      <c r="H65" s="82" t="n">
        <f aca="false">'Low pensions'!V65</f>
        <v>9852256.64048939</v>
      </c>
      <c r="I65" s="82" t="n">
        <f aca="false">'Low pensions'!M65</f>
        <v>55384.4618903408</v>
      </c>
      <c r="J65" s="82" t="n">
        <f aca="false">'Low pensions'!W65</f>
        <v>304708.968262558</v>
      </c>
      <c r="K65" s="9"/>
      <c r="L65" s="82" t="n">
        <f aca="false">'Low pensions'!N65</f>
        <v>4017787.37089167</v>
      </c>
      <c r="M65" s="67"/>
      <c r="N65" s="82" t="n">
        <f aca="false">'Low pensions'!L65</f>
        <v>1058724.51767806</v>
      </c>
      <c r="O65" s="9"/>
      <c r="P65" s="82" t="n">
        <f aca="false">'Low pensions'!X65</f>
        <v>26673107.6893453</v>
      </c>
      <c r="Q65" s="67"/>
      <c r="R65" s="82" t="n">
        <f aca="false">'Low SIPA income'!G60</f>
        <v>23177521.7429222</v>
      </c>
      <c r="S65" s="67"/>
      <c r="T65" s="82" t="n">
        <f aca="false">'Low SIPA income'!J60</f>
        <v>88621263.2192743</v>
      </c>
      <c r="U65" s="9"/>
      <c r="V65" s="82" t="n">
        <f aca="false">'Low SIPA income'!F60</f>
        <v>110424.965438686</v>
      </c>
      <c r="W65" s="67"/>
      <c r="X65" s="82" t="n">
        <f aca="false">'Low SIPA income'!M60</f>
        <v>277355.676781044</v>
      </c>
      <c r="Y65" s="9"/>
      <c r="Z65" s="9" t="n">
        <f aca="false">R65+V65-N65-L65-F65</f>
        <v>-5884632.41360702</v>
      </c>
      <c r="AA65" s="9"/>
      <c r="AB65" s="9" t="n">
        <f aca="false">T65-P65-D65</f>
        <v>-70621296.8990115</v>
      </c>
      <c r="AC65" s="50"/>
      <c r="AD65" s="9"/>
      <c r="AE65" s="9"/>
      <c r="AF65" s="9"/>
      <c r="AG65" s="9" t="n">
        <f aca="false">BF65/100*$AG$57</f>
        <v>5679168984.80052</v>
      </c>
      <c r="AH65" s="40" t="n">
        <f aca="false">(AG65-AG64)/AG64</f>
        <v>0.00672174323499325</v>
      </c>
      <c r="AI65" s="40" t="n">
        <f aca="false">(AG65-AG61)/AG61</f>
        <v>0.0155382243938084</v>
      </c>
      <c r="AJ65" s="40" t="n">
        <f aca="false">AB65/AG65</f>
        <v>-0.0124351462490409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12256689</v>
      </c>
      <c r="AX65" s="7"/>
      <c r="AY65" s="40" t="n">
        <f aca="false">(AW65-AW64)/AW64</f>
        <v>0.00413740998724663</v>
      </c>
      <c r="AZ65" s="39" t="n">
        <f aca="false">workers_and_wage_low!B53</f>
        <v>6158.49534329815</v>
      </c>
      <c r="BA65" s="40" t="n">
        <f aca="false">(AZ65-AZ64)/AZ64</f>
        <v>0.00257368485830986</v>
      </c>
      <c r="BB65" s="40"/>
      <c r="BC65" s="40"/>
      <c r="BD65" s="40"/>
      <c r="BE65" s="40"/>
      <c r="BF65" s="7" t="n">
        <f aca="false">BF64*(1+AY65)*(1+BA65)*(1-BE65)</f>
        <v>103.590317832659</v>
      </c>
      <c r="BG65" s="7"/>
      <c r="BH65" s="7"/>
      <c r="BI65" s="40" t="n">
        <f aca="false">T72/AG72</f>
        <v>0.0137191731481151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130875276.134471</v>
      </c>
      <c r="E66" s="6"/>
      <c r="F66" s="8" t="n">
        <f aca="false">'Low pensions'!I66</f>
        <v>23788130.6375323</v>
      </c>
      <c r="G66" s="81" t="n">
        <f aca="false">'Low pensions'!K66</f>
        <v>1848164.27493463</v>
      </c>
      <c r="H66" s="81" t="n">
        <f aca="false">'Low pensions'!V66</f>
        <v>10168054.5440718</v>
      </c>
      <c r="I66" s="81" t="n">
        <f aca="false">'Low pensions'!M66</f>
        <v>57159.7198433392</v>
      </c>
      <c r="J66" s="81" t="n">
        <f aca="false">'Low pensions'!W66</f>
        <v>314475.91373418</v>
      </c>
      <c r="K66" s="6"/>
      <c r="L66" s="81" t="n">
        <f aca="false">'Low pensions'!N66</f>
        <v>4729187.48098041</v>
      </c>
      <c r="M66" s="8"/>
      <c r="N66" s="81" t="n">
        <f aca="false">'Low pensions'!L66</f>
        <v>1047870.26739293</v>
      </c>
      <c r="O66" s="6"/>
      <c r="P66" s="81" t="n">
        <f aca="false">'Low pensions'!X66</f>
        <v>30304849.3599024</v>
      </c>
      <c r="Q66" s="8"/>
      <c r="R66" s="81" t="n">
        <f aca="false">'Low SIPA income'!G61</f>
        <v>20490119.5855823</v>
      </c>
      <c r="S66" s="8"/>
      <c r="T66" s="81" t="n">
        <f aca="false">'Low SIPA income'!J61</f>
        <v>78345748.1489717</v>
      </c>
      <c r="U66" s="6"/>
      <c r="V66" s="81" t="n">
        <f aca="false">'Low SIPA income'!F61</f>
        <v>104642.442149867</v>
      </c>
      <c r="W66" s="8"/>
      <c r="X66" s="81" t="n">
        <f aca="false">'Low SIPA income'!M61</f>
        <v>262831.645427255</v>
      </c>
      <c r="Y66" s="6"/>
      <c r="Z66" s="6" t="n">
        <f aca="false">R66+V66-N66-L66-F66</f>
        <v>-8970426.35817342</v>
      </c>
      <c r="AA66" s="6"/>
      <c r="AB66" s="6" t="n">
        <f aca="false">T66-P66-D66</f>
        <v>-82834377.3454013</v>
      </c>
      <c r="AC66" s="50"/>
      <c r="AD66" s="6"/>
      <c r="AE66" s="6"/>
      <c r="AF66" s="6"/>
      <c r="AG66" s="6" t="n">
        <f aca="false">BF66/100*$AG$57</f>
        <v>5751184925.61661</v>
      </c>
      <c r="AH66" s="61" t="n">
        <f aca="false">(AG66-AG65)/AG65</f>
        <v>0.0126807180784426</v>
      </c>
      <c r="AI66" s="61"/>
      <c r="AJ66" s="61" t="n">
        <f aca="false">AB66/AG66</f>
        <v>-0.0144030105824706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0.0048892723952739</v>
      </c>
      <c r="AV66" s="5"/>
      <c r="AW66" s="65" t="n">
        <f aca="false">workers_and_wage_low!C54</f>
        <v>12316657</v>
      </c>
      <c r="AX66" s="5"/>
      <c r="AY66" s="61" t="n">
        <f aca="false">(AW66-AW65)/AW65</f>
        <v>0.00489267533833974</v>
      </c>
      <c r="AZ66" s="66" t="n">
        <f aca="false">workers_and_wage_low!B54</f>
        <v>6206.22444524646</v>
      </c>
      <c r="BA66" s="61" t="n">
        <f aca="false">(AZ66-AZ65)/AZ65</f>
        <v>0.00775012390002789</v>
      </c>
      <c r="BB66" s="61"/>
      <c r="BC66" s="61"/>
      <c r="BD66" s="61"/>
      <c r="BE66" s="61"/>
      <c r="BF66" s="5" t="n">
        <f aca="false">BF65*(1+AY66)*(1+BA66)*(1-BE66)</f>
        <v>104.903917448751</v>
      </c>
      <c r="BG66" s="5"/>
      <c r="BH66" s="5"/>
      <c r="BI66" s="61" t="n">
        <f aca="false">T73/AG73</f>
        <v>0.015821458256148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135233575.697637</v>
      </c>
      <c r="E67" s="9"/>
      <c r="F67" s="67" t="n">
        <f aca="false">'Low pensions'!I67</f>
        <v>24580303.1733104</v>
      </c>
      <c r="G67" s="82" t="n">
        <f aca="false">'Low pensions'!K67</f>
        <v>2004029.75642339</v>
      </c>
      <c r="H67" s="82" t="n">
        <f aca="false">'Low pensions'!V67</f>
        <v>11025580.4354711</v>
      </c>
      <c r="I67" s="82" t="n">
        <f aca="false">'Low pensions'!M67</f>
        <v>61980.3017450529</v>
      </c>
      <c r="J67" s="82" t="n">
        <f aca="false">'Low pensions'!W67</f>
        <v>340997.333055806</v>
      </c>
      <c r="K67" s="9"/>
      <c r="L67" s="82" t="n">
        <f aca="false">'Low pensions'!N67</f>
        <v>4109248.04544236</v>
      </c>
      <c r="M67" s="67"/>
      <c r="N67" s="82" t="n">
        <f aca="false">'Low pensions'!L67</f>
        <v>1083511.4895635</v>
      </c>
      <c r="O67" s="9"/>
      <c r="P67" s="82" t="n">
        <f aca="false">'Low pensions'!X67</f>
        <v>27284068.1703492</v>
      </c>
      <c r="Q67" s="67"/>
      <c r="R67" s="82" t="n">
        <f aca="false">'Low SIPA income'!G62</f>
        <v>23553417.5365289</v>
      </c>
      <c r="S67" s="67"/>
      <c r="T67" s="82" t="n">
        <f aca="false">'Low SIPA income'!J62</f>
        <v>90058533.3656568</v>
      </c>
      <c r="U67" s="9"/>
      <c r="V67" s="82" t="n">
        <f aca="false">'Low SIPA income'!F62</f>
        <v>105477.807503801</v>
      </c>
      <c r="W67" s="67"/>
      <c r="X67" s="82" t="n">
        <f aca="false">'Low SIPA income'!M62</f>
        <v>264929.842353822</v>
      </c>
      <c r="Y67" s="9"/>
      <c r="Z67" s="9" t="n">
        <f aca="false">R67+V67-N67-L67-F67</f>
        <v>-6114167.36428363</v>
      </c>
      <c r="AA67" s="9"/>
      <c r="AB67" s="9" t="n">
        <f aca="false">T67-P67-D67</f>
        <v>-72459110.5023298</v>
      </c>
      <c r="AC67" s="50"/>
      <c r="AD67" s="9"/>
      <c r="AE67" s="9"/>
      <c r="AF67" s="9"/>
      <c r="AG67" s="9" t="n">
        <f aca="false">BF67/100*$AG$57</f>
        <v>5752208535.16265</v>
      </c>
      <c r="AH67" s="40" t="n">
        <f aca="false">(AG67-AG66)/AG66</f>
        <v>0.000177982373941807</v>
      </c>
      <c r="AI67" s="40"/>
      <c r="AJ67" s="40" t="n">
        <f aca="false">AB67/AG67</f>
        <v>-0.0125967461122793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12347143</v>
      </c>
      <c r="AX67" s="7"/>
      <c r="AY67" s="40" t="n">
        <f aca="false">(AW67-AW66)/AW66</f>
        <v>0.0024751846219311</v>
      </c>
      <c r="AZ67" s="39" t="n">
        <f aca="false">workers_and_wage_low!B55</f>
        <v>6192.0026939594</v>
      </c>
      <c r="BA67" s="40" t="n">
        <f aca="false">(AZ67-AZ66)/AZ66</f>
        <v>-0.00229153028746112</v>
      </c>
      <c r="BB67" s="40"/>
      <c r="BC67" s="40"/>
      <c r="BD67" s="40"/>
      <c r="BE67" s="40"/>
      <c r="BF67" s="7" t="n">
        <f aca="false">BF66*(1+AY67)*(1+BA67)*(1-BE67)</f>
        <v>104.922588497014</v>
      </c>
      <c r="BG67" s="7"/>
      <c r="BH67" s="7"/>
      <c r="BI67" s="40" t="n">
        <f aca="false">T74/AG74</f>
        <v>0.0137358556893452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133390863.875946</v>
      </c>
      <c r="E68" s="9"/>
      <c r="F68" s="67" t="n">
        <f aca="false">'Low pensions'!I68</f>
        <v>24245368.4871235</v>
      </c>
      <c r="G68" s="82" t="n">
        <f aca="false">'Low pensions'!K68</f>
        <v>2029464.72213595</v>
      </c>
      <c r="H68" s="82" t="n">
        <f aca="false">'Low pensions'!V68</f>
        <v>11165516.1122935</v>
      </c>
      <c r="I68" s="82" t="n">
        <f aca="false">'Low pensions'!M68</f>
        <v>62766.9501691528</v>
      </c>
      <c r="J68" s="82" t="n">
        <f aca="false">'Low pensions'!W68</f>
        <v>345325.240586395</v>
      </c>
      <c r="K68" s="9"/>
      <c r="L68" s="82" t="n">
        <f aca="false">'Low pensions'!N68</f>
        <v>3995312.57842606</v>
      </c>
      <c r="M68" s="67"/>
      <c r="N68" s="82" t="n">
        <f aca="false">'Low pensions'!L68</f>
        <v>1070057.8224925</v>
      </c>
      <c r="O68" s="9"/>
      <c r="P68" s="82" t="n">
        <f aca="false">'Low pensions'!X68</f>
        <v>26618838.3836241</v>
      </c>
      <c r="Q68" s="67"/>
      <c r="R68" s="82" t="n">
        <f aca="false">'Low SIPA income'!G63</f>
        <v>20591838.1335537</v>
      </c>
      <c r="S68" s="67"/>
      <c r="T68" s="82" t="n">
        <f aca="false">'Low SIPA income'!J63</f>
        <v>78734677.8332598</v>
      </c>
      <c r="U68" s="9"/>
      <c r="V68" s="82" t="n">
        <f aca="false">'Low SIPA income'!F63</f>
        <v>103229.48606262</v>
      </c>
      <c r="W68" s="67"/>
      <c r="X68" s="82" t="n">
        <f aca="false">'Low SIPA income'!M63</f>
        <v>259282.707102635</v>
      </c>
      <c r="Y68" s="9"/>
      <c r="Z68" s="9" t="n">
        <f aca="false">R68+V68-N68-L68-F68</f>
        <v>-8615671.26842575</v>
      </c>
      <c r="AA68" s="9"/>
      <c r="AB68" s="9" t="n">
        <f aca="false">T68-P68-D68</f>
        <v>-81275024.4263102</v>
      </c>
      <c r="AC68" s="50"/>
      <c r="AD68" s="9"/>
      <c r="AE68" s="9"/>
      <c r="AF68" s="9"/>
      <c r="AG68" s="9" t="n">
        <f aca="false">BF68/100*$AG$57</f>
        <v>5771423074.7451</v>
      </c>
      <c r="AH68" s="40" t="n">
        <f aca="false">(AG68-AG67)/AG67</f>
        <v>0.00334037604252302</v>
      </c>
      <c r="AI68" s="40"/>
      <c r="AJ68" s="40" t="n">
        <f aca="false">AB68/AG68</f>
        <v>-0.0140823196244194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12371972</v>
      </c>
      <c r="AX68" s="7"/>
      <c r="AY68" s="40" t="n">
        <f aca="false">(AW68-AW67)/AW67</f>
        <v>0.00201091054019541</v>
      </c>
      <c r="AZ68" s="39" t="n">
        <f aca="false">workers_and_wage_low!B56</f>
        <v>6200.21822722889</v>
      </c>
      <c r="BA68" s="40" t="n">
        <f aca="false">(AZ68-AZ67)/AZ67</f>
        <v>0.00132679743138829</v>
      </c>
      <c r="BB68" s="40"/>
      <c r="BC68" s="40"/>
      <c r="BD68" s="40"/>
      <c r="BE68" s="40"/>
      <c r="BF68" s="7" t="n">
        <f aca="false">BF67*(1+AY68)*(1+BA68)*(1-BE68)</f>
        <v>105.273069397949</v>
      </c>
      <c r="BG68" s="7"/>
      <c r="BH68" s="7"/>
      <c r="BI68" s="40" t="n">
        <f aca="false">T75/AG75</f>
        <v>0.0158398911428303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136082981.29077</v>
      </c>
      <c r="E69" s="9"/>
      <c r="F69" s="67" t="n">
        <f aca="false">'Low pensions'!I69</f>
        <v>24734692.6944674</v>
      </c>
      <c r="G69" s="82" t="n">
        <f aca="false">'Low pensions'!K69</f>
        <v>2161171.91266175</v>
      </c>
      <c r="H69" s="82" t="n">
        <f aca="false">'Low pensions'!V69</f>
        <v>11890130.2146628</v>
      </c>
      <c r="I69" s="82" t="n">
        <f aca="false">'Low pensions'!M69</f>
        <v>66840.3684328375</v>
      </c>
      <c r="J69" s="82" t="n">
        <f aca="false">'Low pensions'!W69</f>
        <v>367735.986020499</v>
      </c>
      <c r="K69" s="9"/>
      <c r="L69" s="82" t="n">
        <f aca="false">'Low pensions'!N69</f>
        <v>4038199.06304424</v>
      </c>
      <c r="M69" s="67"/>
      <c r="N69" s="82" t="n">
        <f aca="false">'Low pensions'!L69</f>
        <v>1092084.18373723</v>
      </c>
      <c r="O69" s="9"/>
      <c r="P69" s="82" t="n">
        <f aca="false">'Low pensions'!X69</f>
        <v>26962559.0969229</v>
      </c>
      <c r="Q69" s="67"/>
      <c r="R69" s="82" t="n">
        <f aca="false">'Low SIPA income'!G64</f>
        <v>23795667.8795647</v>
      </c>
      <c r="S69" s="67"/>
      <c r="T69" s="82" t="n">
        <f aca="false">'Low SIPA income'!J64</f>
        <v>90984798.5485033</v>
      </c>
      <c r="U69" s="9"/>
      <c r="V69" s="82" t="n">
        <f aca="false">'Low SIPA income'!F64</f>
        <v>104249.609325793</v>
      </c>
      <c r="W69" s="67"/>
      <c r="X69" s="82" t="n">
        <f aca="false">'Low SIPA income'!M64</f>
        <v>261844.962630028</v>
      </c>
      <c r="Y69" s="9"/>
      <c r="Z69" s="9" t="n">
        <f aca="false">R69+V69-N69-L69-F69</f>
        <v>-5965058.45235836</v>
      </c>
      <c r="AA69" s="9"/>
      <c r="AB69" s="9" t="n">
        <f aca="false">T69-P69-D69</f>
        <v>-72060741.8391893</v>
      </c>
      <c r="AC69" s="50"/>
      <c r="AD69" s="9"/>
      <c r="AE69" s="9"/>
      <c r="AF69" s="9"/>
      <c r="AG69" s="9" t="n">
        <f aca="false">BF69/100*$AG$57</f>
        <v>5790803588.95602</v>
      </c>
      <c r="AH69" s="40" t="n">
        <f aca="false">(AG69-AG68)/AG68</f>
        <v>0.00335801308618814</v>
      </c>
      <c r="AI69" s="40" t="n">
        <f aca="false">(AG69-AG65)/AG65</f>
        <v>0.0196568555107763</v>
      </c>
      <c r="AJ69" s="40" t="n">
        <f aca="false">AB69/AG69</f>
        <v>-0.0124439968878621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12385115</v>
      </c>
      <c r="AX69" s="7"/>
      <c r="AY69" s="40" t="n">
        <f aca="false">(AW69-AW68)/AW68</f>
        <v>0.00106232054194756</v>
      </c>
      <c r="AZ69" s="39" t="n">
        <f aca="false">workers_and_wage_low!B57</f>
        <v>6214.43691717939</v>
      </c>
      <c r="BA69" s="40" t="n">
        <f aca="false">(AZ69-AZ68)/AZ68</f>
        <v>0.00229325637088963</v>
      </c>
      <c r="BB69" s="40"/>
      <c r="BC69" s="40"/>
      <c r="BD69" s="40"/>
      <c r="BE69" s="40"/>
      <c r="BF69" s="7" t="n">
        <f aca="false">BF68*(1+AY69)*(1+BA69)*(1-BE69)</f>
        <v>105.626577742611</v>
      </c>
      <c r="BG69" s="7"/>
      <c r="BH69" s="7"/>
      <c r="BI69" s="40" t="n">
        <f aca="false">T76/AG76</f>
        <v>0.0138347411249109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134910958.722451</v>
      </c>
      <c r="E70" s="6"/>
      <c r="F70" s="8" t="n">
        <f aca="false">'Low pensions'!I70</f>
        <v>24521663.7191806</v>
      </c>
      <c r="G70" s="81" t="n">
        <f aca="false">'Low pensions'!K70</f>
        <v>2206164.8987347</v>
      </c>
      <c r="H70" s="81" t="n">
        <f aca="false">'Low pensions'!V70</f>
        <v>12137668.3489591</v>
      </c>
      <c r="I70" s="81" t="n">
        <f aca="false">'Low pensions'!M70</f>
        <v>68231.9040845786</v>
      </c>
      <c r="J70" s="81" t="n">
        <f aca="false">'Low pensions'!W70</f>
        <v>375391.804606985</v>
      </c>
      <c r="K70" s="6"/>
      <c r="L70" s="81" t="n">
        <f aca="false">'Low pensions'!N70</f>
        <v>4843882.00753589</v>
      </c>
      <c r="M70" s="8"/>
      <c r="N70" s="81" t="n">
        <f aca="false">'Low pensions'!L70</f>
        <v>1083972.27146292</v>
      </c>
      <c r="O70" s="6"/>
      <c r="P70" s="81" t="n">
        <f aca="false">'Low pensions'!X70</f>
        <v>31098622.3780135</v>
      </c>
      <c r="Q70" s="8"/>
      <c r="R70" s="81" t="n">
        <f aca="false">'Low SIPA income'!G65</f>
        <v>20796951.1992762</v>
      </c>
      <c r="S70" s="8"/>
      <c r="T70" s="81" t="n">
        <f aca="false">'Low SIPA income'!J65</f>
        <v>79518945.4175477</v>
      </c>
      <c r="U70" s="6"/>
      <c r="V70" s="81" t="n">
        <f aca="false">'Low SIPA income'!F65</f>
        <v>107464.656328024</v>
      </c>
      <c r="W70" s="8"/>
      <c r="X70" s="81" t="n">
        <f aca="false">'Low SIPA income'!M65</f>
        <v>269920.233775861</v>
      </c>
      <c r="Y70" s="6"/>
      <c r="Z70" s="6" t="n">
        <f aca="false">R70+V70-N70-L70-F70</f>
        <v>-9545102.14257522</v>
      </c>
      <c r="AA70" s="6"/>
      <c r="AB70" s="6" t="n">
        <f aca="false">T70-P70-D70</f>
        <v>-86490635.6829169</v>
      </c>
      <c r="AC70" s="50"/>
      <c r="AD70" s="6"/>
      <c r="AE70" s="6"/>
      <c r="AF70" s="6"/>
      <c r="AG70" s="6" t="n">
        <f aca="false">BF70/100*$AG$57</f>
        <v>5821441319.73742</v>
      </c>
      <c r="AH70" s="61" t="n">
        <f aca="false">(AG70-AG69)/AG69</f>
        <v>0.00529075633644801</v>
      </c>
      <c r="AI70" s="61"/>
      <c r="AJ70" s="61" t="n">
        <f aca="false">AB70/AG70</f>
        <v>-0.01485725457537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0.00548808890231013</v>
      </c>
      <c r="AV70" s="5"/>
      <c r="AW70" s="65" t="n">
        <f aca="false">workers_and_wage_low!C58</f>
        <v>12425644</v>
      </c>
      <c r="AX70" s="5"/>
      <c r="AY70" s="61" t="n">
        <f aca="false">(AW70-AW69)/AW69</f>
        <v>0.00327239593657386</v>
      </c>
      <c r="AZ70" s="66" t="n">
        <f aca="false">workers_and_wage_low!B58</f>
        <v>6226.93897886468</v>
      </c>
      <c r="BA70" s="61" t="n">
        <f aca="false">(AZ70-AZ69)/AZ69</f>
        <v>0.00201177706876893</v>
      </c>
      <c r="BB70" s="61"/>
      <c r="BC70" s="61"/>
      <c r="BD70" s="61"/>
      <c r="BE70" s="61"/>
      <c r="BF70" s="5" t="n">
        <f aca="false">BF69*(1+AY70)*(1+BA70)*(1-BE70)</f>
        <v>106.1854222281</v>
      </c>
      <c r="BG70" s="5"/>
      <c r="BH70" s="5"/>
      <c r="BI70" s="61" t="n">
        <f aca="false">T77/AG77</f>
        <v>0.0159380255510014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137808847.619114</v>
      </c>
      <c r="E71" s="9"/>
      <c r="F71" s="67" t="n">
        <f aca="false">'Low pensions'!I71</f>
        <v>25048389.3291119</v>
      </c>
      <c r="G71" s="82" t="n">
        <f aca="false">'Low pensions'!K71</f>
        <v>2308136.84654161</v>
      </c>
      <c r="H71" s="82" t="n">
        <f aca="false">'Low pensions'!V71</f>
        <v>12698687.9192041</v>
      </c>
      <c r="I71" s="82" t="n">
        <f aca="false">'Low pensions'!M71</f>
        <v>71385.6756662349</v>
      </c>
      <c r="J71" s="82" t="n">
        <f aca="false">'Low pensions'!W71</f>
        <v>392742.925336206</v>
      </c>
      <c r="K71" s="9"/>
      <c r="L71" s="82" t="n">
        <f aca="false">'Low pensions'!N71</f>
        <v>4082555.123034</v>
      </c>
      <c r="M71" s="67"/>
      <c r="N71" s="82" t="n">
        <f aca="false">'Low pensions'!L71</f>
        <v>1108323.03412369</v>
      </c>
      <c r="O71" s="9"/>
      <c r="P71" s="82" t="n">
        <f aca="false">'Low pensions'!X71</f>
        <v>27282064.2666604</v>
      </c>
      <c r="Q71" s="67"/>
      <c r="R71" s="82" t="n">
        <f aca="false">'Low SIPA income'!G66</f>
        <v>24145119.5131975</v>
      </c>
      <c r="S71" s="67"/>
      <c r="T71" s="82" t="n">
        <f aca="false">'Low SIPA income'!J66</f>
        <v>92320957.1572657</v>
      </c>
      <c r="U71" s="9"/>
      <c r="V71" s="82" t="n">
        <f aca="false">'Low SIPA income'!F66</f>
        <v>104940.953895196</v>
      </c>
      <c r="W71" s="67"/>
      <c r="X71" s="82" t="n">
        <f aca="false">'Low SIPA income'!M66</f>
        <v>263581.420868196</v>
      </c>
      <c r="Y71" s="9"/>
      <c r="Z71" s="9" t="n">
        <f aca="false">R71+V71-N71-L71-F71</f>
        <v>-5989207.01917688</v>
      </c>
      <c r="AA71" s="9"/>
      <c r="AB71" s="9" t="n">
        <f aca="false">T71-P71-D71</f>
        <v>-72769954.7285083</v>
      </c>
      <c r="AC71" s="50"/>
      <c r="AD71" s="9"/>
      <c r="AE71" s="9"/>
      <c r="AF71" s="9"/>
      <c r="AG71" s="9" t="n">
        <f aca="false">BF71/100*$AG$57</f>
        <v>5867683692.21402</v>
      </c>
      <c r="AH71" s="40" t="n">
        <f aca="false">(AG71-AG70)/AG70</f>
        <v>0.00794345763132858</v>
      </c>
      <c r="AI71" s="40"/>
      <c r="AJ71" s="40" t="n">
        <f aca="false">AB71/AG71</f>
        <v>-0.0124018196183732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12455407</v>
      </c>
      <c r="AX71" s="7"/>
      <c r="AY71" s="40" t="n">
        <f aca="false">(AW71-AW70)/AW70</f>
        <v>0.00239528832469367</v>
      </c>
      <c r="AZ71" s="39" t="n">
        <f aca="false">workers_and_wage_low!B59</f>
        <v>6261.40453563577</v>
      </c>
      <c r="BA71" s="40" t="n">
        <f aca="false">(AZ71-AZ70)/AZ70</f>
        <v>0.00553491159750708</v>
      </c>
      <c r="BB71" s="40"/>
      <c r="BC71" s="40"/>
      <c r="BD71" s="40"/>
      <c r="BE71" s="40"/>
      <c r="BF71" s="7" t="n">
        <f aca="false">BF70*(1+AY71)*(1+BA71)*(1-BE71)</f>
        <v>107.028901630633</v>
      </c>
      <c r="BG71" s="7"/>
      <c r="BH71" s="7"/>
      <c r="BI71" s="40" t="n">
        <f aca="false">T78/AG78</f>
        <v>0.0139030900859026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136503831.388883</v>
      </c>
      <c r="E72" s="9"/>
      <c r="F72" s="67" t="n">
        <f aca="false">'Low pensions'!I72</f>
        <v>24811187.1814967</v>
      </c>
      <c r="G72" s="82" t="n">
        <f aca="false">'Low pensions'!K72</f>
        <v>2324200.26547434</v>
      </c>
      <c r="H72" s="82" t="n">
        <f aca="false">'Low pensions'!V72</f>
        <v>12787064.1106972</v>
      </c>
      <c r="I72" s="82" t="n">
        <f aca="false">'Low pensions'!M72</f>
        <v>71882.4824373508</v>
      </c>
      <c r="J72" s="82" t="n">
        <f aca="false">'Low pensions'!W72</f>
        <v>395476.209609191</v>
      </c>
      <c r="K72" s="9"/>
      <c r="L72" s="82" t="n">
        <f aca="false">'Low pensions'!N72</f>
        <v>4066986.61744615</v>
      </c>
      <c r="M72" s="67"/>
      <c r="N72" s="82" t="n">
        <f aca="false">'Low pensions'!L72</f>
        <v>1099134.54300942</v>
      </c>
      <c r="O72" s="9"/>
      <c r="P72" s="82" t="n">
        <f aca="false">'Low pensions'!X72</f>
        <v>27150726.850088</v>
      </c>
      <c r="Q72" s="67"/>
      <c r="R72" s="82" t="n">
        <f aca="false">'Low SIPA income'!G67</f>
        <v>21089677.0336053</v>
      </c>
      <c r="S72" s="67"/>
      <c r="T72" s="82" t="n">
        <f aca="false">'Low SIPA income'!J67</f>
        <v>80638208.0161507</v>
      </c>
      <c r="U72" s="9"/>
      <c r="V72" s="82" t="n">
        <f aca="false">'Low SIPA income'!F67</f>
        <v>104260.255319783</v>
      </c>
      <c r="W72" s="67"/>
      <c r="X72" s="82" t="n">
        <f aca="false">'Low SIPA income'!M67</f>
        <v>261871.702297605</v>
      </c>
      <c r="Y72" s="9"/>
      <c r="Z72" s="9" t="n">
        <f aca="false">R72+V72-N72-L72-F72</f>
        <v>-8783371.05302721</v>
      </c>
      <c r="AA72" s="9"/>
      <c r="AB72" s="9" t="n">
        <f aca="false">T72-P72-D72</f>
        <v>-83016350.2228199</v>
      </c>
      <c r="AC72" s="50"/>
      <c r="AD72" s="9"/>
      <c r="AE72" s="9"/>
      <c r="AF72" s="9"/>
      <c r="AG72" s="9" t="n">
        <f aca="false">BF72/100*$AG$57</f>
        <v>5877774640.32003</v>
      </c>
      <c r="AH72" s="40" t="n">
        <f aca="false">(AG72-AG71)/AG71</f>
        <v>0.0017197498425834</v>
      </c>
      <c r="AI72" s="40"/>
      <c r="AJ72" s="40" t="n">
        <f aca="false">AB72/AG72</f>
        <v>-0.0141237722272217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12502187</v>
      </c>
      <c r="AX72" s="7"/>
      <c r="AY72" s="40" t="n">
        <f aca="false">(AW72-AW71)/AW71</f>
        <v>0.00375579858610803</v>
      </c>
      <c r="AZ72" s="39" t="n">
        <f aca="false">workers_and_wage_low!B60</f>
        <v>6248.70371253175</v>
      </c>
      <c r="BA72" s="40" t="n">
        <f aca="false">(AZ72-AZ71)/AZ71</f>
        <v>-0.00202843036761768</v>
      </c>
      <c r="BB72" s="40"/>
      <c r="BC72" s="40"/>
      <c r="BD72" s="40"/>
      <c r="BE72" s="40"/>
      <c r="BF72" s="7" t="n">
        <f aca="false">BF71*(1+AY72)*(1+BA72)*(1-BE72)</f>
        <v>107.212964567364</v>
      </c>
      <c r="BG72" s="7"/>
      <c r="BH72" s="7"/>
      <c r="BI72" s="40" t="n">
        <f aca="false">T79/AG79</f>
        <v>0.0160072066017753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138369995.330092</v>
      </c>
      <c r="E73" s="9"/>
      <c r="F73" s="67" t="n">
        <f aca="false">'Low pensions'!I73</f>
        <v>25150384.568014</v>
      </c>
      <c r="G73" s="82" t="n">
        <f aca="false">'Low pensions'!K73</f>
        <v>2455799.0687923</v>
      </c>
      <c r="H73" s="82" t="n">
        <f aca="false">'Low pensions'!V73</f>
        <v>13511081.8986284</v>
      </c>
      <c r="I73" s="82" t="n">
        <f aca="false">'Low pensions'!M73</f>
        <v>75952.5485193501</v>
      </c>
      <c r="J73" s="82" t="n">
        <f aca="false">'Low pensions'!W73</f>
        <v>417868.512328715</v>
      </c>
      <c r="K73" s="9"/>
      <c r="L73" s="82" t="n">
        <f aca="false">'Low pensions'!N73</f>
        <v>4086614.77312563</v>
      </c>
      <c r="M73" s="67"/>
      <c r="N73" s="82" t="n">
        <f aca="false">'Low pensions'!L73</f>
        <v>1115507.65532039</v>
      </c>
      <c r="O73" s="9"/>
      <c r="P73" s="82" t="n">
        <f aca="false">'Low pensions'!X73</f>
        <v>27342657.476303</v>
      </c>
      <c r="Q73" s="67"/>
      <c r="R73" s="82" t="n">
        <f aca="false">'Low SIPA income'!G68</f>
        <v>24491606.7973949</v>
      </c>
      <c r="S73" s="67"/>
      <c r="T73" s="82" t="n">
        <f aca="false">'Low SIPA income'!J68</f>
        <v>93645781.3190362</v>
      </c>
      <c r="U73" s="9"/>
      <c r="V73" s="82" t="n">
        <f aca="false">'Low SIPA income'!F68</f>
        <v>101798.530372606</v>
      </c>
      <c r="W73" s="67"/>
      <c r="X73" s="82" t="n">
        <f aca="false">'Low SIPA income'!M68</f>
        <v>255688.558965291</v>
      </c>
      <c r="Y73" s="9"/>
      <c r="Z73" s="9" t="n">
        <f aca="false">R73+V73-N73-L73-F73</f>
        <v>-5759101.66869249</v>
      </c>
      <c r="AA73" s="9"/>
      <c r="AB73" s="9" t="n">
        <f aca="false">T73-P73-D73</f>
        <v>-72066871.4873586</v>
      </c>
      <c r="AC73" s="50"/>
      <c r="AD73" s="9"/>
      <c r="AE73" s="9"/>
      <c r="AF73" s="9"/>
      <c r="AG73" s="9" t="n">
        <f aca="false">BF73/100*$AG$57</f>
        <v>5918909610.15852</v>
      </c>
      <c r="AH73" s="40" t="n">
        <f aca="false">(AG73-AG72)/AG72</f>
        <v>0.00699839179888055</v>
      </c>
      <c r="AI73" s="40" t="n">
        <f aca="false">(AG73-AG69)/AG69</f>
        <v>0.0221223219255461</v>
      </c>
      <c r="AJ73" s="40" t="n">
        <f aca="false">AB73/AG73</f>
        <v>-0.0121757006330476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12539750</v>
      </c>
      <c r="AX73" s="7"/>
      <c r="AY73" s="40" t="n">
        <f aca="false">(AW73-AW72)/AW72</f>
        <v>0.00300451433017279</v>
      </c>
      <c r="AZ73" s="39" t="n">
        <f aca="false">workers_and_wage_low!B61</f>
        <v>6273.58551177547</v>
      </c>
      <c r="BA73" s="40" t="n">
        <f aca="false">(AZ73-AZ72)/AZ72</f>
        <v>0.00398191375177869</v>
      </c>
      <c r="BB73" s="40"/>
      <c r="BC73" s="40"/>
      <c r="BD73" s="40"/>
      <c r="BE73" s="40"/>
      <c r="BF73" s="7" t="n">
        <f aca="false">BF72*(1+AY73)*(1+BA73)*(1-BE73)</f>
        <v>107.963282899326</v>
      </c>
      <c r="BG73" s="7"/>
      <c r="BH73" s="7"/>
      <c r="BI73" s="40" t="n">
        <f aca="false">T80/AG80</f>
        <v>0.0138703898888749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136952901.350741</v>
      </c>
      <c r="E74" s="6"/>
      <c r="F74" s="8" t="n">
        <f aca="false">'Low pensions'!I74</f>
        <v>24892810.9628066</v>
      </c>
      <c r="G74" s="81" t="n">
        <f aca="false">'Low pensions'!K74</f>
        <v>2490114.02882316</v>
      </c>
      <c r="H74" s="81" t="n">
        <f aca="false">'Low pensions'!V74</f>
        <v>13699872.6841681</v>
      </c>
      <c r="I74" s="81" t="n">
        <f aca="false">'Low pensions'!M74</f>
        <v>77013.8359429846</v>
      </c>
      <c r="J74" s="81" t="n">
        <f aca="false">'Low pensions'!W74</f>
        <v>423707.402603138</v>
      </c>
      <c r="K74" s="6"/>
      <c r="L74" s="81" t="n">
        <f aca="false">'Low pensions'!N74</f>
        <v>4825148.80628757</v>
      </c>
      <c r="M74" s="8"/>
      <c r="N74" s="81" t="n">
        <f aca="false">'Low pensions'!L74</f>
        <v>1105902.6455748</v>
      </c>
      <c r="O74" s="6"/>
      <c r="P74" s="81" t="n">
        <f aca="false">'Low pensions'!X74</f>
        <v>31122070.1555391</v>
      </c>
      <c r="Q74" s="8"/>
      <c r="R74" s="81" t="n">
        <f aca="false">'Low SIPA income'!G69</f>
        <v>21371217.8767204</v>
      </c>
      <c r="S74" s="8"/>
      <c r="T74" s="81" t="n">
        <f aca="false">'Low SIPA income'!J69</f>
        <v>81714703.8314249</v>
      </c>
      <c r="U74" s="6"/>
      <c r="V74" s="81" t="n">
        <f aca="false">'Low SIPA income'!F69</f>
        <v>107731.04591865</v>
      </c>
      <c r="W74" s="8"/>
      <c r="X74" s="81" t="n">
        <f aca="false">'Low SIPA income'!M69</f>
        <v>270589.327625261</v>
      </c>
      <c r="Y74" s="6"/>
      <c r="Z74" s="6" t="n">
        <f aca="false">R74+V74-N74-L74-F74</f>
        <v>-9344913.49202997</v>
      </c>
      <c r="AA74" s="6"/>
      <c r="AB74" s="6" t="n">
        <f aca="false">T74-P74-D74</f>
        <v>-86360267.6748553</v>
      </c>
      <c r="AC74" s="50"/>
      <c r="AD74" s="6"/>
      <c r="AE74" s="6"/>
      <c r="AF74" s="6"/>
      <c r="AG74" s="6" t="n">
        <f aca="false">BF74/100*$AG$57</f>
        <v>5949007159.03782</v>
      </c>
      <c r="AH74" s="61" t="n">
        <f aca="false">(AG74-AG73)/AG73</f>
        <v>0.00508498200878876</v>
      </c>
      <c r="AI74" s="61"/>
      <c r="AJ74" s="61" t="n">
        <f aca="false">AB74/AG74</f>
        <v>-0.0145167530255289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0.00407691729692204</v>
      </c>
      <c r="AV74" s="5"/>
      <c r="AW74" s="65" t="n">
        <f aca="false">workers_and_wage_low!C62</f>
        <v>12579585</v>
      </c>
      <c r="AX74" s="5"/>
      <c r="AY74" s="61" t="n">
        <f aca="false">(AW74-AW73)/AW73</f>
        <v>0.00317669810004187</v>
      </c>
      <c r="AZ74" s="66" t="n">
        <f aca="false">workers_and_wage_low!B62</f>
        <v>6285.51938374931</v>
      </c>
      <c r="BA74" s="61" t="n">
        <f aca="false">(AZ74-AZ73)/AZ73</f>
        <v>0.0019022410631757</v>
      </c>
      <c r="BB74" s="61"/>
      <c r="BC74" s="61"/>
      <c r="BD74" s="61"/>
      <c r="BE74" s="61"/>
      <c r="BF74" s="5" t="n">
        <f aca="false">BF73*(1+AY74)*(1+BA74)*(1-BE74)</f>
        <v>108.512274250479</v>
      </c>
      <c r="BG74" s="5"/>
      <c r="BH74" s="5"/>
      <c r="BI74" s="61" t="n">
        <f aca="false">T81/AG81</f>
        <v>0.0159481641123917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139359540.479348</v>
      </c>
      <c r="E75" s="9"/>
      <c r="F75" s="67" t="n">
        <f aca="false">'Low pensions'!I75</f>
        <v>25330246.1123598</v>
      </c>
      <c r="G75" s="82" t="n">
        <f aca="false">'Low pensions'!K75</f>
        <v>2598299.81524262</v>
      </c>
      <c r="H75" s="82" t="n">
        <f aca="false">'Low pensions'!V75</f>
        <v>14295078.9610805</v>
      </c>
      <c r="I75" s="82" t="n">
        <f aca="false">'Low pensions'!M75</f>
        <v>80359.7881002873</v>
      </c>
      <c r="J75" s="82" t="n">
        <f aca="false">'Low pensions'!W75</f>
        <v>442115.844157129</v>
      </c>
      <c r="K75" s="9"/>
      <c r="L75" s="82" t="n">
        <f aca="false">'Low pensions'!N75</f>
        <v>4011192.03277308</v>
      </c>
      <c r="M75" s="67"/>
      <c r="N75" s="82" t="n">
        <f aca="false">'Low pensions'!L75</f>
        <v>1127308.37519553</v>
      </c>
      <c r="O75" s="9"/>
      <c r="P75" s="82" t="n">
        <f aca="false">'Low pensions'!X75</f>
        <v>27016212.5970467</v>
      </c>
      <c r="Q75" s="67"/>
      <c r="R75" s="82" t="n">
        <f aca="false">'Low SIPA income'!G70</f>
        <v>24828159.5060599</v>
      </c>
      <c r="S75" s="67"/>
      <c r="T75" s="82" t="n">
        <f aca="false">'Low SIPA income'!J70</f>
        <v>94932619.7702123</v>
      </c>
      <c r="U75" s="9"/>
      <c r="V75" s="82" t="n">
        <f aca="false">'Low SIPA income'!F70</f>
        <v>104556.91937384</v>
      </c>
      <c r="W75" s="67"/>
      <c r="X75" s="82" t="n">
        <f aca="false">'Low SIPA income'!M70</f>
        <v>262616.836870775</v>
      </c>
      <c r="Y75" s="9"/>
      <c r="Z75" s="9" t="n">
        <f aca="false">R75+V75-N75-L75-F75</f>
        <v>-5536030.09489466</v>
      </c>
      <c r="AA75" s="9"/>
      <c r="AB75" s="9" t="n">
        <f aca="false">T75-P75-D75</f>
        <v>-71443133.3061821</v>
      </c>
      <c r="AC75" s="50"/>
      <c r="AD75" s="9"/>
      <c r="AE75" s="9"/>
      <c r="AF75" s="9"/>
      <c r="AG75" s="9" t="n">
        <f aca="false">BF75/100*$AG$57</f>
        <v>5993262132.56094</v>
      </c>
      <c r="AH75" s="40" t="n">
        <f aca="false">(AG75-AG74)/AG74</f>
        <v>0.00743905198632818</v>
      </c>
      <c r="AI75" s="40"/>
      <c r="AJ75" s="40" t="n">
        <f aca="false">AB75/AG75</f>
        <v>-0.0119205754272013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12644568</v>
      </c>
      <c r="AX75" s="7"/>
      <c r="AY75" s="40" t="n">
        <f aca="false">(AW75-AW74)/AW74</f>
        <v>0.00516575069845309</v>
      </c>
      <c r="AZ75" s="39" t="n">
        <f aca="false">workers_and_wage_low!B63</f>
        <v>6299.73482960997</v>
      </c>
      <c r="BA75" s="40" t="n">
        <f aca="false">(AZ75-AZ74)/AZ74</f>
        <v>0.00226161833140013</v>
      </c>
      <c r="BB75" s="40"/>
      <c r="BC75" s="40"/>
      <c r="BD75" s="40"/>
      <c r="BE75" s="40"/>
      <c r="BF75" s="7" t="n">
        <f aca="false">BF74*(1+AY75)*(1+BA75)*(1-BE75)</f>
        <v>109.319502699783</v>
      </c>
      <c r="BG75" s="7"/>
      <c r="BH75" s="7"/>
      <c r="BI75" s="40" t="n">
        <f aca="false">T82/AG82</f>
        <v>0.0138420197930256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138150839.24837</v>
      </c>
      <c r="E76" s="9"/>
      <c r="F76" s="67" t="n">
        <f aca="false">'Low pensions'!I76</f>
        <v>25110550.3559612</v>
      </c>
      <c r="G76" s="82" t="n">
        <f aca="false">'Low pensions'!K76</f>
        <v>2595137.19243747</v>
      </c>
      <c r="H76" s="82" t="n">
        <f aca="false">'Low pensions'!V76</f>
        <v>14277679.1435311</v>
      </c>
      <c r="I76" s="82" t="n">
        <f aca="false">'Low pensions'!M76</f>
        <v>80261.9750238401</v>
      </c>
      <c r="J76" s="82" t="n">
        <f aca="false">'Low pensions'!W76</f>
        <v>441577.70547004</v>
      </c>
      <c r="K76" s="9"/>
      <c r="L76" s="82" t="n">
        <f aca="false">'Low pensions'!N76</f>
        <v>3944058.44209315</v>
      </c>
      <c r="M76" s="67"/>
      <c r="N76" s="82" t="n">
        <f aca="false">'Low pensions'!L76</f>
        <v>1118932.04696571</v>
      </c>
      <c r="O76" s="9"/>
      <c r="P76" s="82" t="n">
        <f aca="false">'Low pensions'!X76</f>
        <v>26621771.9893648</v>
      </c>
      <c r="Q76" s="67"/>
      <c r="R76" s="82" t="n">
        <f aca="false">'Low SIPA income'!G71</f>
        <v>21703902.0392567</v>
      </c>
      <c r="S76" s="67"/>
      <c r="T76" s="82" t="n">
        <f aca="false">'Low SIPA income'!J71</f>
        <v>82986750.5611842</v>
      </c>
      <c r="U76" s="9"/>
      <c r="V76" s="82" t="n">
        <f aca="false">'Low SIPA income'!F71</f>
        <v>103920.166689427</v>
      </c>
      <c r="W76" s="67"/>
      <c r="X76" s="82" t="n">
        <f aca="false">'Low SIPA income'!M71</f>
        <v>261017.497708423</v>
      </c>
      <c r="Y76" s="9"/>
      <c r="Z76" s="9" t="n">
        <f aca="false">R76+V76-N76-L76-F76</f>
        <v>-8365718.63907397</v>
      </c>
      <c r="AA76" s="9"/>
      <c r="AB76" s="9" t="n">
        <f aca="false">T76-P76-D76</f>
        <v>-81785860.6765508</v>
      </c>
      <c r="AC76" s="50"/>
      <c r="AD76" s="9"/>
      <c r="AE76" s="9"/>
      <c r="AF76" s="9"/>
      <c r="AG76" s="9" t="n">
        <f aca="false">BF76/100*$AG$57</f>
        <v>5998431760.44383</v>
      </c>
      <c r="AH76" s="40" t="n">
        <f aca="false">(AG76-AG75)/AG75</f>
        <v>0.000862573297905061</v>
      </c>
      <c r="AI76" s="40"/>
      <c r="AJ76" s="40" t="n">
        <f aca="false">AB76/AG76</f>
        <v>-0.0136345404837113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12604689</v>
      </c>
      <c r="AX76" s="7"/>
      <c r="AY76" s="40" t="n">
        <f aca="false">(AW76-AW75)/AW75</f>
        <v>-0.00315384440180163</v>
      </c>
      <c r="AZ76" s="39" t="n">
        <f aca="false">workers_and_wage_low!B64</f>
        <v>6325.11724828211</v>
      </c>
      <c r="BA76" s="40" t="n">
        <f aca="false">(AZ76-AZ75)/AZ75</f>
        <v>0.0040291249328201</v>
      </c>
      <c r="BB76" s="40"/>
      <c r="BC76" s="40"/>
      <c r="BD76" s="40"/>
      <c r="BE76" s="40"/>
      <c r="BF76" s="7" t="n">
        <f aca="false">BF75*(1+AY76)*(1+BA76)*(1-BE76)</f>
        <v>109.413798783752</v>
      </c>
      <c r="BG76" s="7"/>
      <c r="BH76" s="7"/>
      <c r="BI76" s="40" t="n">
        <f aca="false">T83/AG83</f>
        <v>0.0158873074689313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139915032.764712</v>
      </c>
      <c r="E77" s="9"/>
      <c r="F77" s="67" t="n">
        <f aca="false">'Low pensions'!I77</f>
        <v>25431213.410712</v>
      </c>
      <c r="G77" s="82" t="n">
        <f aca="false">'Low pensions'!K77</f>
        <v>2668934.21400319</v>
      </c>
      <c r="H77" s="82" t="n">
        <f aca="false">'Low pensions'!V77</f>
        <v>14683688.5825443</v>
      </c>
      <c r="I77" s="82" t="n">
        <f aca="false">'Low pensions'!M77</f>
        <v>82544.3571341196</v>
      </c>
      <c r="J77" s="82" t="n">
        <f aca="false">'Low pensions'!W77</f>
        <v>454134.698429206</v>
      </c>
      <c r="K77" s="9"/>
      <c r="L77" s="82" t="n">
        <f aca="false">'Low pensions'!N77</f>
        <v>4021645.67949147</v>
      </c>
      <c r="M77" s="67"/>
      <c r="N77" s="82" t="n">
        <f aca="false">'Low pensions'!L77</f>
        <v>1133104.48363229</v>
      </c>
      <c r="O77" s="9"/>
      <c r="P77" s="82" t="n">
        <f aca="false">'Low pensions'!X77</f>
        <v>27102345.0980535</v>
      </c>
      <c r="Q77" s="67"/>
      <c r="R77" s="82" t="n">
        <f aca="false">'Low SIPA income'!G72</f>
        <v>25076565.4450419</v>
      </c>
      <c r="S77" s="67"/>
      <c r="T77" s="82" t="n">
        <f aca="false">'Low SIPA income'!J72</f>
        <v>95882421.4076751</v>
      </c>
      <c r="U77" s="9"/>
      <c r="V77" s="82" t="n">
        <f aca="false">'Low SIPA income'!F72</f>
        <v>101534.348448522</v>
      </c>
      <c r="W77" s="67"/>
      <c r="X77" s="82" t="n">
        <f aca="false">'Low SIPA income'!M72</f>
        <v>255025.010137754</v>
      </c>
      <c r="Y77" s="9"/>
      <c r="Z77" s="9" t="n">
        <f aca="false">R77+V77-N77-L77-F77</f>
        <v>-5407863.78034532</v>
      </c>
      <c r="AA77" s="9"/>
      <c r="AB77" s="9" t="n">
        <f aca="false">T77-P77-D77</f>
        <v>-71134956.4550909</v>
      </c>
      <c r="AC77" s="50"/>
      <c r="AD77" s="9"/>
      <c r="AE77" s="9"/>
      <c r="AF77" s="9"/>
      <c r="AG77" s="9" t="n">
        <f aca="false">BF77/100*$AG$57</f>
        <v>6015953550.88702</v>
      </c>
      <c r="AH77" s="40" t="n">
        <f aca="false">(AG77-AG76)/AG76</f>
        <v>0.00292106189466616</v>
      </c>
      <c r="AI77" s="40" t="n">
        <f aca="false">(AG77-AG73)/AG73</f>
        <v>0.0163955774154668</v>
      </c>
      <c r="AJ77" s="40" t="n">
        <f aca="false">AB77/AG77</f>
        <v>-0.0118243859187713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12632783</v>
      </c>
      <c r="AX77" s="7"/>
      <c r="AY77" s="40" t="n">
        <f aca="false">(AW77-AW76)/AW76</f>
        <v>0.00222885308792625</v>
      </c>
      <c r="AZ77" s="39" t="n">
        <f aca="false">workers_and_wage_low!B65</f>
        <v>6329.4858132555</v>
      </c>
      <c r="BA77" s="40" t="n">
        <f aca="false">(AZ77-AZ76)/AZ76</f>
        <v>0.000690669406101364</v>
      </c>
      <c r="BB77" s="40"/>
      <c r="BC77" s="40"/>
      <c r="BD77" s="40"/>
      <c r="BE77" s="40"/>
      <c r="BF77" s="7" t="n">
        <f aca="false">BF76*(1+AY77)*(1+BA77)*(1-BE77)</f>
        <v>109.73340326213</v>
      </c>
      <c r="BG77" s="7"/>
      <c r="BH77" s="7"/>
      <c r="BI77" s="40" t="n">
        <f aca="false">T84/AG84</f>
        <v>0.0138679845617253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138024211.063841</v>
      </c>
      <c r="E78" s="6"/>
      <c r="F78" s="8" t="n">
        <f aca="false">'Low pensions'!I78</f>
        <v>25087534.1844967</v>
      </c>
      <c r="G78" s="81" t="n">
        <f aca="false">'Low pensions'!K78</f>
        <v>2746199.16090404</v>
      </c>
      <c r="H78" s="81" t="n">
        <f aca="false">'Low pensions'!V78</f>
        <v>15108777.5235479</v>
      </c>
      <c r="I78" s="81" t="n">
        <f aca="false">'Low pensions'!M78</f>
        <v>84933.9946671352</v>
      </c>
      <c r="J78" s="81" t="n">
        <f aca="false">'Low pensions'!W78</f>
        <v>467281.779078799</v>
      </c>
      <c r="K78" s="6"/>
      <c r="L78" s="81" t="n">
        <f aca="false">'Low pensions'!N78</f>
        <v>4834765.40345483</v>
      </c>
      <c r="M78" s="8"/>
      <c r="N78" s="81" t="n">
        <f aca="false">'Low pensions'!L78</f>
        <v>1118006.00333189</v>
      </c>
      <c r="O78" s="6"/>
      <c r="P78" s="81" t="n">
        <f aca="false">'Low pensions'!X78</f>
        <v>31238559.8272671</v>
      </c>
      <c r="Q78" s="8"/>
      <c r="R78" s="81" t="n">
        <f aca="false">'Low SIPA income'!G73</f>
        <v>21939623.1292201</v>
      </c>
      <c r="S78" s="8"/>
      <c r="T78" s="81" t="n">
        <f aca="false">'Low SIPA income'!J73</f>
        <v>83888050.579007</v>
      </c>
      <c r="U78" s="6"/>
      <c r="V78" s="81" t="n">
        <f aca="false">'Low SIPA income'!F73</f>
        <v>101709.973485008</v>
      </c>
      <c r="W78" s="8"/>
      <c r="X78" s="81" t="n">
        <f aca="false">'Low SIPA income'!M73</f>
        <v>255466.129595305</v>
      </c>
      <c r="Y78" s="6"/>
      <c r="Z78" s="6" t="n">
        <f aca="false">R78+V78-N78-L78-F78</f>
        <v>-8998972.48857835</v>
      </c>
      <c r="AA78" s="6"/>
      <c r="AB78" s="6" t="n">
        <f aca="false">T78-P78-D78</f>
        <v>-85374720.3121013</v>
      </c>
      <c r="AC78" s="50"/>
      <c r="AD78" s="6"/>
      <c r="AE78" s="6"/>
      <c r="AF78" s="6"/>
      <c r="AG78" s="6" t="n">
        <f aca="false">BF78/100*$AG$57</f>
        <v>6033770195.02071</v>
      </c>
      <c r="AH78" s="61" t="n">
        <f aca="false">(AG78-AG77)/AG77</f>
        <v>0.00296156610635163</v>
      </c>
      <c r="AI78" s="61"/>
      <c r="AJ78" s="61" t="n">
        <f aca="false">AB78/AG78</f>
        <v>-0.0141494815932094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0.00258743031071283</v>
      </c>
      <c r="AV78" s="5"/>
      <c r="AW78" s="65" t="n">
        <f aca="false">workers_and_wage_low!C66</f>
        <v>12579115</v>
      </c>
      <c r="AX78" s="5"/>
      <c r="AY78" s="61" t="n">
        <f aca="false">(AW78-AW77)/AW77</f>
        <v>-0.00424831171405382</v>
      </c>
      <c r="AZ78" s="66" t="n">
        <f aca="false">workers_and_wage_low!B66</f>
        <v>6375.31533071092</v>
      </c>
      <c r="BA78" s="61" t="n">
        <f aca="false">(AZ78-AZ77)/AZ77</f>
        <v>0.00724063830895071</v>
      </c>
      <c r="BB78" s="61"/>
      <c r="BC78" s="61"/>
      <c r="BD78" s="61"/>
      <c r="BE78" s="61"/>
      <c r="BF78" s="5" t="n">
        <f aca="false">BF77*(1+AY78)*(1+BA78)*(1-BE78)</f>
        <v>110.058385989966</v>
      </c>
      <c r="BG78" s="5"/>
      <c r="BH78" s="5"/>
      <c r="BI78" s="61" t="n">
        <f aca="false">T85/AG85</f>
        <v>0.0159585842814713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139644631.722351</v>
      </c>
      <c r="E79" s="9"/>
      <c r="F79" s="67" t="n">
        <f aca="false">'Low pensions'!I79</f>
        <v>25382064.8204648</v>
      </c>
      <c r="G79" s="82" t="n">
        <f aca="false">'Low pensions'!K79</f>
        <v>2811875.66379239</v>
      </c>
      <c r="H79" s="82" t="n">
        <f aca="false">'Low pensions'!V79</f>
        <v>15470110.2647384</v>
      </c>
      <c r="I79" s="82" t="n">
        <f aca="false">'Low pensions'!M79</f>
        <v>86965.226715229</v>
      </c>
      <c r="J79" s="82" t="n">
        <f aca="false">'Low pensions'!W79</f>
        <v>478457.018497068</v>
      </c>
      <c r="K79" s="9"/>
      <c r="L79" s="82" t="n">
        <f aca="false">'Low pensions'!N79</f>
        <v>4050000.81207911</v>
      </c>
      <c r="M79" s="67"/>
      <c r="N79" s="82" t="n">
        <f aca="false">'Low pensions'!L79</f>
        <v>1131182.49786191</v>
      </c>
      <c r="O79" s="9"/>
      <c r="P79" s="82" t="n">
        <f aca="false">'Low pensions'!X79</f>
        <v>27238905.8172143</v>
      </c>
      <c r="Q79" s="67"/>
      <c r="R79" s="82" t="n">
        <f aca="false">'Low SIPA income'!G74</f>
        <v>25288657.1442638</v>
      </c>
      <c r="S79" s="67"/>
      <c r="T79" s="82" t="n">
        <f aca="false">'Low SIPA income'!J74</f>
        <v>96693372.4019979</v>
      </c>
      <c r="U79" s="9"/>
      <c r="V79" s="82" t="n">
        <f aca="false">'Low SIPA income'!F74</f>
        <v>101978.529168209</v>
      </c>
      <c r="W79" s="67"/>
      <c r="X79" s="82" t="n">
        <f aca="false">'Low SIPA income'!M74</f>
        <v>256140.664044753</v>
      </c>
      <c r="Y79" s="9"/>
      <c r="Z79" s="9" t="n">
        <f aca="false">R79+V79-N79-L79-F79</f>
        <v>-5172612.45697384</v>
      </c>
      <c r="AA79" s="9"/>
      <c r="AB79" s="9" t="n">
        <f aca="false">T79-P79-D79</f>
        <v>-70190165.1375671</v>
      </c>
      <c r="AC79" s="50"/>
      <c r="AD79" s="9"/>
      <c r="AE79" s="9"/>
      <c r="AF79" s="9"/>
      <c r="AG79" s="9" t="n">
        <f aca="false">BF79/100*$AG$57</f>
        <v>6040615005.94828</v>
      </c>
      <c r="AH79" s="40" t="n">
        <f aca="false">(AG79-AG78)/AG78</f>
        <v>0.00113441690789125</v>
      </c>
      <c r="AI79" s="40"/>
      <c r="AJ79" s="40" t="n">
        <f aca="false">AB79/AG79</f>
        <v>-0.0116197051241388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12590206</v>
      </c>
      <c r="AX79" s="7"/>
      <c r="AY79" s="40" t="n">
        <f aca="false">(AW79-AW78)/AW78</f>
        <v>0.000881699547225699</v>
      </c>
      <c r="AZ79" s="39" t="n">
        <f aca="false">workers_and_wage_low!B67</f>
        <v>6376.92506427335</v>
      </c>
      <c r="BA79" s="40" t="n">
        <f aca="false">(AZ79-AZ78)/AZ78</f>
        <v>0.000252494736170953</v>
      </c>
      <c r="BB79" s="40"/>
      <c r="BC79" s="40"/>
      <c r="BD79" s="40"/>
      <c r="BE79" s="40"/>
      <c r="BF79" s="7" t="n">
        <f aca="false">BF78*(1+AY79)*(1+BA79)*(1-BE79)</f>
        <v>110.183238083888</v>
      </c>
      <c r="BG79" s="7"/>
      <c r="BH79" s="7"/>
      <c r="BI79" s="40" t="n">
        <f aca="false">T86/AG86</f>
        <v>0.0138490378373018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138323046.118481</v>
      </c>
      <c r="E80" s="9"/>
      <c r="F80" s="67" t="n">
        <f aca="false">'Low pensions'!I80</f>
        <v>25141850.9930553</v>
      </c>
      <c r="G80" s="82" t="n">
        <f aca="false">'Low pensions'!K80</f>
        <v>2852236.45435635</v>
      </c>
      <c r="H80" s="82" t="n">
        <f aca="false">'Low pensions'!V80</f>
        <v>15692163.4260629</v>
      </c>
      <c r="I80" s="82" t="n">
        <f aca="false">'Low pensions'!M80</f>
        <v>88213.4985883413</v>
      </c>
      <c r="J80" s="82" t="n">
        <f aca="false">'Low pensions'!W80</f>
        <v>485324.642043186</v>
      </c>
      <c r="K80" s="9"/>
      <c r="L80" s="82" t="n">
        <f aca="false">'Low pensions'!N80</f>
        <v>3974387.69596634</v>
      </c>
      <c r="M80" s="67"/>
      <c r="N80" s="82" t="n">
        <f aca="false">'Low pensions'!L80</f>
        <v>1122136.51617362</v>
      </c>
      <c r="O80" s="9"/>
      <c r="P80" s="82" t="n">
        <f aca="false">'Low pensions'!X80</f>
        <v>26796780.6760027</v>
      </c>
      <c r="Q80" s="67"/>
      <c r="R80" s="82" t="n">
        <f aca="false">'Low SIPA income'!G75</f>
        <v>21911096.8822074</v>
      </c>
      <c r="S80" s="67"/>
      <c r="T80" s="82" t="n">
        <f aca="false">'Low SIPA income'!J75</f>
        <v>83778978.0011355</v>
      </c>
      <c r="U80" s="9"/>
      <c r="V80" s="82" t="n">
        <f aca="false">'Low SIPA income'!F75</f>
        <v>104352.264907954</v>
      </c>
      <c r="W80" s="67"/>
      <c r="X80" s="82" t="n">
        <f aca="false">'Low SIPA income'!M75</f>
        <v>262102.80385599</v>
      </c>
      <c r="Y80" s="9"/>
      <c r="Z80" s="9" t="n">
        <f aca="false">R80+V80-N80-L80-F80</f>
        <v>-8222926.0580799</v>
      </c>
      <c r="AA80" s="9"/>
      <c r="AB80" s="9" t="n">
        <f aca="false">T80-P80-D80</f>
        <v>-81340848.7933479</v>
      </c>
      <c r="AC80" s="50"/>
      <c r="AD80" s="9"/>
      <c r="AE80" s="9"/>
      <c r="AF80" s="9"/>
      <c r="AG80" s="9" t="n">
        <f aca="false">BF80/100*$AG$57</f>
        <v>6040131436.2715</v>
      </c>
      <c r="AH80" s="40" t="n">
        <f aca="false">(AG80-AG79)/AG79</f>
        <v>-8.00530535885197E-005</v>
      </c>
      <c r="AI80" s="40"/>
      <c r="AJ80" s="40" t="n">
        <f aca="false">AB80/AG80</f>
        <v>-0.0134667348966761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12624105</v>
      </c>
      <c r="AX80" s="7"/>
      <c r="AY80" s="40" t="n">
        <f aca="false">(AW80-AW79)/AW79</f>
        <v>0.00269248970191592</v>
      </c>
      <c r="AZ80" s="39" t="n">
        <f aca="false">workers_and_wage_low!B68</f>
        <v>6359.2922430735</v>
      </c>
      <c r="BA80" s="40" t="n">
        <f aca="false">(AZ80-AZ79)/AZ79</f>
        <v>-0.00276509775826543</v>
      </c>
      <c r="BB80" s="40"/>
      <c r="BC80" s="40"/>
      <c r="BD80" s="40"/>
      <c r="BE80" s="40"/>
      <c r="BF80" s="7" t="n">
        <f aca="false">BF79*(1+AY80)*(1+BA80)*(1-BE80)</f>
        <v>110.174417579225</v>
      </c>
      <c r="BG80" s="7"/>
      <c r="BH80" s="7"/>
      <c r="BI80" s="40" t="n">
        <f aca="false">T87/AG87</f>
        <v>0.0159158795605779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140197360.952074</v>
      </c>
      <c r="E81" s="9"/>
      <c r="F81" s="67" t="n">
        <f aca="false">'Low pensions'!I81</f>
        <v>25482529.9007472</v>
      </c>
      <c r="G81" s="82" t="n">
        <f aca="false">'Low pensions'!K81</f>
        <v>2997353.96519146</v>
      </c>
      <c r="H81" s="82" t="n">
        <f aca="false">'Low pensions'!V81</f>
        <v>16490557.1540899</v>
      </c>
      <c r="I81" s="82" t="n">
        <f aca="false">'Low pensions'!M81</f>
        <v>92701.6690265406</v>
      </c>
      <c r="J81" s="82" t="n">
        <f aca="false">'Low pensions'!W81</f>
        <v>510017.231569794</v>
      </c>
      <c r="K81" s="9"/>
      <c r="L81" s="82" t="n">
        <f aca="false">'Low pensions'!N81</f>
        <v>4071903.47911179</v>
      </c>
      <c r="M81" s="67"/>
      <c r="N81" s="82" t="n">
        <f aca="false">'Low pensions'!L81</f>
        <v>1136998.64577337</v>
      </c>
      <c r="O81" s="9"/>
      <c r="P81" s="82" t="n">
        <f aca="false">'Low pensions'!X81</f>
        <v>27384557.5903356</v>
      </c>
      <c r="Q81" s="67"/>
      <c r="R81" s="82" t="n">
        <f aca="false">'Low SIPA income'!G76</f>
        <v>25352932.6145249</v>
      </c>
      <c r="S81" s="67"/>
      <c r="T81" s="82" t="n">
        <f aca="false">'Low SIPA income'!J76</f>
        <v>96939135.2334055</v>
      </c>
      <c r="U81" s="9"/>
      <c r="V81" s="82" t="n">
        <f aca="false">'Low SIPA income'!F76</f>
        <v>108402.047416199</v>
      </c>
      <c r="W81" s="67"/>
      <c r="X81" s="82" t="n">
        <f aca="false">'Low SIPA income'!M76</f>
        <v>272274.689932004</v>
      </c>
      <c r="Y81" s="9"/>
      <c r="Z81" s="9" t="n">
        <f aca="false">R81+V81-N81-L81-F81</f>
        <v>-5230097.36369127</v>
      </c>
      <c r="AA81" s="9"/>
      <c r="AB81" s="9" t="n">
        <f aca="false">T81-P81-D81</f>
        <v>-70642783.3090036</v>
      </c>
      <c r="AC81" s="50"/>
      <c r="AD81" s="9"/>
      <c r="AE81" s="9"/>
      <c r="AF81" s="9"/>
      <c r="AG81" s="9" t="n">
        <f aca="false">BF81/100*$AG$57</f>
        <v>6078388368.10588</v>
      </c>
      <c r="AH81" s="40" t="n">
        <f aca="false">(AG81-AG80)/AG80</f>
        <v>0.00633379128219695</v>
      </c>
      <c r="AI81" s="40" t="n">
        <f aca="false">(AG81-AG77)/AG77</f>
        <v>0.010378207991591</v>
      </c>
      <c r="AJ81" s="40" t="n">
        <f aca="false">AB81/AG81</f>
        <v>-0.0116219594785479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12690846</v>
      </c>
      <c r="AX81" s="7"/>
      <c r="AY81" s="40" t="n">
        <f aca="false">(AW81-AW80)/AW80</f>
        <v>0.00528679062792966</v>
      </c>
      <c r="AZ81" s="39" t="n">
        <f aca="false">workers_and_wage_low!B69</f>
        <v>6365.91541091103</v>
      </c>
      <c r="BA81" s="40" t="n">
        <f aca="false">(AZ81-AZ80)/AZ80</f>
        <v>0.00104149449095363</v>
      </c>
      <c r="BB81" s="40"/>
      <c r="BC81" s="40"/>
      <c r="BD81" s="40"/>
      <c r="BE81" s="40"/>
      <c r="BF81" s="7" t="n">
        <f aca="false">BF80*(1+AY81)*(1+BA81)*(1-BE81)</f>
        <v>110.87223934481</v>
      </c>
      <c r="BG81" s="7"/>
      <c r="BH81" s="7"/>
      <c r="BI81" s="40" t="n">
        <f aca="false">T88/AG88</f>
        <v>0.013901249663782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138207227.052986</v>
      </c>
      <c r="E82" s="6"/>
      <c r="F82" s="8" t="n">
        <f aca="false">'Low pensions'!I82</f>
        <v>25120799.5069252</v>
      </c>
      <c r="G82" s="81" t="n">
        <f aca="false">'Low pensions'!K82</f>
        <v>3035936.25559107</v>
      </c>
      <c r="H82" s="81" t="n">
        <f aca="false">'Low pensions'!V82</f>
        <v>16702825.5322525</v>
      </c>
      <c r="I82" s="81" t="n">
        <f aca="false">'Low pensions'!M82</f>
        <v>93894.9357399298</v>
      </c>
      <c r="J82" s="81" t="n">
        <f aca="false">'Low pensions'!W82</f>
        <v>516582.232956262</v>
      </c>
      <c r="K82" s="6"/>
      <c r="L82" s="81" t="n">
        <f aca="false">'Low pensions'!N82</f>
        <v>4707076.70606853</v>
      </c>
      <c r="M82" s="8"/>
      <c r="N82" s="81" t="n">
        <f aca="false">'Low pensions'!L82</f>
        <v>1121926.42472709</v>
      </c>
      <c r="O82" s="6"/>
      <c r="P82" s="81" t="n">
        <f aca="false">'Low pensions'!X82</f>
        <v>30597551.5713281</v>
      </c>
      <c r="Q82" s="8"/>
      <c r="R82" s="81" t="n">
        <f aca="false">'Low SIPA income'!G77</f>
        <v>21899669.6865888</v>
      </c>
      <c r="S82" s="8"/>
      <c r="T82" s="81" t="n">
        <f aca="false">'Low SIPA income'!J77</f>
        <v>83735285.1282734</v>
      </c>
      <c r="U82" s="6"/>
      <c r="V82" s="81" t="n">
        <f aca="false">'Low SIPA income'!F77</f>
        <v>110253.358025004</v>
      </c>
      <c r="W82" s="8"/>
      <c r="X82" s="81" t="n">
        <f aca="false">'Low SIPA income'!M77</f>
        <v>276924.648433666</v>
      </c>
      <c r="Y82" s="6"/>
      <c r="Z82" s="6" t="n">
        <f aca="false">R82+V82-N82-L82-F82</f>
        <v>-8939879.593107</v>
      </c>
      <c r="AA82" s="6"/>
      <c r="AB82" s="6" t="n">
        <f aca="false">T82-P82-D82</f>
        <v>-85069493.4960404</v>
      </c>
      <c r="AC82" s="50"/>
      <c r="AD82" s="6"/>
      <c r="AE82" s="6"/>
      <c r="AF82" s="6"/>
      <c r="AG82" s="6" t="n">
        <f aca="false">BF82/100*$AG$57</f>
        <v>6049354529.2042</v>
      </c>
      <c r="AH82" s="61" t="n">
        <f aca="false">(AG82-AG81)/AG81</f>
        <v>-0.00477656858091258</v>
      </c>
      <c r="AI82" s="61"/>
      <c r="AJ82" s="61" t="n">
        <f aca="false">AB82/AG82</f>
        <v>-0.0140625736325015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0.000320571899792878</v>
      </c>
      <c r="AV82" s="5"/>
      <c r="AW82" s="65" t="n">
        <f aca="false">workers_and_wage_low!C70</f>
        <v>12637141</v>
      </c>
      <c r="AX82" s="5"/>
      <c r="AY82" s="61" t="n">
        <f aca="false">(AW82-AW81)/AW81</f>
        <v>-0.00423179037867137</v>
      </c>
      <c r="AZ82" s="66" t="n">
        <f aca="false">workers_and_wage_low!B70</f>
        <v>6362.43266068897</v>
      </c>
      <c r="BA82" s="61" t="n">
        <f aca="false">(AZ82-AZ81)/AZ81</f>
        <v>-0.000547093386771466</v>
      </c>
      <c r="BB82" s="61"/>
      <c r="BC82" s="61"/>
      <c r="BD82" s="61"/>
      <c r="BE82" s="61"/>
      <c r="BF82" s="5" t="n">
        <f aca="false">BF81*(1+AY82)*(1+BA82)*(1-BE82)</f>
        <v>110.34265048986</v>
      </c>
      <c r="BG82" s="5"/>
      <c r="BH82" s="5"/>
      <c r="BI82" s="61" t="n">
        <f aca="false">T89/AG89</f>
        <v>0.0159724604788913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140174903.729354</v>
      </c>
      <c r="E83" s="9"/>
      <c r="F83" s="67" t="n">
        <f aca="false">'Low pensions'!I83</f>
        <v>25478448.0346866</v>
      </c>
      <c r="G83" s="82" t="n">
        <f aca="false">'Low pensions'!K83</f>
        <v>3139212.66964208</v>
      </c>
      <c r="H83" s="82" t="n">
        <f aca="false">'Low pensions'!V83</f>
        <v>17271021.8908928</v>
      </c>
      <c r="I83" s="82" t="n">
        <f aca="false">'Low pensions'!M83</f>
        <v>97089.0516384156</v>
      </c>
      <c r="J83" s="82" t="n">
        <f aca="false">'Low pensions'!W83</f>
        <v>534155.316213181</v>
      </c>
      <c r="K83" s="9"/>
      <c r="L83" s="82" t="n">
        <f aca="false">'Low pensions'!N83</f>
        <v>4005148.67772329</v>
      </c>
      <c r="M83" s="67"/>
      <c r="N83" s="82" t="n">
        <f aca="false">'Low pensions'!L83</f>
        <v>1138040.34688172</v>
      </c>
      <c r="O83" s="9"/>
      <c r="P83" s="82" t="n">
        <f aca="false">'Low pensions'!X83</f>
        <v>27043897.7407383</v>
      </c>
      <c r="Q83" s="67"/>
      <c r="R83" s="82" t="n">
        <f aca="false">'Low SIPA income'!G78</f>
        <v>25142848.2333043</v>
      </c>
      <c r="S83" s="67"/>
      <c r="T83" s="82" t="n">
        <f aca="false">'Low SIPA income'!J78</f>
        <v>96135859.3934383</v>
      </c>
      <c r="U83" s="9"/>
      <c r="V83" s="82" t="n">
        <f aca="false">'Low SIPA income'!F78</f>
        <v>112294.382286167</v>
      </c>
      <c r="W83" s="67"/>
      <c r="X83" s="82" t="n">
        <f aca="false">'Low SIPA income'!M78</f>
        <v>282051.112934084</v>
      </c>
      <c r="Y83" s="9"/>
      <c r="Z83" s="9" t="n">
        <f aca="false">R83+V83-N83-L83-F83</f>
        <v>-5366494.44370119</v>
      </c>
      <c r="AA83" s="9"/>
      <c r="AB83" s="9" t="n">
        <f aca="false">T83-P83-D83</f>
        <v>-71082942.0766538</v>
      </c>
      <c r="AC83" s="50"/>
      <c r="AD83" s="9"/>
      <c r="AE83" s="9"/>
      <c r="AF83" s="9"/>
      <c r="AG83" s="9" t="n">
        <f aca="false">BF83/100*$AG$57</f>
        <v>6051110899.78201</v>
      </c>
      <c r="AH83" s="40" t="n">
        <f aca="false">(AG83-AG82)/AG82</f>
        <v>0.000290340162629267</v>
      </c>
      <c r="AI83" s="40"/>
      <c r="AJ83" s="40" t="n">
        <f aca="false">AB83/AG83</f>
        <v>-0.0117470896260081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12619311</v>
      </c>
      <c r="AX83" s="7"/>
      <c r="AY83" s="40" t="n">
        <f aca="false">(AW83-AW82)/AW82</f>
        <v>-0.00141092039726391</v>
      </c>
      <c r="AZ83" s="39" t="n">
        <f aca="false">workers_and_wage_low!B71</f>
        <v>6373.27211003976</v>
      </c>
      <c r="BA83" s="40" t="n">
        <f aca="false">(AZ83-AZ82)/AZ82</f>
        <v>0.00170366429459649</v>
      </c>
      <c r="BB83" s="40"/>
      <c r="BC83" s="40"/>
      <c r="BD83" s="40"/>
      <c r="BE83" s="40"/>
      <c r="BF83" s="7" t="n">
        <f aca="false">BF82*(1+AY83)*(1+BA83)*(1-BE83)</f>
        <v>110.374687392948</v>
      </c>
      <c r="BG83" s="7"/>
      <c r="BH83" s="7"/>
      <c r="BI83" s="40" t="n">
        <f aca="false">T90/AG90</f>
        <v>0.0138890998715978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138918973.595472</v>
      </c>
      <c r="E84" s="9"/>
      <c r="F84" s="67" t="n">
        <f aca="false">'Low pensions'!I84</f>
        <v>25250167.866126</v>
      </c>
      <c r="G84" s="82" t="n">
        <f aca="false">'Low pensions'!K84</f>
        <v>3200763.40357681</v>
      </c>
      <c r="H84" s="82" t="n">
        <f aca="false">'Low pensions'!V84</f>
        <v>17609655.8685991</v>
      </c>
      <c r="I84" s="82" t="n">
        <f aca="false">'Low pensions'!M84</f>
        <v>98992.6825848487</v>
      </c>
      <c r="J84" s="82" t="n">
        <f aca="false">'Low pensions'!W84</f>
        <v>544628.532018524</v>
      </c>
      <c r="K84" s="9"/>
      <c r="L84" s="82" t="n">
        <f aca="false">'Low pensions'!N84</f>
        <v>3911657.51107262</v>
      </c>
      <c r="M84" s="67"/>
      <c r="N84" s="82" t="n">
        <f aca="false">'Low pensions'!L84</f>
        <v>1129508.32053969</v>
      </c>
      <c r="O84" s="9"/>
      <c r="P84" s="82" t="n">
        <f aca="false">'Low pensions'!X84</f>
        <v>26511830.9409706</v>
      </c>
      <c r="Q84" s="67"/>
      <c r="R84" s="82" t="n">
        <f aca="false">'Low SIPA income'!G79</f>
        <v>21988734.3076398</v>
      </c>
      <c r="S84" s="67"/>
      <c r="T84" s="82" t="n">
        <f aca="false">'Low SIPA income'!J79</f>
        <v>84075831.4262441</v>
      </c>
      <c r="U84" s="9"/>
      <c r="V84" s="82" t="n">
        <f aca="false">'Low SIPA income'!F79</f>
        <v>109422.07249389</v>
      </c>
      <c r="W84" s="67"/>
      <c r="X84" s="82" t="n">
        <f aca="false">'Low SIPA income'!M79</f>
        <v>274836.698845776</v>
      </c>
      <c r="Y84" s="9"/>
      <c r="Z84" s="9" t="n">
        <f aca="false">R84+V84-N84-L84-F84</f>
        <v>-8193177.31760462</v>
      </c>
      <c r="AA84" s="9"/>
      <c r="AB84" s="9" t="n">
        <f aca="false">T84-P84-D84</f>
        <v>-81354973.1101982</v>
      </c>
      <c r="AC84" s="50"/>
      <c r="AD84" s="9"/>
      <c r="AE84" s="9"/>
      <c r="AF84" s="9"/>
      <c r="AG84" s="9" t="n">
        <f aca="false">BF84/100*$AG$57</f>
        <v>6062584729.02312</v>
      </c>
      <c r="AH84" s="40" t="n">
        <f aca="false">(AG84-AG83)/AG83</f>
        <v>0.00189615252986394</v>
      </c>
      <c r="AI84" s="40"/>
      <c r="AJ84" s="40" t="n">
        <f aca="false">AB84/AG84</f>
        <v>-0.0134191894623314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12636742</v>
      </c>
      <c r="AX84" s="7"/>
      <c r="AY84" s="40" t="n">
        <f aca="false">(AW84-AW83)/AW83</f>
        <v>0.00138129569831507</v>
      </c>
      <c r="AZ84" s="39" t="n">
        <f aca="false">workers_and_wage_low!B72</f>
        <v>6376.54890650008</v>
      </c>
      <c r="BA84" s="40" t="n">
        <f aca="false">(AZ84-AZ83)/AZ83</f>
        <v>0.000514146643002597</v>
      </c>
      <c r="BB84" s="40"/>
      <c r="BC84" s="40"/>
      <c r="BD84" s="40"/>
      <c r="BE84" s="40"/>
      <c r="BF84" s="7" t="n">
        <f aca="false">BF83*(1+AY84)*(1+BA84)*(1-BE84)</f>
        <v>110.583974635681</v>
      </c>
      <c r="BG84" s="7"/>
      <c r="BH84" s="7"/>
      <c r="BI84" s="40" t="n">
        <f aca="false">T91/AG91</f>
        <v>0.015976988796375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140217463.748719</v>
      </c>
      <c r="E85" s="9"/>
      <c r="F85" s="67" t="n">
        <f aca="false">'Low pensions'!I85</f>
        <v>25486183.8219987</v>
      </c>
      <c r="G85" s="82" t="n">
        <f aca="false">'Low pensions'!K85</f>
        <v>3327876.24505498</v>
      </c>
      <c r="H85" s="82" t="n">
        <f aca="false">'Low pensions'!V85</f>
        <v>18308993.2180605</v>
      </c>
      <c r="I85" s="82" t="n">
        <f aca="false">'Low pensions'!M85</f>
        <v>102924.00757902</v>
      </c>
      <c r="J85" s="82" t="n">
        <f aca="false">'Low pensions'!W85</f>
        <v>566257.522208058</v>
      </c>
      <c r="K85" s="9"/>
      <c r="L85" s="82" t="n">
        <f aca="false">'Low pensions'!N85</f>
        <v>3965296.37443863</v>
      </c>
      <c r="M85" s="67"/>
      <c r="N85" s="82" t="n">
        <f aca="false">'Low pensions'!L85</f>
        <v>1139870.76679551</v>
      </c>
      <c r="O85" s="9"/>
      <c r="P85" s="82" t="n">
        <f aca="false">'Low pensions'!X85</f>
        <v>26847174.3798488</v>
      </c>
      <c r="Q85" s="67"/>
      <c r="R85" s="82" t="n">
        <f aca="false">'Low SIPA income'!G80</f>
        <v>25401522.1600781</v>
      </c>
      <c r="S85" s="67"/>
      <c r="T85" s="82" t="n">
        <f aca="false">'Low SIPA income'!J80</f>
        <v>97124921.5721669</v>
      </c>
      <c r="U85" s="9"/>
      <c r="V85" s="82" t="n">
        <f aca="false">'Low SIPA income'!F80</f>
        <v>105985.278561423</v>
      </c>
      <c r="W85" s="67"/>
      <c r="X85" s="82" t="n">
        <f aca="false">'Low SIPA income'!M80</f>
        <v>266204.463342603</v>
      </c>
      <c r="Y85" s="9"/>
      <c r="Z85" s="9" t="n">
        <f aca="false">R85+V85-N85-L85-F85</f>
        <v>-5083843.52459334</v>
      </c>
      <c r="AA85" s="9"/>
      <c r="AB85" s="9" t="n">
        <f aca="false">T85-P85-D85</f>
        <v>-69939716.5564006</v>
      </c>
      <c r="AC85" s="50"/>
      <c r="AD85" s="9"/>
      <c r="AE85" s="9"/>
      <c r="AF85" s="9"/>
      <c r="AG85" s="9" t="n">
        <f aca="false">BF85/100*$AG$57</f>
        <v>6086061260.76821</v>
      </c>
      <c r="AH85" s="40" t="n">
        <f aca="false">(AG85-AG84)/AG84</f>
        <v>0.00387236348759089</v>
      </c>
      <c r="AI85" s="40" t="n">
        <f aca="false">(AG85-AG81)/AG81</f>
        <v>0.00126232353013128</v>
      </c>
      <c r="AJ85" s="40" t="n">
        <f aca="false">AB85/AG85</f>
        <v>-0.0114917864871397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12635212</v>
      </c>
      <c r="AX85" s="7"/>
      <c r="AY85" s="40" t="n">
        <f aca="false">(AW85-AW84)/AW84</f>
        <v>-0.00012107551139368</v>
      </c>
      <c r="AZ85" s="39" t="n">
        <f aca="false">workers_and_wage_low!B73</f>
        <v>6402.01634906586</v>
      </c>
      <c r="BA85" s="40" t="n">
        <f aca="false">(AZ85-AZ84)/AZ84</f>
        <v>0.0039939225652016</v>
      </c>
      <c r="BB85" s="40"/>
      <c r="BC85" s="40"/>
      <c r="BD85" s="40"/>
      <c r="BE85" s="40"/>
      <c r="BF85" s="7" t="n">
        <f aca="false">BF84*(1+AY85)*(1+BA85)*(1-BE85)</f>
        <v>111.012195981373</v>
      </c>
      <c r="BG85" s="7"/>
      <c r="BH85" s="7"/>
      <c r="BI85" s="40" t="n">
        <f aca="false">T92/AG92</f>
        <v>0.0139002666590435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138343023.35868</v>
      </c>
      <c r="E86" s="6"/>
      <c r="F86" s="8" t="n">
        <f aca="false">'Low pensions'!I86</f>
        <v>25145482.0929365</v>
      </c>
      <c r="G86" s="81" t="n">
        <f aca="false">'Low pensions'!K86</f>
        <v>3334159.60462896</v>
      </c>
      <c r="H86" s="81" t="n">
        <f aca="false">'Low pensions'!V86</f>
        <v>18343562.4085458</v>
      </c>
      <c r="I86" s="81" t="n">
        <f aca="false">'Low pensions'!M86</f>
        <v>103118.338287494</v>
      </c>
      <c r="J86" s="81" t="n">
        <f aca="false">'Low pensions'!W86</f>
        <v>567326.672429253</v>
      </c>
      <c r="K86" s="6"/>
      <c r="L86" s="81" t="n">
        <f aca="false">'Low pensions'!N86</f>
        <v>4614657.03226012</v>
      </c>
      <c r="M86" s="8"/>
      <c r="N86" s="81" t="n">
        <f aca="false">'Low pensions'!L86</f>
        <v>1124619.35494089</v>
      </c>
      <c r="O86" s="6"/>
      <c r="P86" s="81" t="n">
        <f aca="false">'Low pensions'!X86</f>
        <v>30132801.1520851</v>
      </c>
      <c r="Q86" s="8"/>
      <c r="R86" s="81" t="n">
        <f aca="false">'Low SIPA income'!G81</f>
        <v>22221990.6373568</v>
      </c>
      <c r="S86" s="8"/>
      <c r="T86" s="81" t="n">
        <f aca="false">'Low SIPA income'!J81</f>
        <v>84967707.2196397</v>
      </c>
      <c r="U86" s="6"/>
      <c r="V86" s="81" t="n">
        <f aca="false">'Low SIPA income'!F81</f>
        <v>111468.012821309</v>
      </c>
      <c r="W86" s="8"/>
      <c r="X86" s="81" t="n">
        <f aca="false">'Low SIPA income'!M81</f>
        <v>279975.511087288</v>
      </c>
      <c r="Y86" s="6"/>
      <c r="Z86" s="6" t="n">
        <f aca="false">R86+V86-N86-L86-F86</f>
        <v>-8551299.82995938</v>
      </c>
      <c r="AA86" s="6"/>
      <c r="AB86" s="6" t="n">
        <f aca="false">T86-P86-D86</f>
        <v>-83508117.291125</v>
      </c>
      <c r="AC86" s="50"/>
      <c r="AD86" s="6"/>
      <c r="AE86" s="6"/>
      <c r="AF86" s="6"/>
      <c r="AG86" s="6" t="n">
        <f aca="false">BF86/100*$AG$57</f>
        <v>6135278726.06301</v>
      </c>
      <c r="AH86" s="61" t="n">
        <f aca="false">(AG86-AG85)/AG85</f>
        <v>0.00808691585345387</v>
      </c>
      <c r="AI86" s="61"/>
      <c r="AJ86" s="61" t="n">
        <f aca="false">AB86/AG86</f>
        <v>-0.0136111366768681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0.00608828028397302</v>
      </c>
      <c r="AV86" s="5"/>
      <c r="AW86" s="65" t="n">
        <f aca="false">workers_and_wage_low!C74</f>
        <v>12737289</v>
      </c>
      <c r="AX86" s="5"/>
      <c r="AY86" s="61" t="n">
        <f aca="false">(AW86-AW85)/AW85</f>
        <v>0.00807877224378982</v>
      </c>
      <c r="AZ86" s="66" t="n">
        <f aca="false">workers_and_wage_low!B74</f>
        <v>6402.0680667725</v>
      </c>
      <c r="BA86" s="61" t="n">
        <f aca="false">(AZ86-AZ85)/AZ85</f>
        <v>8.07834654222384E-006</v>
      </c>
      <c r="BB86" s="61"/>
      <c r="BC86" s="61"/>
      <c r="BD86" s="61"/>
      <c r="BE86" s="61"/>
      <c r="BF86" s="5" t="n">
        <f aca="false">BF85*(1+AY86)*(1+BA86)*(1-BE86)</f>
        <v>111.909942268981</v>
      </c>
      <c r="BG86" s="5"/>
      <c r="BH86" s="5"/>
      <c r="BI86" s="61" t="n">
        <f aca="false">T93/AG93</f>
        <v>0.0159648662038191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139985150.216776</v>
      </c>
      <c r="E87" s="9"/>
      <c r="F87" s="67" t="n">
        <f aca="false">'Low pensions'!I87</f>
        <v>25443958.0876206</v>
      </c>
      <c r="G87" s="82" t="n">
        <f aca="false">'Low pensions'!K87</f>
        <v>3440407.95245612</v>
      </c>
      <c r="H87" s="82" t="n">
        <f aca="false">'Low pensions'!V87</f>
        <v>18928109.4699601</v>
      </c>
      <c r="I87" s="82" t="n">
        <f aca="false">'Low pensions'!M87</f>
        <v>106404.369663592</v>
      </c>
      <c r="J87" s="82" t="n">
        <f aca="false">'Low pensions'!W87</f>
        <v>585405.447524544</v>
      </c>
      <c r="K87" s="9"/>
      <c r="L87" s="82" t="n">
        <f aca="false">'Low pensions'!N87</f>
        <v>3955501.06919242</v>
      </c>
      <c r="M87" s="67"/>
      <c r="N87" s="82" t="n">
        <f aca="false">'Low pensions'!L87</f>
        <v>1137811.26848894</v>
      </c>
      <c r="O87" s="9"/>
      <c r="P87" s="82" t="n">
        <f aca="false">'Low pensions'!X87</f>
        <v>26785015.7423288</v>
      </c>
      <c r="Q87" s="67"/>
      <c r="R87" s="82" t="n">
        <f aca="false">'Low SIPA income'!G82</f>
        <v>25630705.3659179</v>
      </c>
      <c r="S87" s="67"/>
      <c r="T87" s="82" t="n">
        <f aca="false">'Low SIPA income'!J82</f>
        <v>98001223.4233932</v>
      </c>
      <c r="U87" s="9"/>
      <c r="V87" s="82" t="n">
        <f aca="false">'Low SIPA income'!F82</f>
        <v>111432.204162376</v>
      </c>
      <c r="W87" s="67"/>
      <c r="X87" s="82" t="n">
        <f aca="false">'Low SIPA income'!M82</f>
        <v>279885.57005997</v>
      </c>
      <c r="Y87" s="9"/>
      <c r="Z87" s="9" t="n">
        <f aca="false">R87+V87-N87-L87-F87</f>
        <v>-4795132.85522176</v>
      </c>
      <c r="AA87" s="9"/>
      <c r="AB87" s="9" t="n">
        <f aca="false">T87-P87-D87</f>
        <v>-68768942.5357116</v>
      </c>
      <c r="AC87" s="50"/>
      <c r="AD87" s="9"/>
      <c r="AE87" s="9"/>
      <c r="AF87" s="9"/>
      <c r="AG87" s="9" t="n">
        <f aca="false">BF87/100*$AG$57</f>
        <v>6157449423.41311</v>
      </c>
      <c r="AH87" s="40" t="n">
        <f aca="false">(AG87-AG86)/AG86</f>
        <v>0.00361364142364358</v>
      </c>
      <c r="AI87" s="40"/>
      <c r="AJ87" s="40" t="n">
        <f aca="false">AB87/AG87</f>
        <v>-0.0111684137062051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12788349</v>
      </c>
      <c r="AX87" s="7"/>
      <c r="AY87" s="40" t="n">
        <f aca="false">(AW87-AW86)/AW86</f>
        <v>0.00400870232276272</v>
      </c>
      <c r="AZ87" s="39" t="n">
        <f aca="false">workers_and_wage_low!B75</f>
        <v>6399.54895836156</v>
      </c>
      <c r="BA87" s="40" t="n">
        <f aca="false">(AZ87-AZ86)/AZ86</f>
        <v>-0.000393483540735287</v>
      </c>
      <c r="BB87" s="40"/>
      <c r="BC87" s="40"/>
      <c r="BD87" s="40"/>
      <c r="BE87" s="40"/>
      <c r="BF87" s="7" t="n">
        <f aca="false">BF86*(1+AY87)*(1+BA87)*(1-BE87)</f>
        <v>112.314344672082</v>
      </c>
      <c r="BG87" s="7"/>
      <c r="BH87" s="7"/>
      <c r="BI87" s="40" t="n">
        <f aca="false">T94/AG94</f>
        <v>0.0139255521406376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138028696.306228</v>
      </c>
      <c r="E88" s="9"/>
      <c r="F88" s="67" t="n">
        <f aca="false">'Low pensions'!I88</f>
        <v>25088349.4303933</v>
      </c>
      <c r="G88" s="82" t="n">
        <f aca="false">'Low pensions'!K88</f>
        <v>3485277.99737843</v>
      </c>
      <c r="H88" s="82" t="n">
        <f aca="false">'Low pensions'!V88</f>
        <v>19174971.2183192</v>
      </c>
      <c r="I88" s="82" t="n">
        <f aca="false">'Low pensions'!M88</f>
        <v>107792.103011704</v>
      </c>
      <c r="J88" s="82" t="n">
        <f aca="false">'Low pensions'!W88</f>
        <v>593040.346958324</v>
      </c>
      <c r="K88" s="9"/>
      <c r="L88" s="82" t="n">
        <f aca="false">'Low pensions'!N88</f>
        <v>3831657.44043612</v>
      </c>
      <c r="M88" s="67"/>
      <c r="N88" s="82" t="n">
        <f aca="false">'Low pensions'!L88</f>
        <v>1122232.27111121</v>
      </c>
      <c r="O88" s="9"/>
      <c r="P88" s="82" t="n">
        <f aca="false">'Low pensions'!X88</f>
        <v>26056679.5169596</v>
      </c>
      <c r="Q88" s="67"/>
      <c r="R88" s="82" t="n">
        <f aca="false">'Low SIPA income'!G83</f>
        <v>22617595.7750575</v>
      </c>
      <c r="S88" s="67"/>
      <c r="T88" s="82" t="n">
        <f aca="false">'Low SIPA income'!J83</f>
        <v>86480337.7514081</v>
      </c>
      <c r="U88" s="9"/>
      <c r="V88" s="82" t="n">
        <f aca="false">'Low SIPA income'!F83</f>
        <v>109188.103650659</v>
      </c>
      <c r="W88" s="67"/>
      <c r="X88" s="82" t="n">
        <f aca="false">'Low SIPA income'!M83</f>
        <v>274249.036566668</v>
      </c>
      <c r="Y88" s="9"/>
      <c r="Z88" s="9" t="n">
        <f aca="false">R88+V88-N88-L88-F88</f>
        <v>-7315455.26323245</v>
      </c>
      <c r="AA88" s="9"/>
      <c r="AB88" s="9" t="n">
        <f aca="false">T88-P88-D88</f>
        <v>-77605038.0717791</v>
      </c>
      <c r="AC88" s="50"/>
      <c r="AD88" s="9"/>
      <c r="AE88" s="9"/>
      <c r="AF88" s="9"/>
      <c r="AG88" s="9" t="n">
        <f aca="false">BF88/100*$AG$57</f>
        <v>6221047736.21337</v>
      </c>
      <c r="AH88" s="40" t="n">
        <f aca="false">(AG88-AG87)/AG87</f>
        <v>0.0103286780656991</v>
      </c>
      <c r="AI88" s="40"/>
      <c r="AJ88" s="40" t="n">
        <f aca="false">AB88/AG88</f>
        <v>-0.0124745929242806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12821009</v>
      </c>
      <c r="AX88" s="7"/>
      <c r="AY88" s="40" t="n">
        <f aca="false">(AW88-AW87)/AW87</f>
        <v>0.00255388713586093</v>
      </c>
      <c r="AZ88" s="39" t="n">
        <f aca="false">workers_and_wage_low!B76</f>
        <v>6449.17736820062</v>
      </c>
      <c r="BA88" s="40" t="n">
        <f aca="false">(AZ88-AZ87)/AZ87</f>
        <v>0.00775498557194688</v>
      </c>
      <c r="BB88" s="40"/>
      <c r="BC88" s="40"/>
      <c r="BD88" s="40"/>
      <c r="BE88" s="40"/>
      <c r="BF88" s="7" t="n">
        <f aca="false">BF87*(1+AY88)*(1+BA88)*(1-BE88)</f>
        <v>113.47440338036</v>
      </c>
      <c r="BG88" s="7"/>
      <c r="BH88" s="7"/>
      <c r="BI88" s="40" t="n">
        <f aca="false">T95/AG95</f>
        <v>0.0160123622064521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140150148.250567</v>
      </c>
      <c r="E89" s="9"/>
      <c r="F89" s="67" t="n">
        <f aca="false">'Low pensions'!I89</f>
        <v>25473948.4333811</v>
      </c>
      <c r="G89" s="82" t="n">
        <f aca="false">'Low pensions'!K89</f>
        <v>3642891.5945409</v>
      </c>
      <c r="H89" s="82" t="n">
        <f aca="false">'Low pensions'!V89</f>
        <v>20042114.7263777</v>
      </c>
      <c r="I89" s="82" t="n">
        <f aca="false">'Low pensions'!M89</f>
        <v>112666.750346626</v>
      </c>
      <c r="J89" s="82" t="n">
        <f aca="false">'Low pensions'!W89</f>
        <v>619859.218341581</v>
      </c>
      <c r="K89" s="9"/>
      <c r="L89" s="82" t="n">
        <f aca="false">'Low pensions'!N89</f>
        <v>3897798.25719903</v>
      </c>
      <c r="M89" s="67"/>
      <c r="N89" s="82" t="n">
        <f aca="false">'Low pensions'!L89</f>
        <v>1140133.28949638</v>
      </c>
      <c r="O89" s="9"/>
      <c r="P89" s="82" t="n">
        <f aca="false">'Low pensions'!X89</f>
        <v>26498370.6510635</v>
      </c>
      <c r="Q89" s="67"/>
      <c r="R89" s="82" t="n">
        <f aca="false">'Low SIPA income'!G84</f>
        <v>26047886.863237</v>
      </c>
      <c r="S89" s="67"/>
      <c r="T89" s="82" t="n">
        <f aca="false">'Low SIPA income'!J84</f>
        <v>99596353.0362226</v>
      </c>
      <c r="U89" s="9"/>
      <c r="V89" s="82" t="n">
        <f aca="false">'Low SIPA income'!F84</f>
        <v>109581.717168281</v>
      </c>
      <c r="W89" s="67"/>
      <c r="X89" s="82" t="n">
        <f aca="false">'Low SIPA income'!M84</f>
        <v>275237.680241008</v>
      </c>
      <c r="Y89" s="9"/>
      <c r="Z89" s="9" t="n">
        <f aca="false">R89+V89-N89-L89-F89</f>
        <v>-4354411.39967119</v>
      </c>
      <c r="AA89" s="9"/>
      <c r="AB89" s="9" t="n">
        <f aca="false">T89-P89-D89</f>
        <v>-67052165.8654084</v>
      </c>
      <c r="AC89" s="50"/>
      <c r="AD89" s="9"/>
      <c r="AE89" s="9"/>
      <c r="AF89" s="9"/>
      <c r="AG89" s="9" t="n">
        <f aca="false">BF89/100*$AG$57</f>
        <v>6235504740.66573</v>
      </c>
      <c r="AH89" s="40" t="n">
        <f aca="false">(AG89-AG88)/AG88</f>
        <v>0.00232388579309553</v>
      </c>
      <c r="AI89" s="40" t="n">
        <f aca="false">(AG89-AG85)/AG85</f>
        <v>0.0245550403609721</v>
      </c>
      <c r="AJ89" s="40" t="n">
        <f aca="false">AB89/AG89</f>
        <v>-0.0107532860055607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12852100</v>
      </c>
      <c r="AX89" s="7"/>
      <c r="AY89" s="40" t="n">
        <f aca="false">(AW89-AW88)/AW88</f>
        <v>0.00242500414748948</v>
      </c>
      <c r="AZ89" s="39" t="n">
        <f aca="false">workers_and_wage_low!B77</f>
        <v>6448.52681559073</v>
      </c>
      <c r="BA89" s="40" t="n">
        <f aca="false">(AZ89-AZ88)/AZ88</f>
        <v>-0.000100873735167783</v>
      </c>
      <c r="BB89" s="40"/>
      <c r="BC89" s="40"/>
      <c r="BD89" s="40"/>
      <c r="BE89" s="40"/>
      <c r="BF89" s="7" t="n">
        <f aca="false">BF88*(1+AY89)*(1+BA89)*(1-BE89)</f>
        <v>113.738104934256</v>
      </c>
      <c r="BG89" s="7"/>
      <c r="BH89" s="7"/>
      <c r="BI89" s="40" t="n">
        <f aca="false">T96/AG96</f>
        <v>0.0139620704521471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138217201.075736</v>
      </c>
      <c r="E90" s="6"/>
      <c r="F90" s="8" t="n">
        <f aca="false">'Low pensions'!I90</f>
        <v>25122612.4036248</v>
      </c>
      <c r="G90" s="81" t="n">
        <f aca="false">'Low pensions'!K90</f>
        <v>3690413.90087423</v>
      </c>
      <c r="H90" s="81" t="n">
        <f aca="false">'Low pensions'!V90</f>
        <v>20303568.4344765</v>
      </c>
      <c r="I90" s="81" t="n">
        <f aca="false">'Low pensions'!M90</f>
        <v>114136.512398172</v>
      </c>
      <c r="J90" s="81" t="n">
        <f aca="false">'Low pensions'!W90</f>
        <v>627945.415499274</v>
      </c>
      <c r="K90" s="6"/>
      <c r="L90" s="81" t="n">
        <f aca="false">'Low pensions'!N90</f>
        <v>4537300.48977965</v>
      </c>
      <c r="M90" s="8"/>
      <c r="N90" s="81" t="n">
        <f aca="false">'Low pensions'!L90</f>
        <v>1124548.88841065</v>
      </c>
      <c r="O90" s="6"/>
      <c r="P90" s="81" t="n">
        <f aca="false">'Low pensions'!X90</f>
        <v>29731009.999358</v>
      </c>
      <c r="Q90" s="8"/>
      <c r="R90" s="81" t="n">
        <f aca="false">'Low SIPA income'!G85</f>
        <v>22645008.3060644</v>
      </c>
      <c r="S90" s="8"/>
      <c r="T90" s="81" t="n">
        <f aca="false">'Low SIPA income'!J85</f>
        <v>86585151.9396035</v>
      </c>
      <c r="U90" s="6"/>
      <c r="V90" s="81" t="n">
        <f aca="false">'Low SIPA income'!F85</f>
        <v>110356.89312931</v>
      </c>
      <c r="W90" s="8"/>
      <c r="X90" s="81" t="n">
        <f aca="false">'Low SIPA income'!M85</f>
        <v>277184.698765683</v>
      </c>
      <c r="Y90" s="6"/>
      <c r="Z90" s="6" t="n">
        <f aca="false">R90+V90-N90-L90-F90</f>
        <v>-8029096.58262143</v>
      </c>
      <c r="AA90" s="6"/>
      <c r="AB90" s="6" t="n">
        <f aca="false">T90-P90-D90</f>
        <v>-81363059.1354904</v>
      </c>
      <c r="AC90" s="50"/>
      <c r="AD90" s="6"/>
      <c r="AE90" s="6"/>
      <c r="AF90" s="6"/>
      <c r="AG90" s="6" t="n">
        <f aca="false">BF90/100*$AG$57</f>
        <v>6234036239.93403</v>
      </c>
      <c r="AH90" s="61" t="n">
        <f aca="false">(AG90-AG89)/AG89</f>
        <v>-0.000235506313085276</v>
      </c>
      <c r="AI90" s="61"/>
      <c r="AJ90" s="61" t="n">
        <f aca="false">AB90/AG90</f>
        <v>-0.0130514254335409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0.00264043863899133</v>
      </c>
      <c r="AV90" s="5"/>
      <c r="AW90" s="65" t="n">
        <f aca="false">workers_and_wage_low!C78</f>
        <v>12846258</v>
      </c>
      <c r="AX90" s="5"/>
      <c r="AY90" s="61" t="n">
        <f aca="false">(AW90-AW89)/AW89</f>
        <v>-0.000454556064767626</v>
      </c>
      <c r="AZ90" s="66" t="n">
        <f aca="false">workers_and_wage_low!B78</f>
        <v>6449.94000616274</v>
      </c>
      <c r="BA90" s="61" t="n">
        <f aca="false">(AZ90-AZ89)/AZ89</f>
        <v>0.000219149367356168</v>
      </c>
      <c r="BB90" s="61"/>
      <c r="BC90" s="61"/>
      <c r="BD90" s="61"/>
      <c r="BE90" s="61"/>
      <c r="BF90" s="5" t="n">
        <f aca="false">BF89*(1+AY90)*(1+BA90)*(1-BE90)</f>
        <v>113.711318892505</v>
      </c>
      <c r="BG90" s="5"/>
      <c r="BH90" s="5"/>
      <c r="BI90" s="61" t="n">
        <f aca="false">T97/AG97</f>
        <v>0.0160134887406674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140697642.108152</v>
      </c>
      <c r="E91" s="9"/>
      <c r="F91" s="67" t="n">
        <f aca="false">'Low pensions'!I91</f>
        <v>25573461.9228051</v>
      </c>
      <c r="G91" s="82" t="n">
        <f aca="false">'Low pensions'!K91</f>
        <v>3804642.21660392</v>
      </c>
      <c r="H91" s="82" t="n">
        <f aca="false">'Low pensions'!V91</f>
        <v>20932018.9248195</v>
      </c>
      <c r="I91" s="82" t="n">
        <f aca="false">'Low pensions'!M91</f>
        <v>117669.346905275</v>
      </c>
      <c r="J91" s="82" t="n">
        <f aca="false">'Low pensions'!W91</f>
        <v>647382.028602659</v>
      </c>
      <c r="K91" s="9"/>
      <c r="L91" s="82" t="n">
        <f aca="false">'Low pensions'!N91</f>
        <v>3894268.56471063</v>
      </c>
      <c r="M91" s="67"/>
      <c r="N91" s="82" t="n">
        <f aca="false">'Low pensions'!L91</f>
        <v>1145204.83763919</v>
      </c>
      <c r="O91" s="9"/>
      <c r="P91" s="82" t="n">
        <f aca="false">'Low pensions'!X91</f>
        <v>26507957.2214948</v>
      </c>
      <c r="Q91" s="67"/>
      <c r="R91" s="82" t="n">
        <f aca="false">'Low SIPA income'!G86</f>
        <v>26294022.4135234</v>
      </c>
      <c r="S91" s="67"/>
      <c r="T91" s="82" t="n">
        <f aca="false">'Low SIPA income'!J86</f>
        <v>100537473.645729</v>
      </c>
      <c r="U91" s="9"/>
      <c r="V91" s="82" t="n">
        <f aca="false">'Low SIPA income'!F86</f>
        <v>112304.032829303</v>
      </c>
      <c r="W91" s="67"/>
      <c r="X91" s="82" t="n">
        <f aca="false">'Low SIPA income'!M86</f>
        <v>282075.352316113</v>
      </c>
      <c r="Y91" s="9"/>
      <c r="Z91" s="9" t="n">
        <f aca="false">R91+V91-N91-L91-F91</f>
        <v>-4206608.87880214</v>
      </c>
      <c r="AA91" s="9"/>
      <c r="AB91" s="9" t="n">
        <f aca="false">T91-P91-D91</f>
        <v>-66668125.6839176</v>
      </c>
      <c r="AC91" s="50"/>
      <c r="AD91" s="9"/>
      <c r="AE91" s="9"/>
      <c r="AF91" s="9"/>
      <c r="AG91" s="9" t="n">
        <f aca="false">BF91/100*$AG$57</f>
        <v>6292642182.27028</v>
      </c>
      <c r="AH91" s="40" t="n">
        <f aca="false">(AG91-AG90)/AG90</f>
        <v>0.00940096272794145</v>
      </c>
      <c r="AI91" s="40"/>
      <c r="AJ91" s="40" t="n">
        <f aca="false">AB91/AG91</f>
        <v>-0.0105946157039975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12898963</v>
      </c>
      <c r="AX91" s="7"/>
      <c r="AY91" s="40" t="n">
        <f aca="false">(AW91-AW90)/AW90</f>
        <v>0.00410275116691569</v>
      </c>
      <c r="AZ91" s="39" t="n">
        <f aca="false">workers_and_wage_low!B79</f>
        <v>6483.97352182522</v>
      </c>
      <c r="BA91" s="40" t="n">
        <f aca="false">(AZ91-AZ90)/AZ90</f>
        <v>0.00527656313546436</v>
      </c>
      <c r="BB91" s="40"/>
      <c r="BC91" s="40"/>
      <c r="BD91" s="40"/>
      <c r="BE91" s="40"/>
      <c r="BF91" s="7" t="n">
        <f aca="false">BF90*(1+AY91)*(1+BA91)*(1-BE91)</f>
        <v>114.780314763159</v>
      </c>
      <c r="BG91" s="7"/>
      <c r="BH91" s="7"/>
      <c r="BI91" s="40" t="n">
        <f aca="false">T98/AG98</f>
        <v>0.0138528347499439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138314520.533139</v>
      </c>
      <c r="E92" s="9"/>
      <c r="F92" s="67" t="n">
        <f aca="false">'Low pensions'!I92</f>
        <v>25140301.3670001</v>
      </c>
      <c r="G92" s="82" t="n">
        <f aca="false">'Low pensions'!K92</f>
        <v>3815256.65192879</v>
      </c>
      <c r="H92" s="82" t="n">
        <f aca="false">'Low pensions'!V92</f>
        <v>20990416.4162122</v>
      </c>
      <c r="I92" s="82" t="n">
        <f aca="false">'Low pensions'!M92</f>
        <v>117997.628410169</v>
      </c>
      <c r="J92" s="82" t="n">
        <f aca="false">'Low pensions'!W92</f>
        <v>649188.136583882</v>
      </c>
      <c r="K92" s="9"/>
      <c r="L92" s="82" t="n">
        <f aca="false">'Low pensions'!N92</f>
        <v>3794578.50896171</v>
      </c>
      <c r="M92" s="67"/>
      <c r="N92" s="82" t="n">
        <f aca="false">'Low pensions'!L92</f>
        <v>1127160.3366049</v>
      </c>
      <c r="O92" s="9"/>
      <c r="P92" s="82" t="n">
        <f aca="false">'Low pensions'!X92</f>
        <v>25891389.527605</v>
      </c>
      <c r="Q92" s="67"/>
      <c r="R92" s="82" t="n">
        <f aca="false">'Low SIPA income'!G87</f>
        <v>22870985.6730395</v>
      </c>
      <c r="S92" s="67"/>
      <c r="T92" s="82" t="n">
        <f aca="false">'Low SIPA income'!J87</f>
        <v>87449195.9880754</v>
      </c>
      <c r="U92" s="9"/>
      <c r="V92" s="82" t="n">
        <f aca="false">'Low SIPA income'!F87</f>
        <v>112988.305810673</v>
      </c>
      <c r="W92" s="67"/>
      <c r="X92" s="82" t="n">
        <f aca="false">'Low SIPA income'!M87</f>
        <v>283794.048763938</v>
      </c>
      <c r="Y92" s="9"/>
      <c r="Z92" s="9" t="n">
        <f aca="false">R92+V92-N92-L92-F92</f>
        <v>-7078066.23371655</v>
      </c>
      <c r="AA92" s="9"/>
      <c r="AB92" s="9" t="n">
        <f aca="false">T92-P92-D92</f>
        <v>-76756714.0726684</v>
      </c>
      <c r="AC92" s="50"/>
      <c r="AD92" s="9"/>
      <c r="AE92" s="9"/>
      <c r="AF92" s="9"/>
      <c r="AG92" s="9" t="n">
        <f aca="false">BF92/100*$AG$57</f>
        <v>6291188373.07924</v>
      </c>
      <c r="AH92" s="40" t="n">
        <f aca="false">(AG92-AG91)/AG91</f>
        <v>-0.000231033189070065</v>
      </c>
      <c r="AI92" s="40"/>
      <c r="AJ92" s="40" t="n">
        <f aca="false">AB92/AG92</f>
        <v>-0.0122006701311186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12898527</v>
      </c>
      <c r="AX92" s="7"/>
      <c r="AY92" s="40" t="n">
        <f aca="false">(AW92-AW91)/AW91</f>
        <v>-3.38011668069751E-005</v>
      </c>
      <c r="AZ92" s="39" t="n">
        <f aca="false">workers_and_wage_low!B80</f>
        <v>6482.69463138722</v>
      </c>
      <c r="BA92" s="40" t="n">
        <f aca="false">(AZ92-AZ91)/AZ91</f>
        <v>-0.000197238689161011</v>
      </c>
      <c r="BB92" s="40"/>
      <c r="BC92" s="40"/>
      <c r="BD92" s="40"/>
      <c r="BE92" s="40"/>
      <c r="BF92" s="7" t="n">
        <f aca="false">BF91*(1+AY92)*(1+BA92)*(1-BE92)</f>
        <v>114.753796700997</v>
      </c>
      <c r="BG92" s="7"/>
      <c r="BH92" s="7"/>
      <c r="BI92" s="40" t="n">
        <f aca="false">T99/AG99</f>
        <v>0.0159796568864241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140345571.500058</v>
      </c>
      <c r="E93" s="9"/>
      <c r="F93" s="67" t="n">
        <f aca="false">'Low pensions'!I93</f>
        <v>25509468.9222449</v>
      </c>
      <c r="G93" s="82" t="n">
        <f aca="false">'Low pensions'!K93</f>
        <v>3922060.48708071</v>
      </c>
      <c r="H93" s="82" t="n">
        <f aca="false">'Low pensions'!V93</f>
        <v>21578019.6049921</v>
      </c>
      <c r="I93" s="82" t="n">
        <f aca="false">'Low pensions'!M93</f>
        <v>121300.83980662</v>
      </c>
      <c r="J93" s="82" t="n">
        <f aca="false">'Low pensions'!W93</f>
        <v>667361.43108223</v>
      </c>
      <c r="K93" s="9"/>
      <c r="L93" s="82" t="n">
        <f aca="false">'Low pensions'!N93</f>
        <v>3806766.50583087</v>
      </c>
      <c r="M93" s="67"/>
      <c r="N93" s="82" t="n">
        <f aca="false">'Low pensions'!L93</f>
        <v>1144121.25514379</v>
      </c>
      <c r="O93" s="9"/>
      <c r="P93" s="82" t="n">
        <f aca="false">'Low pensions'!X93</f>
        <v>26047947.0708193</v>
      </c>
      <c r="Q93" s="67"/>
      <c r="R93" s="82" t="n">
        <f aca="false">'Low SIPA income'!G88</f>
        <v>26310748.2972625</v>
      </c>
      <c r="S93" s="67"/>
      <c r="T93" s="82" t="n">
        <f aca="false">'Low SIPA income'!J88</f>
        <v>100601426.511866</v>
      </c>
      <c r="U93" s="9"/>
      <c r="V93" s="82" t="n">
        <f aca="false">'Low SIPA income'!F88</f>
        <v>115414.141774927</v>
      </c>
      <c r="W93" s="67"/>
      <c r="X93" s="82" t="n">
        <f aca="false">'Low SIPA income'!M88</f>
        <v>289887.049318229</v>
      </c>
      <c r="Y93" s="9"/>
      <c r="Z93" s="9" t="n">
        <f aca="false">R93+V93-N93-L93-F93</f>
        <v>-4034194.24418212</v>
      </c>
      <c r="AA93" s="9"/>
      <c r="AB93" s="9" t="n">
        <f aca="false">T93-P93-D93</f>
        <v>-65792092.0590106</v>
      </c>
      <c r="AC93" s="50"/>
      <c r="AD93" s="9"/>
      <c r="AE93" s="9"/>
      <c r="AF93" s="9"/>
      <c r="AG93" s="9" t="n">
        <f aca="false">BF93/100*$AG$57</f>
        <v>6301426221.02281</v>
      </c>
      <c r="AH93" s="40" t="n">
        <f aca="false">(AG93-AG92)/AG92</f>
        <v>0.00162733133017922</v>
      </c>
      <c r="AI93" s="40" t="n">
        <f aca="false">(AG93-AG89)/AG89</f>
        <v>0.010571955775635</v>
      </c>
      <c r="AJ93" s="40" t="n">
        <f aca="false">AB93/AG93</f>
        <v>-0.0104408255768377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12894820</v>
      </c>
      <c r="AX93" s="7"/>
      <c r="AY93" s="40" t="n">
        <f aca="false">(AW93-AW92)/AW92</f>
        <v>-0.000287397157830503</v>
      </c>
      <c r="AZ93" s="39" t="n">
        <f aca="false">workers_and_wage_low!B81</f>
        <v>6495.11079984853</v>
      </c>
      <c r="BA93" s="40" t="n">
        <f aca="false">(AZ93-AZ92)/AZ92</f>
        <v>0.00191527893373175</v>
      </c>
      <c r="BB93" s="40"/>
      <c r="BC93" s="40"/>
      <c r="BD93" s="40"/>
      <c r="BE93" s="40"/>
      <c r="BF93" s="7" t="n">
        <f aca="false">BF92*(1+AY93)*(1+BA93)*(1-BE93)</f>
        <v>114.940539149625</v>
      </c>
      <c r="BG93" s="7"/>
      <c r="BH93" s="7"/>
      <c r="BI93" s="40" t="n">
        <f aca="false">T100/AG100</f>
        <v>0.0139131868121777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139073437.503997</v>
      </c>
      <c r="E94" s="6"/>
      <c r="F94" s="8" t="n">
        <f aca="false">'Low pensions'!I94</f>
        <v>25278243.5099245</v>
      </c>
      <c r="G94" s="81" t="n">
        <f aca="false">'Low pensions'!K94</f>
        <v>3915574.84283516</v>
      </c>
      <c r="H94" s="81" t="n">
        <f aca="false">'Low pensions'!V94</f>
        <v>21542337.5039275</v>
      </c>
      <c r="I94" s="81" t="n">
        <f aca="false">'Low pensions'!M94</f>
        <v>121100.252871191</v>
      </c>
      <c r="J94" s="81" t="n">
        <f aca="false">'Low pensions'!W94</f>
        <v>666257.860946215</v>
      </c>
      <c r="K94" s="6"/>
      <c r="L94" s="81" t="n">
        <f aca="false">'Low pensions'!N94</f>
        <v>4540248.15524048</v>
      </c>
      <c r="M94" s="8"/>
      <c r="N94" s="81" t="n">
        <f aca="false">'Low pensions'!L94</f>
        <v>1132977.51754928</v>
      </c>
      <c r="O94" s="6"/>
      <c r="P94" s="81" t="n">
        <f aca="false">'Low pensions'!X94</f>
        <v>29792677.28012</v>
      </c>
      <c r="Q94" s="8"/>
      <c r="R94" s="81" t="n">
        <f aca="false">'Low SIPA income'!G89</f>
        <v>23183180.7761588</v>
      </c>
      <c r="S94" s="8"/>
      <c r="T94" s="81" t="n">
        <f aca="false">'Low SIPA income'!J89</f>
        <v>88642901.0233326</v>
      </c>
      <c r="U94" s="6"/>
      <c r="V94" s="81" t="n">
        <f aca="false">'Low SIPA income'!F89</f>
        <v>114899.54235297</v>
      </c>
      <c r="W94" s="8"/>
      <c r="X94" s="81" t="n">
        <f aca="false">'Low SIPA income'!M89</f>
        <v>288594.523933404</v>
      </c>
      <c r="Y94" s="6"/>
      <c r="Z94" s="6" t="n">
        <f aca="false">R94+V94-N94-L94-F94</f>
        <v>-7653388.86420244</v>
      </c>
      <c r="AA94" s="6"/>
      <c r="AB94" s="6" t="n">
        <f aca="false">T94-P94-D94</f>
        <v>-80223213.7607842</v>
      </c>
      <c r="AC94" s="50"/>
      <c r="AD94" s="6"/>
      <c r="AE94" s="6"/>
      <c r="AF94" s="6"/>
      <c r="AG94" s="6" t="n">
        <f aca="false">BF94/100*$AG$57</f>
        <v>6365485556.91768</v>
      </c>
      <c r="AH94" s="61" t="n">
        <f aca="false">(AG94-AG93)/AG93</f>
        <v>0.0101658471666555</v>
      </c>
      <c r="AI94" s="61"/>
      <c r="AJ94" s="61" t="n">
        <f aca="false">AB94/AG94</f>
        <v>-0.0126028427907753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0.00319301605800091</v>
      </c>
      <c r="AV94" s="5"/>
      <c r="AW94" s="65" t="n">
        <f aca="false">workers_and_wage_low!C82</f>
        <v>13025944</v>
      </c>
      <c r="AX94" s="5"/>
      <c r="AY94" s="61" t="n">
        <f aca="false">(AW94-AW93)/AW93</f>
        <v>0.0101687344220392</v>
      </c>
      <c r="AZ94" s="66" t="n">
        <f aca="false">workers_and_wage_low!B82</f>
        <v>6495.09223558002</v>
      </c>
      <c r="BA94" s="61" t="n">
        <f aca="false">(AZ94-AZ93)/AZ93</f>
        <v>-2.85819119633719E-006</v>
      </c>
      <c r="BB94" s="61"/>
      <c r="BC94" s="61"/>
      <c r="BD94" s="61"/>
      <c r="BE94" s="61"/>
      <c r="BF94" s="5" t="n">
        <f aca="false">BF93*(1+AY94)*(1+BA94)*(1-BE94)</f>
        <v>116.109007103873</v>
      </c>
      <c r="BG94" s="5"/>
      <c r="BH94" s="5"/>
      <c r="BI94" s="61" t="n">
        <f aca="false">T101/AG101</f>
        <v>0.0160642149943385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141396768.324684</v>
      </c>
      <c r="E95" s="9"/>
      <c r="F95" s="67" t="n">
        <f aca="false">'Low pensions'!I95</f>
        <v>25700536.388374</v>
      </c>
      <c r="G95" s="82" t="n">
        <f aca="false">'Low pensions'!K95</f>
        <v>4069573.9172697</v>
      </c>
      <c r="H95" s="82" t="n">
        <f aca="false">'Low pensions'!V95</f>
        <v>22389594.9743936</v>
      </c>
      <c r="I95" s="82" t="n">
        <f aca="false">'Low pensions'!M95</f>
        <v>125863.110843393</v>
      </c>
      <c r="J95" s="82" t="n">
        <f aca="false">'Low pensions'!W95</f>
        <v>692461.700238979</v>
      </c>
      <c r="K95" s="9"/>
      <c r="L95" s="82" t="n">
        <f aca="false">'Low pensions'!N95</f>
        <v>3850798.95176708</v>
      </c>
      <c r="M95" s="67"/>
      <c r="N95" s="82" t="n">
        <f aca="false">'Low pensions'!L95</f>
        <v>1152408.28452174</v>
      </c>
      <c r="O95" s="9"/>
      <c r="P95" s="82" t="n">
        <f aca="false">'Low pensions'!X95</f>
        <v>26322024.4326722</v>
      </c>
      <c r="Q95" s="67"/>
      <c r="R95" s="82" t="n">
        <f aca="false">'Low SIPA income'!G90</f>
        <v>26796998.4587666</v>
      </c>
      <c r="S95" s="67"/>
      <c r="T95" s="82" t="n">
        <f aca="false">'Low SIPA income'!J90</f>
        <v>102460646.148505</v>
      </c>
      <c r="U95" s="9"/>
      <c r="V95" s="82" t="n">
        <f aca="false">'Low SIPA income'!F90</f>
        <v>114963.351454083</v>
      </c>
      <c r="W95" s="67"/>
      <c r="X95" s="82" t="n">
        <f aca="false">'Low SIPA income'!M90</f>
        <v>288754.793998725</v>
      </c>
      <c r="Y95" s="9"/>
      <c r="Z95" s="9" t="n">
        <f aca="false">R95+V95-N95-L95-F95</f>
        <v>-3791781.81444214</v>
      </c>
      <c r="AA95" s="9"/>
      <c r="AB95" s="9" t="n">
        <f aca="false">T95-P95-D95</f>
        <v>-65258146.6088504</v>
      </c>
      <c r="AC95" s="50"/>
      <c r="AD95" s="9"/>
      <c r="AE95" s="9"/>
      <c r="AF95" s="9"/>
      <c r="AG95" s="9" t="n">
        <f aca="false">BF95/100*$AG$57</f>
        <v>6398846393.02124</v>
      </c>
      <c r="AH95" s="40" t="n">
        <f aca="false">(AG95-AG94)/AG94</f>
        <v>0.00524089416357307</v>
      </c>
      <c r="AI95" s="40"/>
      <c r="AJ95" s="40" t="n">
        <f aca="false">AB95/AG95</f>
        <v>-0.0101984236846227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13054958</v>
      </c>
      <c r="AX95" s="7"/>
      <c r="AY95" s="40" t="n">
        <f aca="false">(AW95-AW94)/AW94</f>
        <v>0.00222740094691026</v>
      </c>
      <c r="AZ95" s="39" t="n">
        <f aca="false">workers_and_wage_low!B83</f>
        <v>6514.62165213262</v>
      </c>
      <c r="BA95" s="40" t="n">
        <f aca="false">(AZ95-AZ94)/AZ94</f>
        <v>0.00300679587668001</v>
      </c>
      <c r="BB95" s="40"/>
      <c r="BC95" s="40"/>
      <c r="BD95" s="40"/>
      <c r="BE95" s="40"/>
      <c r="BF95" s="7" t="n">
        <f aca="false">BF94*(1+AY95)*(1+BA95)*(1-BE95)</f>
        <v>116.717522121542</v>
      </c>
      <c r="BG95" s="7"/>
      <c r="BH95" s="7"/>
      <c r="BI95" s="40" t="n">
        <f aca="false">T102/AG102</f>
        <v>0.0139640892020181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139065959.744294</v>
      </c>
      <c r="E96" s="9"/>
      <c r="F96" s="67" t="n">
        <f aca="false">'Low pensions'!I96</f>
        <v>25276884.3385825</v>
      </c>
      <c r="G96" s="82" t="n">
        <f aca="false">'Low pensions'!K96</f>
        <v>4063987.46821012</v>
      </c>
      <c r="H96" s="82" t="n">
        <f aca="false">'Low pensions'!V96</f>
        <v>22358859.9799368</v>
      </c>
      <c r="I96" s="82" t="n">
        <f aca="false">'Low pensions'!M96</f>
        <v>125690.334068354</v>
      </c>
      <c r="J96" s="82" t="n">
        <f aca="false">'Low pensions'!W96</f>
        <v>691511.133400106</v>
      </c>
      <c r="K96" s="9"/>
      <c r="L96" s="82" t="n">
        <f aca="false">'Low pensions'!N96</f>
        <v>3799023.52361933</v>
      </c>
      <c r="M96" s="67"/>
      <c r="N96" s="82" t="n">
        <f aca="false">'Low pensions'!L96</f>
        <v>1132608.23012954</v>
      </c>
      <c r="O96" s="9"/>
      <c r="P96" s="82" t="n">
        <f aca="false">'Low pensions'!X96</f>
        <v>25944427.4325782</v>
      </c>
      <c r="Q96" s="67"/>
      <c r="R96" s="82" t="n">
        <f aca="false">'Low SIPA income'!G91</f>
        <v>23396934.0704132</v>
      </c>
      <c r="S96" s="67"/>
      <c r="T96" s="82" t="n">
        <f aca="false">'Low SIPA income'!J91</f>
        <v>89460205.2702757</v>
      </c>
      <c r="U96" s="9"/>
      <c r="V96" s="82" t="n">
        <f aca="false">'Low SIPA income'!F91</f>
        <v>112766.604771893</v>
      </c>
      <c r="W96" s="67"/>
      <c r="X96" s="82" t="n">
        <f aca="false">'Low SIPA income'!M91</f>
        <v>283237.199672706</v>
      </c>
      <c r="Y96" s="9"/>
      <c r="Z96" s="9" t="n">
        <f aca="false">R96+V96-N96-L96-F96</f>
        <v>-6698815.41714629</v>
      </c>
      <c r="AA96" s="9"/>
      <c r="AB96" s="9" t="n">
        <f aca="false">T96-P96-D96</f>
        <v>-75550181.9065964</v>
      </c>
      <c r="AC96" s="50"/>
      <c r="AD96" s="9"/>
      <c r="AE96" s="9"/>
      <c r="AF96" s="9"/>
      <c r="AG96" s="9" t="n">
        <f aca="false">BF96/100*$AG$57</f>
        <v>6407373861.69819</v>
      </c>
      <c r="AH96" s="40" t="n">
        <f aca="false">(AG96-AG95)/AG95</f>
        <v>0.00133265719368629</v>
      </c>
      <c r="AI96" s="40"/>
      <c r="AJ96" s="40" t="n">
        <f aca="false">AB96/AG96</f>
        <v>-0.0117911305844377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13062174</v>
      </c>
      <c r="AX96" s="7"/>
      <c r="AY96" s="40" t="n">
        <f aca="false">(AW96-AW95)/AW95</f>
        <v>0.000552740192653243</v>
      </c>
      <c r="AZ96" s="39" t="n">
        <f aca="false">workers_and_wage_low!B84</f>
        <v>6519.69970946803</v>
      </c>
      <c r="BA96" s="40" t="n">
        <f aca="false">(AZ96-AZ95)/AZ95</f>
        <v>0.000779486147709522</v>
      </c>
      <c r="BB96" s="40"/>
      <c r="BC96" s="40"/>
      <c r="BD96" s="40"/>
      <c r="BE96" s="40"/>
      <c r="BF96" s="7" t="n">
        <f aca="false">BF95*(1+AY96)*(1+BA96)*(1-BE96)</f>
        <v>116.873066567027</v>
      </c>
      <c r="BG96" s="7"/>
      <c r="BH96" s="7"/>
      <c r="BI96" s="40" t="n">
        <f aca="false">T103/AG103</f>
        <v>0.0161222776559916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140526802.253221</v>
      </c>
      <c r="E97" s="9"/>
      <c r="F97" s="67" t="n">
        <f aca="false">'Low pensions'!I97</f>
        <v>25542409.7569015</v>
      </c>
      <c r="G97" s="82" t="n">
        <f aca="false">'Low pensions'!K97</f>
        <v>4195363.73025942</v>
      </c>
      <c r="H97" s="82" t="n">
        <f aca="false">'Low pensions'!V97</f>
        <v>23081653.411468</v>
      </c>
      <c r="I97" s="82" t="n">
        <f aca="false">'Low pensions'!M97</f>
        <v>129753.517430704</v>
      </c>
      <c r="J97" s="82" t="n">
        <f aca="false">'Low pensions'!W97</f>
        <v>713865.569426849</v>
      </c>
      <c r="K97" s="9"/>
      <c r="L97" s="82" t="n">
        <f aca="false">'Low pensions'!N97</f>
        <v>3870078.41093777</v>
      </c>
      <c r="M97" s="67"/>
      <c r="N97" s="82" t="n">
        <f aca="false">'Low pensions'!L97</f>
        <v>1144631.73943546</v>
      </c>
      <c r="O97" s="9"/>
      <c r="P97" s="82" t="n">
        <f aca="false">'Low pensions'!X97</f>
        <v>26379281.3813467</v>
      </c>
      <c r="Q97" s="67"/>
      <c r="R97" s="82" t="n">
        <f aca="false">'Low SIPA income'!G92</f>
        <v>26728135.6420844</v>
      </c>
      <c r="S97" s="67"/>
      <c r="T97" s="82" t="n">
        <f aca="false">'Low SIPA income'!J92</f>
        <v>102197343.200464</v>
      </c>
      <c r="U97" s="9"/>
      <c r="V97" s="82" t="n">
        <f aca="false">'Low SIPA income'!F92</f>
        <v>116356.51081561</v>
      </c>
      <c r="W97" s="67"/>
      <c r="X97" s="82" t="n">
        <f aca="false">'Low SIPA income'!M92</f>
        <v>292254.008655892</v>
      </c>
      <c r="Y97" s="9"/>
      <c r="Z97" s="9" t="n">
        <f aca="false">R97+V97-N97-L97-F97</f>
        <v>-3712627.75437467</v>
      </c>
      <c r="AA97" s="9"/>
      <c r="AB97" s="9" t="n">
        <f aca="false">T97-P97-D97</f>
        <v>-64708740.4341036</v>
      </c>
      <c r="AC97" s="50"/>
      <c r="AD97" s="9"/>
      <c r="AE97" s="9"/>
      <c r="AF97" s="9"/>
      <c r="AG97" s="9" t="n">
        <f aca="false">BF97/100*$AG$57</f>
        <v>6381953667.65558</v>
      </c>
      <c r="AH97" s="40" t="n">
        <f aca="false">(AG97-AG96)/AG96</f>
        <v>-0.00396733429191126</v>
      </c>
      <c r="AI97" s="40" t="n">
        <f aca="false">(AG97-AG93)/AG93</f>
        <v>0.0127792413666796</v>
      </c>
      <c r="AJ97" s="40" t="n">
        <f aca="false">AB97/AG97</f>
        <v>-0.0101393309641301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13011882</v>
      </c>
      <c r="AX97" s="7"/>
      <c r="AY97" s="40" t="n">
        <f aca="false">(AW97-AW96)/AW96</f>
        <v>-0.00385020135239356</v>
      </c>
      <c r="AZ97" s="39" t="n">
        <f aca="false">workers_and_wage_low!B85</f>
        <v>6518.93308622243</v>
      </c>
      <c r="BA97" s="40" t="n">
        <f aca="false">(AZ97-AZ96)/AZ96</f>
        <v>-0.000117585668015687</v>
      </c>
      <c r="BB97" s="40"/>
      <c r="BC97" s="40"/>
      <c r="BD97" s="40"/>
      <c r="BE97" s="40"/>
      <c r="BF97" s="7" t="n">
        <f aca="false">BF96*(1+AY97)*(1+BA97)*(1-BE97)</f>
        <v>116.409392042235</v>
      </c>
      <c r="BG97" s="7"/>
      <c r="BH97" s="7"/>
      <c r="BI97" s="40" t="n">
        <f aca="false">T104/AG104</f>
        <v>0.0140086098442035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138857037.000639</v>
      </c>
      <c r="E98" s="6"/>
      <c r="F98" s="8" t="n">
        <f aca="false">'Low pensions'!I98</f>
        <v>25238910.1568577</v>
      </c>
      <c r="G98" s="81" t="n">
        <f aca="false">'Low pensions'!K98</f>
        <v>4205818.81034217</v>
      </c>
      <c r="H98" s="81" t="n">
        <f aca="false">'Low pensions'!V98</f>
        <v>23139174.177336</v>
      </c>
      <c r="I98" s="81" t="n">
        <f aca="false">'Low pensions'!M98</f>
        <v>130076.870422954</v>
      </c>
      <c r="J98" s="81" t="n">
        <f aca="false">'Low pensions'!W98</f>
        <v>715644.56218565</v>
      </c>
      <c r="K98" s="6"/>
      <c r="L98" s="81" t="n">
        <f aca="false">'Low pensions'!N98</f>
        <v>4536371.67855271</v>
      </c>
      <c r="M98" s="8"/>
      <c r="N98" s="81" t="n">
        <f aca="false">'Low pensions'!L98</f>
        <v>1132184.44190136</v>
      </c>
      <c r="O98" s="6"/>
      <c r="P98" s="81" t="n">
        <f aca="false">'Low pensions'!X98</f>
        <v>29768198.9559394</v>
      </c>
      <c r="Q98" s="8"/>
      <c r="R98" s="81" t="n">
        <f aca="false">'Low SIPA income'!G93</f>
        <v>23192046.3349714</v>
      </c>
      <c r="S98" s="8"/>
      <c r="T98" s="81" t="n">
        <f aca="false">'Low SIPA income'!J93</f>
        <v>88676799.2558456</v>
      </c>
      <c r="U98" s="6"/>
      <c r="V98" s="81" t="n">
        <f aca="false">'Low SIPA income'!F93</f>
        <v>115956.729362441</v>
      </c>
      <c r="W98" s="8"/>
      <c r="X98" s="81" t="n">
        <f aca="false">'Low SIPA income'!M93</f>
        <v>291249.872905724</v>
      </c>
      <c r="Y98" s="6"/>
      <c r="Z98" s="6" t="n">
        <f aca="false">R98+V98-N98-L98-F98</f>
        <v>-7599463.21297795</v>
      </c>
      <c r="AA98" s="6"/>
      <c r="AB98" s="6" t="n">
        <f aca="false">T98-P98-D98</f>
        <v>-79948436.7007329</v>
      </c>
      <c r="AC98" s="50"/>
      <c r="AD98" s="6"/>
      <c r="AE98" s="6"/>
      <c r="AF98" s="6"/>
      <c r="AG98" s="6" t="n">
        <f aca="false">BF98/100*$AG$57</f>
        <v>6401346789.77562</v>
      </c>
      <c r="AH98" s="61" t="n">
        <f aca="false">(AG98-AG97)/AG97</f>
        <v>0.00303874379695383</v>
      </c>
      <c r="AI98" s="61"/>
      <c r="AJ98" s="61" t="n">
        <f aca="false">AB98/AG98</f>
        <v>-0.0124893150342094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0.00282944079325278</v>
      </c>
      <c r="AV98" s="5"/>
      <c r="AW98" s="65" t="n">
        <f aca="false">workers_and_wage_low!C86</f>
        <v>13164094</v>
      </c>
      <c r="AX98" s="5"/>
      <c r="AY98" s="61" t="n">
        <f aca="false">(AW98-AW97)/AW97</f>
        <v>0.0116979234825523</v>
      </c>
      <c r="AZ98" s="66" t="n">
        <f aca="false">workers_and_wage_low!B86</f>
        <v>6463.13716963333</v>
      </c>
      <c r="BA98" s="61" t="n">
        <f aca="false">(AZ98-AZ97)/AZ97</f>
        <v>-0.00855905649760668</v>
      </c>
      <c r="BB98" s="61"/>
      <c r="BC98" s="61"/>
      <c r="BD98" s="61"/>
      <c r="BE98" s="61"/>
      <c r="BF98" s="5" t="n">
        <f aca="false">BF97*(1+AY98)*(1+BA98)*(1-BE98)</f>
        <v>116.76313036021</v>
      </c>
      <c r="BG98" s="5"/>
      <c r="BH98" s="5"/>
      <c r="BI98" s="61" t="n">
        <f aca="false">T105/AG105</f>
        <v>0.0160504437659468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140516019.634819</v>
      </c>
      <c r="E99" s="9"/>
      <c r="F99" s="67" t="n">
        <f aca="false">'Low pensions'!I99</f>
        <v>25540449.8883706</v>
      </c>
      <c r="G99" s="82" t="n">
        <f aca="false">'Low pensions'!K99</f>
        <v>4372047.28355077</v>
      </c>
      <c r="H99" s="82" t="n">
        <f aca="false">'Low pensions'!V99</f>
        <v>24053714.191601</v>
      </c>
      <c r="I99" s="82" t="n">
        <f aca="false">'Low pensions'!M99</f>
        <v>135217.957223219</v>
      </c>
      <c r="J99" s="82" t="n">
        <f aca="false">'Low pensions'!W99</f>
        <v>743929.304894873</v>
      </c>
      <c r="K99" s="9"/>
      <c r="L99" s="82" t="n">
        <f aca="false">'Low pensions'!N99</f>
        <v>3830141.24522697</v>
      </c>
      <c r="M99" s="67"/>
      <c r="N99" s="82" t="n">
        <f aca="false">'Low pensions'!L99</f>
        <v>1147328.64930102</v>
      </c>
      <c r="O99" s="9"/>
      <c r="P99" s="82" t="n">
        <f aca="false">'Low pensions'!X99</f>
        <v>26186884.8409833</v>
      </c>
      <c r="Q99" s="67"/>
      <c r="R99" s="82" t="n">
        <f aca="false">'Low SIPA income'!G94</f>
        <v>26759534.6291511</v>
      </c>
      <c r="S99" s="67"/>
      <c r="T99" s="82" t="n">
        <f aca="false">'Low SIPA income'!J94</f>
        <v>102317399.948917</v>
      </c>
      <c r="U99" s="9"/>
      <c r="V99" s="82" t="n">
        <f aca="false">'Low SIPA income'!F94</f>
        <v>117878.058324799</v>
      </c>
      <c r="W99" s="67"/>
      <c r="X99" s="82" t="n">
        <f aca="false">'Low SIPA income'!M94</f>
        <v>296075.697324656</v>
      </c>
      <c r="Y99" s="9"/>
      <c r="Z99" s="9" t="n">
        <f aca="false">R99+V99-N99-L99-F99</f>
        <v>-3640507.09542266</v>
      </c>
      <c r="AA99" s="9"/>
      <c r="AB99" s="9" t="n">
        <f aca="false">T99-P99-D99</f>
        <v>-64385504.5268849</v>
      </c>
      <c r="AC99" s="50"/>
      <c r="AD99" s="9"/>
      <c r="AE99" s="9"/>
      <c r="AF99" s="9"/>
      <c r="AG99" s="9" t="n">
        <f aca="false">BF99/100*$AG$57</f>
        <v>6402978529.27263</v>
      </c>
      <c r="AH99" s="40" t="n">
        <f aca="false">(AG99-AG98)/AG98</f>
        <v>0.000254905655107024</v>
      </c>
      <c r="AI99" s="40"/>
      <c r="AJ99" s="40" t="n">
        <f aca="false">AB99/AG99</f>
        <v>-0.0100555552751789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13109818</v>
      </c>
      <c r="AX99" s="7"/>
      <c r="AY99" s="40" t="n">
        <f aca="false">(AW99-AW98)/AW98</f>
        <v>-0.00412303345752469</v>
      </c>
      <c r="AZ99" s="39" t="n">
        <f aca="false">workers_and_wage_low!B87</f>
        <v>6491.54953577478</v>
      </c>
      <c r="BA99" s="40" t="n">
        <f aca="false">(AZ99-AZ98)/AZ98</f>
        <v>0.00439606423254397</v>
      </c>
      <c r="BB99" s="40"/>
      <c r="BC99" s="40"/>
      <c r="BD99" s="40"/>
      <c r="BE99" s="40"/>
      <c r="BF99" s="7" t="n">
        <f aca="false">BF98*(1+AY99)*(1+BA99)*(1-BE99)</f>
        <v>116.792893942447</v>
      </c>
      <c r="BG99" s="7"/>
      <c r="BH99" s="7"/>
      <c r="BI99" s="40" t="n">
        <f aca="false">T106/AG106</f>
        <v>0.0139617060501179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138655583.777187</v>
      </c>
      <c r="E100" s="9"/>
      <c r="F100" s="67" t="n">
        <f aca="false">'Low pensions'!I100</f>
        <v>25202293.6488483</v>
      </c>
      <c r="G100" s="82" t="n">
        <f aca="false">'Low pensions'!K100</f>
        <v>4444322.55687189</v>
      </c>
      <c r="H100" s="82" t="n">
        <f aca="false">'Low pensions'!V100</f>
        <v>24451351.4207607</v>
      </c>
      <c r="I100" s="82" t="n">
        <f aca="false">'Low pensions'!M100</f>
        <v>137453.2749548</v>
      </c>
      <c r="J100" s="82" t="n">
        <f aca="false">'Low pensions'!W100</f>
        <v>756227.36352868</v>
      </c>
      <c r="K100" s="9"/>
      <c r="L100" s="82" t="n">
        <f aca="false">'Low pensions'!N100</f>
        <v>3768038.21329033</v>
      </c>
      <c r="M100" s="67"/>
      <c r="N100" s="82" t="n">
        <f aca="false">'Low pensions'!L100</f>
        <v>1133328.60446393</v>
      </c>
      <c r="O100" s="9"/>
      <c r="P100" s="82" t="n">
        <f aca="false">'Low pensions'!X100</f>
        <v>25787607.797026</v>
      </c>
      <c r="Q100" s="67"/>
      <c r="R100" s="82" t="n">
        <f aca="false">'Low SIPA income'!G95</f>
        <v>23437107.1170026</v>
      </c>
      <c r="S100" s="67"/>
      <c r="T100" s="82" t="n">
        <f aca="false">'Low SIPA income'!J95</f>
        <v>89613810.3957765</v>
      </c>
      <c r="U100" s="9"/>
      <c r="V100" s="82" t="n">
        <f aca="false">'Low SIPA income'!F95</f>
        <v>117960.711469814</v>
      </c>
      <c r="W100" s="67"/>
      <c r="X100" s="82" t="n">
        <f aca="false">'Low SIPA income'!M95</f>
        <v>296283.298195369</v>
      </c>
      <c r="Y100" s="9"/>
      <c r="Z100" s="9" t="n">
        <f aca="false">R100+V100-N100-L100-F100</f>
        <v>-6548592.63813008</v>
      </c>
      <c r="AA100" s="9"/>
      <c r="AB100" s="9" t="n">
        <f aca="false">T100-P100-D100</f>
        <v>-74829381.1784369</v>
      </c>
      <c r="AC100" s="50"/>
      <c r="AD100" s="9"/>
      <c r="AE100" s="9"/>
      <c r="AF100" s="9"/>
      <c r="AG100" s="9" t="n">
        <f aca="false">BF100/100*$AG$57</f>
        <v>6440926266.96717</v>
      </c>
      <c r="AH100" s="40" t="n">
        <f aca="false">(AG100-AG99)/AG99</f>
        <v>0.00592657581484115</v>
      </c>
      <c r="AI100" s="40"/>
      <c r="AJ100" s="40" t="n">
        <f aca="false">AB100/AG100</f>
        <v>-0.0116177981359926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13181754</v>
      </c>
      <c r="AX100" s="7"/>
      <c r="AY100" s="40" t="n">
        <f aca="false">(AW100-AW99)/AW99</f>
        <v>0.00548718525306759</v>
      </c>
      <c r="AZ100" s="39" t="n">
        <f aca="false">workers_and_wage_low!B88</f>
        <v>6494.38629554571</v>
      </c>
      <c r="BA100" s="40" t="n">
        <f aca="false">(AZ100-AZ99)/AZ99</f>
        <v>0.000436992701864258</v>
      </c>
      <c r="BB100" s="40"/>
      <c r="BC100" s="40"/>
      <c r="BD100" s="40"/>
      <c r="BE100" s="40"/>
      <c r="BF100" s="7" t="n">
        <f aca="false">BF99*(1+AY100)*(1+BA100)*(1-BE100)</f>
        <v>117.485075883032</v>
      </c>
      <c r="BG100" s="7"/>
      <c r="BH100" s="7"/>
      <c r="BI100" s="40" t="n">
        <f aca="false">T107/AG107</f>
        <v>0.0160058701636746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140289352.320706</v>
      </c>
      <c r="E101" s="9"/>
      <c r="F101" s="67" t="n">
        <f aca="false">'Low pensions'!I101</f>
        <v>25499250.4209187</v>
      </c>
      <c r="G101" s="82" t="n">
        <f aca="false">'Low pensions'!K101</f>
        <v>4597902.14334498</v>
      </c>
      <c r="H101" s="82" t="n">
        <f aca="false">'Low pensions'!V101</f>
        <v>25296300.9922319</v>
      </c>
      <c r="I101" s="82" t="n">
        <f aca="false">'Low pensions'!M101</f>
        <v>142203.159072525</v>
      </c>
      <c r="J101" s="82" t="n">
        <f aca="false">'Low pensions'!W101</f>
        <v>782359.824502015</v>
      </c>
      <c r="K101" s="9"/>
      <c r="L101" s="82" t="n">
        <f aca="false">'Low pensions'!N101</f>
        <v>3804876.54206636</v>
      </c>
      <c r="M101" s="67"/>
      <c r="N101" s="82" t="n">
        <f aca="false">'Low pensions'!L101</f>
        <v>1147787.21777962</v>
      </c>
      <c r="O101" s="9"/>
      <c r="P101" s="82" t="n">
        <f aca="false">'Low pensions'!X101</f>
        <v>26058309.0846492</v>
      </c>
      <c r="Q101" s="67"/>
      <c r="R101" s="82" t="n">
        <f aca="false">'Low SIPA income'!G96</f>
        <v>27117327.8285411</v>
      </c>
      <c r="S101" s="67"/>
      <c r="T101" s="82" t="n">
        <f aca="false">'Low SIPA income'!J96</f>
        <v>103685453.257329</v>
      </c>
      <c r="U101" s="9"/>
      <c r="V101" s="82" t="n">
        <f aca="false">'Low SIPA income'!F96</f>
        <v>116088.110866171</v>
      </c>
      <c r="W101" s="67"/>
      <c r="X101" s="82" t="n">
        <f aca="false">'Low SIPA income'!M96</f>
        <v>291579.865364755</v>
      </c>
      <c r="Y101" s="9"/>
      <c r="Z101" s="9" t="n">
        <f aca="false">R101+V101-N101-L101-F101</f>
        <v>-3218498.24135742</v>
      </c>
      <c r="AA101" s="9"/>
      <c r="AB101" s="9" t="n">
        <f aca="false">T101-P101-D101</f>
        <v>-62662208.1480263</v>
      </c>
      <c r="AC101" s="50"/>
      <c r="AD101" s="9"/>
      <c r="AE101" s="9"/>
      <c r="AF101" s="9"/>
      <c r="AG101" s="9" t="n">
        <f aca="false">BF101/100*$AG$57</f>
        <v>6454436353.96258</v>
      </c>
      <c r="AH101" s="40" t="n">
        <f aca="false">(AG101-AG100)/AG100</f>
        <v>0.00209753790610913</v>
      </c>
      <c r="AI101" s="40" t="n">
        <f aca="false">(AG101-AG97)/AG97</f>
        <v>0.0113574447702985</v>
      </c>
      <c r="AJ101" s="40" t="n">
        <f aca="false">AB101/AG101</f>
        <v>-0.00970839353145933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13120683</v>
      </c>
      <c r="AX101" s="7"/>
      <c r="AY101" s="40" t="n">
        <f aca="false">(AW101-AW100)/AW100</f>
        <v>-0.00463299497168586</v>
      </c>
      <c r="AZ101" s="39" t="n">
        <f aca="false">workers_and_wage_low!B89</f>
        <v>6538.30042999306</v>
      </c>
      <c r="BA101" s="40" t="n">
        <f aca="false">(AZ101-AZ100)/AZ100</f>
        <v>0.00676186054369313</v>
      </c>
      <c r="BB101" s="40"/>
      <c r="BC101" s="40"/>
      <c r="BD101" s="40"/>
      <c r="BE101" s="40"/>
      <c r="BF101" s="7" t="n">
        <f aca="false">BF100*(1+AY101)*(1+BA101)*(1-BE101)</f>
        <v>117.731505283098</v>
      </c>
      <c r="BG101" s="7"/>
      <c r="BH101" s="7"/>
      <c r="BI101" s="40" t="n">
        <f aca="false">T108/AG108</f>
        <v>0.013926217790811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138400627.885698</v>
      </c>
      <c r="E102" s="6"/>
      <c r="F102" s="8" t="n">
        <f aca="false">'Low pensions'!I102</f>
        <v>25155952.3975998</v>
      </c>
      <c r="G102" s="81" t="n">
        <f aca="false">'Low pensions'!K102</f>
        <v>4640020.70263282</v>
      </c>
      <c r="H102" s="81" t="n">
        <f aca="false">'Low pensions'!V102</f>
        <v>25528024.8784495</v>
      </c>
      <c r="I102" s="81" t="n">
        <f aca="false">'Low pensions'!M102</f>
        <v>143505.79492679</v>
      </c>
      <c r="J102" s="81" t="n">
        <f aca="false">'Low pensions'!W102</f>
        <v>789526.542632467</v>
      </c>
      <c r="K102" s="6"/>
      <c r="L102" s="81" t="n">
        <f aca="false">'Low pensions'!N102</f>
        <v>4539573.9554659</v>
      </c>
      <c r="M102" s="8"/>
      <c r="N102" s="81" t="n">
        <f aca="false">'Low pensions'!L102</f>
        <v>1133019.06796329</v>
      </c>
      <c r="O102" s="6"/>
      <c r="P102" s="81" t="n">
        <f aca="false">'Low pensions'!X102</f>
        <v>29789407.4524032</v>
      </c>
      <c r="Q102" s="8"/>
      <c r="R102" s="81" t="n">
        <f aca="false">'Low SIPA income'!G97</f>
        <v>23640975.3528343</v>
      </c>
      <c r="S102" s="8"/>
      <c r="T102" s="81" t="n">
        <f aca="false">'Low SIPA income'!J97</f>
        <v>90393318.2650853</v>
      </c>
      <c r="U102" s="6"/>
      <c r="V102" s="81" t="n">
        <f aca="false">'Low SIPA income'!F97</f>
        <v>117749.981591317</v>
      </c>
      <c r="W102" s="8"/>
      <c r="X102" s="81" t="n">
        <f aca="false">'Low SIPA income'!M97</f>
        <v>295754.005495694</v>
      </c>
      <c r="Y102" s="6"/>
      <c r="Z102" s="6" t="n">
        <f aca="false">R102+V102-N102-L102-F102</f>
        <v>-7069820.08660346</v>
      </c>
      <c r="AA102" s="6"/>
      <c r="AB102" s="6" t="n">
        <f aca="false">T102-P102-D102</f>
        <v>-77796717.073016</v>
      </c>
      <c r="AC102" s="50"/>
      <c r="AD102" s="6"/>
      <c r="AE102" s="6"/>
      <c r="AF102" s="6"/>
      <c r="AG102" s="6" t="n">
        <f aca="false">BF102/100*$AG$57</f>
        <v>6473269896.61607</v>
      </c>
      <c r="AH102" s="61" t="n">
        <f aca="false">(AG102-AG101)/AG101</f>
        <v>0.0029179221268365</v>
      </c>
      <c r="AI102" s="61"/>
      <c r="AJ102" s="61" t="n">
        <f aca="false">AB102/AG102</f>
        <v>-0.0120181482180566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0.00384840212798028</v>
      </c>
      <c r="AV102" s="5"/>
      <c r="AW102" s="65" t="n">
        <f aca="false">workers_and_wage_low!C90</f>
        <v>13143165</v>
      </c>
      <c r="AX102" s="5"/>
      <c r="AY102" s="61" t="n">
        <f aca="false">(AW102-AW101)/AW101</f>
        <v>0.00171347787306499</v>
      </c>
      <c r="AZ102" s="66" t="n">
        <f aca="false">workers_and_wage_low!B90</f>
        <v>6546.1619777872</v>
      </c>
      <c r="BA102" s="61" t="n">
        <f aca="false">(AZ102-AZ101)/AZ101</f>
        <v>0.00120238399540051</v>
      </c>
      <c r="BB102" s="61"/>
      <c r="BC102" s="61"/>
      <c r="BD102" s="61"/>
      <c r="BE102" s="61"/>
      <c r="BF102" s="5" t="n">
        <f aca="false">BF101*(1+AY102)*(1+BA102)*(1-BE102)</f>
        <v>118.07503664739</v>
      </c>
      <c r="BG102" s="5"/>
      <c r="BH102" s="5"/>
      <c r="BI102" s="61" t="n">
        <f aca="false">T109/AG109</f>
        <v>0.0160127108354173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140267566.723752</v>
      </c>
      <c r="E103" s="9"/>
      <c r="F103" s="67" t="n">
        <f aca="false">'Low pensions'!I103</f>
        <v>25495290.6307913</v>
      </c>
      <c r="G103" s="82" t="n">
        <f aca="false">'Low pensions'!K103</f>
        <v>4754683.49156949</v>
      </c>
      <c r="H103" s="82" t="n">
        <f aca="false">'Low pensions'!V103</f>
        <v>26158865.7121869</v>
      </c>
      <c r="I103" s="82" t="n">
        <f aca="false">'Low pensions'!M103</f>
        <v>147052.066749572</v>
      </c>
      <c r="J103" s="82" t="n">
        <f aca="false">'Low pensions'!W103</f>
        <v>809037.08388207</v>
      </c>
      <c r="K103" s="9"/>
      <c r="L103" s="82" t="n">
        <f aca="false">'Low pensions'!N103</f>
        <v>3857308.19272345</v>
      </c>
      <c r="M103" s="67"/>
      <c r="N103" s="82" t="n">
        <f aca="false">'Low pensions'!L103</f>
        <v>1147946.01796388</v>
      </c>
      <c r="O103" s="9"/>
      <c r="P103" s="82" t="n">
        <f aca="false">'Low pensions'!X103</f>
        <v>26331250.8409186</v>
      </c>
      <c r="Q103" s="67"/>
      <c r="R103" s="82" t="n">
        <f aca="false">'Low SIPA income'!G98</f>
        <v>27482283.1724747</v>
      </c>
      <c r="S103" s="67"/>
      <c r="T103" s="82" t="n">
        <f aca="false">'Low SIPA income'!J98</f>
        <v>105080891.64616</v>
      </c>
      <c r="U103" s="9"/>
      <c r="V103" s="82" t="n">
        <f aca="false">'Low SIPA income'!F98</f>
        <v>115603.217700655</v>
      </c>
      <c r="W103" s="67"/>
      <c r="X103" s="82" t="n">
        <f aca="false">'Low SIPA income'!M98</f>
        <v>290361.953531555</v>
      </c>
      <c r="Y103" s="9"/>
      <c r="Z103" s="9" t="n">
        <f aca="false">R103+V103-N103-L103-F103</f>
        <v>-2902658.45130326</v>
      </c>
      <c r="AA103" s="9"/>
      <c r="AB103" s="9" t="n">
        <f aca="false">T103-P103-D103</f>
        <v>-61517925.9185114</v>
      </c>
      <c r="AC103" s="50"/>
      <c r="AD103" s="9"/>
      <c r="AE103" s="9"/>
      <c r="AF103" s="9"/>
      <c r="AG103" s="9" t="n">
        <f aca="false">BF103/100*$AG$57</f>
        <v>6517744817.96669</v>
      </c>
      <c r="AH103" s="40" t="n">
        <f aca="false">(AG103-AG102)/AG102</f>
        <v>0.00687054951530244</v>
      </c>
      <c r="AI103" s="40"/>
      <c r="AJ103" s="40" t="n">
        <f aca="false">AB103/AG103</f>
        <v>-0.00943852937429099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13167127</v>
      </c>
      <c r="AX103" s="7"/>
      <c r="AY103" s="40" t="n">
        <f aca="false">(AW103-AW102)/AW102</f>
        <v>0.00182315294679782</v>
      </c>
      <c r="AZ103" s="39" t="n">
        <f aca="false">workers_and_wage_low!B91</f>
        <v>6579.14292398152</v>
      </c>
      <c r="BA103" s="40" t="n">
        <f aca="false">(AZ103-AZ102)/AZ102</f>
        <v>0.00503821113901989</v>
      </c>
      <c r="BB103" s="40"/>
      <c r="BC103" s="40"/>
      <c r="BD103" s="40"/>
      <c r="BE103" s="40"/>
      <c r="BF103" s="7" t="n">
        <f aca="false">BF102*(1+AY103)*(1+BA103)*(1-BE103)</f>
        <v>118.886277033197</v>
      </c>
      <c r="BG103" s="7"/>
      <c r="BH103" s="7"/>
      <c r="BI103" s="40" t="n">
        <f aca="false">T110/AG110</f>
        <v>0.0140090930770524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138638515.524441</v>
      </c>
      <c r="E104" s="9"/>
      <c r="F104" s="67" t="n">
        <f aca="false">'Low pensions'!I104</f>
        <v>25199191.2918708</v>
      </c>
      <c r="G104" s="82" t="n">
        <f aca="false">'Low pensions'!K104</f>
        <v>4819748.86068457</v>
      </c>
      <c r="H104" s="82" t="n">
        <f aca="false">'Low pensions'!V104</f>
        <v>26516836.1756706</v>
      </c>
      <c r="I104" s="82" t="n">
        <f aca="false">'Low pensions'!M104</f>
        <v>149064.397753132</v>
      </c>
      <c r="J104" s="82" t="n">
        <f aca="false">'Low pensions'!W104</f>
        <v>820108.335330021</v>
      </c>
      <c r="K104" s="9"/>
      <c r="L104" s="82" t="n">
        <f aca="false">'Low pensions'!N104</f>
        <v>3824243.14770965</v>
      </c>
      <c r="M104" s="67"/>
      <c r="N104" s="82" t="n">
        <f aca="false">'Low pensions'!L104</f>
        <v>1135767.05117482</v>
      </c>
      <c r="O104" s="9"/>
      <c r="P104" s="82" t="n">
        <f aca="false">'Low pensions'!X104</f>
        <v>26092671.0832601</v>
      </c>
      <c r="Q104" s="67"/>
      <c r="R104" s="82" t="n">
        <f aca="false">'Low SIPA income'!G99</f>
        <v>23975152.6048641</v>
      </c>
      <c r="S104" s="67"/>
      <c r="T104" s="82" t="n">
        <f aca="false">'Low SIPA income'!J99</f>
        <v>91671073.951932</v>
      </c>
      <c r="U104" s="9"/>
      <c r="V104" s="82" t="n">
        <f aca="false">'Low SIPA income'!F99</f>
        <v>117162.064209834</v>
      </c>
      <c r="W104" s="67"/>
      <c r="X104" s="82" t="n">
        <f aca="false">'Low SIPA income'!M99</f>
        <v>294277.326534696</v>
      </c>
      <c r="Y104" s="9"/>
      <c r="Z104" s="9" t="n">
        <f aca="false">R104+V104-N104-L104-F104</f>
        <v>-6066886.82168132</v>
      </c>
      <c r="AA104" s="9"/>
      <c r="AB104" s="9" t="n">
        <f aca="false">T104-P104-D104</f>
        <v>-73060112.6557688</v>
      </c>
      <c r="AC104" s="50"/>
      <c r="AD104" s="9"/>
      <c r="AE104" s="9"/>
      <c r="AF104" s="9"/>
      <c r="AG104" s="9" t="n">
        <f aca="false">BF104/100*$AG$57</f>
        <v>6543909422.2375</v>
      </c>
      <c r="AH104" s="40" t="n">
        <f aca="false">(AG104-AG103)/AG103</f>
        <v>0.00401436463095166</v>
      </c>
      <c r="AI104" s="40"/>
      <c r="AJ104" s="40" t="n">
        <f aca="false">AB104/AG104</f>
        <v>-0.0111645971760392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13212005</v>
      </c>
      <c r="AX104" s="7"/>
      <c r="AY104" s="40" t="n">
        <f aca="false">(AW104-AW103)/AW103</f>
        <v>0.00340833653385435</v>
      </c>
      <c r="AZ104" s="39" t="n">
        <f aca="false">workers_and_wage_low!B92</f>
        <v>6583.11652607509</v>
      </c>
      <c r="BA104" s="40" t="n">
        <f aca="false">(AZ104-AZ103)/AZ103</f>
        <v>0.000603969565561801</v>
      </c>
      <c r="BB104" s="40"/>
      <c r="BC104" s="40"/>
      <c r="BD104" s="40"/>
      <c r="BE104" s="40"/>
      <c r="BF104" s="7" t="n">
        <f aca="false">BF103*(1+AY104)*(1+BA104)*(1-BE104)</f>
        <v>119.363529898824</v>
      </c>
      <c r="BG104" s="7"/>
      <c r="BH104" s="7"/>
      <c r="BI104" s="40" t="n">
        <f aca="false">T111/AG111</f>
        <v>0.0160653309034894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140878228.484947</v>
      </c>
      <c r="E105" s="9"/>
      <c r="F105" s="67" t="n">
        <f aca="false">'Low pensions'!I105</f>
        <v>25606285.6344291</v>
      </c>
      <c r="G105" s="82" t="n">
        <f aca="false">'Low pensions'!K105</f>
        <v>4988258.91936875</v>
      </c>
      <c r="H105" s="82" t="n">
        <f aca="false">'Low pensions'!V105</f>
        <v>27443928.8000457</v>
      </c>
      <c r="I105" s="82" t="n">
        <f aca="false">'Low pensions'!M105</f>
        <v>154276.049052644</v>
      </c>
      <c r="J105" s="82" t="n">
        <f aca="false">'Low pensions'!W105</f>
        <v>848781.303094207</v>
      </c>
      <c r="K105" s="9"/>
      <c r="L105" s="82" t="n">
        <f aca="false">'Low pensions'!N105</f>
        <v>3882553.6574798</v>
      </c>
      <c r="M105" s="67"/>
      <c r="N105" s="82" t="n">
        <f aca="false">'Low pensions'!L105</f>
        <v>1155343.92162714</v>
      </c>
      <c r="O105" s="9"/>
      <c r="P105" s="82" t="n">
        <f aca="false">'Low pensions'!X105</f>
        <v>26502950.760772</v>
      </c>
      <c r="Q105" s="67"/>
      <c r="R105" s="82" t="n">
        <f aca="false">'Low SIPA income'!G100</f>
        <v>27513364.3481382</v>
      </c>
      <c r="S105" s="67"/>
      <c r="T105" s="82" t="n">
        <f aca="false">'Low SIPA income'!J100</f>
        <v>105199733.215167</v>
      </c>
      <c r="U105" s="9"/>
      <c r="V105" s="82" t="n">
        <f aca="false">'Low SIPA income'!F100</f>
        <v>116667.395257388</v>
      </c>
      <c r="W105" s="67"/>
      <c r="X105" s="82" t="n">
        <f aca="false">'Low SIPA income'!M100</f>
        <v>293034.860743167</v>
      </c>
      <c r="Y105" s="9"/>
      <c r="Z105" s="9" t="n">
        <f aca="false">R105+V105-N105-L105-F105</f>
        <v>-3014151.47014049</v>
      </c>
      <c r="AA105" s="9"/>
      <c r="AB105" s="9" t="n">
        <f aca="false">T105-P105-D105</f>
        <v>-62181446.030552</v>
      </c>
      <c r="AC105" s="50"/>
      <c r="AD105" s="9"/>
      <c r="AE105" s="9"/>
      <c r="AF105" s="9"/>
      <c r="AG105" s="9" t="n">
        <f aca="false">BF105/100*$AG$57</f>
        <v>6554319291.67982</v>
      </c>
      <c r="AH105" s="40" t="n">
        <f aca="false">(AG105-AG104)/AG104</f>
        <v>0.00159077223883054</v>
      </c>
      <c r="AI105" s="40" t="n">
        <f aca="false">(AG105-AG101)/AG101</f>
        <v>0.0154750829103633</v>
      </c>
      <c r="AJ105" s="40" t="n">
        <f aca="false">AB105/AG105</f>
        <v>-0.00948709442786627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13227375</v>
      </c>
      <c r="AX105" s="7"/>
      <c r="AY105" s="40" t="n">
        <f aca="false">(AW105-AW104)/AW104</f>
        <v>0.00116333592062673</v>
      </c>
      <c r="AZ105" s="39" t="n">
        <f aca="false">workers_and_wage_low!B93</f>
        <v>6585.92711950101</v>
      </c>
      <c r="BA105" s="40" t="n">
        <f aca="false">(AZ105-AZ104)/AZ104</f>
        <v>0.000426939643979957</v>
      </c>
      <c r="BB105" s="40"/>
      <c r="BC105" s="40"/>
      <c r="BD105" s="40"/>
      <c r="BE105" s="40"/>
      <c r="BF105" s="7" t="n">
        <f aca="false">BF104*(1+AY105)*(1+BA105)*(1-BE105)</f>
        <v>119.553410088516</v>
      </c>
      <c r="BG105" s="7"/>
      <c r="BH105" s="7"/>
      <c r="BI105" s="40" t="n">
        <f aca="false">T112/AG112</f>
        <v>0.0139202227831006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138511328.515734</v>
      </c>
      <c r="E106" s="6"/>
      <c r="F106" s="8" t="n">
        <f aca="false">'Low pensions'!I106</f>
        <v>25176073.5474971</v>
      </c>
      <c r="G106" s="81" t="n">
        <f aca="false">'Low pensions'!K106</f>
        <v>4982396.09126928</v>
      </c>
      <c r="H106" s="81" t="n">
        <f aca="false">'Low pensions'!V106</f>
        <v>27411673.2496564</v>
      </c>
      <c r="I106" s="81" t="n">
        <f aca="false">'Low pensions'!M106</f>
        <v>154094.724472245</v>
      </c>
      <c r="J106" s="81" t="n">
        <f aca="false">'Low pensions'!W106</f>
        <v>847783.708752255</v>
      </c>
      <c r="K106" s="6"/>
      <c r="L106" s="81" t="n">
        <f aca="false">'Low pensions'!N106</f>
        <v>4507937.27120334</v>
      </c>
      <c r="M106" s="8"/>
      <c r="N106" s="81" t="n">
        <f aca="false">'Low pensions'!L106</f>
        <v>1135516.6126519</v>
      </c>
      <c r="O106" s="6"/>
      <c r="P106" s="81" t="n">
        <f aca="false">'Low pensions'!X106</f>
        <v>29638985.3013522</v>
      </c>
      <c r="Q106" s="8"/>
      <c r="R106" s="81" t="n">
        <f aca="false">'Low SIPA income'!G101</f>
        <v>23957372.857791</v>
      </c>
      <c r="S106" s="8"/>
      <c r="T106" s="81" t="n">
        <f aca="false">'Low SIPA income'!J101</f>
        <v>91603091.5479969</v>
      </c>
      <c r="U106" s="6"/>
      <c r="V106" s="81" t="n">
        <f aca="false">'Low SIPA income'!F101</f>
        <v>117641.683806704</v>
      </c>
      <c r="W106" s="8"/>
      <c r="X106" s="81" t="n">
        <f aca="false">'Low SIPA income'!M101</f>
        <v>295481.992683866</v>
      </c>
      <c r="Y106" s="6"/>
      <c r="Z106" s="6" t="n">
        <f aca="false">R106+V106-N106-L106-F106</f>
        <v>-6744512.88975466</v>
      </c>
      <c r="AA106" s="6"/>
      <c r="AB106" s="6" t="n">
        <f aca="false">T106-P106-D106</f>
        <v>-76547222.2690891</v>
      </c>
      <c r="AC106" s="50"/>
      <c r="AD106" s="6"/>
      <c r="AE106" s="6"/>
      <c r="AF106" s="6"/>
      <c r="AG106" s="6" t="n">
        <f aca="false">BF106/100*$AG$57</f>
        <v>6561024220.04677</v>
      </c>
      <c r="AH106" s="61" t="n">
        <f aca="false">(AG106-AG105)/AG105</f>
        <v>0.0010229785990843</v>
      </c>
      <c r="AI106" s="61"/>
      <c r="AJ106" s="61" t="n">
        <f aca="false">AB106/AG106</f>
        <v>-0.0116669623067698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0.00269043194822424</v>
      </c>
      <c r="AV106" s="5"/>
      <c r="AW106" s="65" t="n">
        <f aca="false">workers_and_wage_low!C94</f>
        <v>13196817</v>
      </c>
      <c r="AX106" s="5"/>
      <c r="AY106" s="61" t="n">
        <f aca="false">(AW106-AW105)/AW105</f>
        <v>-0.00231020894168344</v>
      </c>
      <c r="AZ106" s="66" t="n">
        <f aca="false">workers_and_wage_low!B94</f>
        <v>6607.9300811589</v>
      </c>
      <c r="BA106" s="61" t="n">
        <f aca="false">(AZ106-AZ105)/AZ105</f>
        <v>0.00334090573106119</v>
      </c>
      <c r="BB106" s="61"/>
      <c r="BC106" s="61"/>
      <c r="BD106" s="61"/>
      <c r="BE106" s="61"/>
      <c r="BF106" s="5" t="n">
        <f aca="false">BF105*(1+AY106)*(1+BA106)*(1-BE106)</f>
        <v>119.675710668484</v>
      </c>
      <c r="BG106" s="5"/>
      <c r="BH106" s="5"/>
      <c r="BI106" s="61" t="n">
        <f aca="false">T113/AG113</f>
        <v>0.016085882836076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139682814.062125</v>
      </c>
      <c r="E107" s="9"/>
      <c r="F107" s="67" t="n">
        <f aca="false">'Low pensions'!I107</f>
        <v>25389004.9126918</v>
      </c>
      <c r="G107" s="82" t="n">
        <f aca="false">'Low pensions'!K107</f>
        <v>5099315.08989972</v>
      </c>
      <c r="H107" s="82" t="n">
        <f aca="false">'Low pensions'!V107</f>
        <v>28054927.0834394</v>
      </c>
      <c r="I107" s="82" t="n">
        <f aca="false">'Low pensions'!M107</f>
        <v>157710.77597628</v>
      </c>
      <c r="J107" s="82" t="n">
        <f aca="false">'Low pensions'!W107</f>
        <v>867678.157219774</v>
      </c>
      <c r="K107" s="9"/>
      <c r="L107" s="82" t="n">
        <f aca="false">'Low pensions'!N107</f>
        <v>3804149.79289091</v>
      </c>
      <c r="M107" s="67"/>
      <c r="N107" s="82" t="n">
        <f aca="false">'Low pensions'!L107</f>
        <v>1144887.64859944</v>
      </c>
      <c r="O107" s="9"/>
      <c r="P107" s="82" t="n">
        <f aca="false">'Low pensions'!X107</f>
        <v>26038585.4056049</v>
      </c>
      <c r="Q107" s="67"/>
      <c r="R107" s="82" t="n">
        <f aca="false">'Low SIPA income'!G102</f>
        <v>27574838.8723334</v>
      </c>
      <c r="S107" s="67"/>
      <c r="T107" s="82" t="n">
        <f aca="false">'Low SIPA income'!J102</f>
        <v>105434786.386529</v>
      </c>
      <c r="U107" s="9"/>
      <c r="V107" s="82" t="n">
        <f aca="false">'Low SIPA income'!F102</f>
        <v>120296.836197718</v>
      </c>
      <c r="W107" s="67"/>
      <c r="X107" s="82" t="n">
        <f aca="false">'Low SIPA income'!M102</f>
        <v>302150.969988416</v>
      </c>
      <c r="Y107" s="9"/>
      <c r="Z107" s="9" t="n">
        <f aca="false">R107+V107-N107-L107-F107</f>
        <v>-2642906.64565105</v>
      </c>
      <c r="AA107" s="9"/>
      <c r="AB107" s="9" t="n">
        <f aca="false">T107-P107-D107</f>
        <v>-60286613.0812013</v>
      </c>
      <c r="AC107" s="50"/>
      <c r="AD107" s="9"/>
      <c r="AE107" s="9"/>
      <c r="AF107" s="9"/>
      <c r="AG107" s="9" t="n">
        <f aca="false">BF107/100*$AG$57</f>
        <v>6587257381.72072</v>
      </c>
      <c r="AH107" s="40" t="n">
        <f aca="false">(AG107-AG106)/AG106</f>
        <v>0.0039983333080522</v>
      </c>
      <c r="AI107" s="40"/>
      <c r="AJ107" s="40" t="n">
        <f aca="false">AB107/AG107</f>
        <v>-0.00915200508917314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13219473</v>
      </c>
      <c r="AX107" s="7"/>
      <c r="AY107" s="40" t="n">
        <f aca="false">(AW107-AW106)/AW106</f>
        <v>0.00171677761387462</v>
      </c>
      <c r="AZ107" s="39" t="n">
        <f aca="false">workers_and_wage_low!B95</f>
        <v>6622.98060326287</v>
      </c>
      <c r="BA107" s="40" t="n">
        <f aca="false">(AZ107-AZ106)/AZ106</f>
        <v>0.00227764548339907</v>
      </c>
      <c r="BB107" s="40"/>
      <c r="BC107" s="40"/>
      <c r="BD107" s="40"/>
      <c r="BE107" s="40"/>
      <c r="BF107" s="7" t="n">
        <f aca="false">BF106*(1+AY107)*(1+BA107)*(1-BE107)</f>
        <v>120.154214048615</v>
      </c>
      <c r="BG107" s="7"/>
      <c r="BH107" s="7"/>
      <c r="BI107" s="40" t="n">
        <f aca="false">T114/AG114</f>
        <v>0.0140149244673985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137549305.136698</v>
      </c>
      <c r="E108" s="9"/>
      <c r="F108" s="67" t="n">
        <f aca="false">'Low pensions'!I108</f>
        <v>25001214.4106701</v>
      </c>
      <c r="G108" s="82" t="n">
        <f aca="false">'Low pensions'!K108</f>
        <v>5132899.17503359</v>
      </c>
      <c r="H108" s="82" t="n">
        <f aca="false">'Low pensions'!V108</f>
        <v>28239696.8109389</v>
      </c>
      <c r="I108" s="82" t="n">
        <f aca="false">'Low pensions'!M108</f>
        <v>158749.459021657</v>
      </c>
      <c r="J108" s="82" t="n">
        <f aca="false">'Low pensions'!W108</f>
        <v>873392.684874395</v>
      </c>
      <c r="K108" s="9"/>
      <c r="L108" s="82" t="n">
        <f aca="false">'Low pensions'!N108</f>
        <v>3782601.84856567</v>
      </c>
      <c r="M108" s="67"/>
      <c r="N108" s="82" t="n">
        <f aca="false">'Low pensions'!L108</f>
        <v>1127790.82132715</v>
      </c>
      <c r="O108" s="9"/>
      <c r="P108" s="82" t="n">
        <f aca="false">'Low pensions'!X108</f>
        <v>25832711.320794</v>
      </c>
      <c r="Q108" s="67"/>
      <c r="R108" s="82" t="n">
        <f aca="false">'Low SIPA income'!G103</f>
        <v>24133458.2884414</v>
      </c>
      <c r="S108" s="67"/>
      <c r="T108" s="82" t="n">
        <f aca="false">'Low SIPA income'!J103</f>
        <v>92276369.4537124</v>
      </c>
      <c r="U108" s="9"/>
      <c r="V108" s="82" t="n">
        <f aca="false">'Low SIPA income'!F103</f>
        <v>121153.514394007</v>
      </c>
      <c r="W108" s="67"/>
      <c r="X108" s="82" t="n">
        <f aca="false">'Low SIPA income'!M103</f>
        <v>304302.698630319</v>
      </c>
      <c r="Y108" s="9"/>
      <c r="Z108" s="9" t="n">
        <f aca="false">R108+V108-N108-L108-F108</f>
        <v>-5656995.27772753</v>
      </c>
      <c r="AA108" s="9"/>
      <c r="AB108" s="9" t="n">
        <f aca="false">T108-P108-D108</f>
        <v>-71105647.0037795</v>
      </c>
      <c r="AC108" s="50"/>
      <c r="AD108" s="9"/>
      <c r="AE108" s="9"/>
      <c r="AF108" s="9"/>
      <c r="AG108" s="9" t="n">
        <f aca="false">BF108/100*$AG$57</f>
        <v>6626089785.45484</v>
      </c>
      <c r="AH108" s="40" t="n">
        <f aca="false">(AG108-AG107)/AG107</f>
        <v>0.00589507916327638</v>
      </c>
      <c r="AI108" s="40"/>
      <c r="AJ108" s="40" t="n">
        <f aca="false">AB108/AG108</f>
        <v>-0.0107311626171843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13309003</v>
      </c>
      <c r="AX108" s="7"/>
      <c r="AY108" s="40" t="n">
        <f aca="false">(AW108-AW107)/AW107</f>
        <v>0.0067725846559844</v>
      </c>
      <c r="AZ108" s="39" t="n">
        <f aca="false">workers_and_wage_low!B96</f>
        <v>6617.20799687088</v>
      </c>
      <c r="BA108" s="40" t="n">
        <f aca="false">(AZ108-AZ107)/AZ107</f>
        <v>-0.000871602491050852</v>
      </c>
      <c r="BB108" s="40"/>
      <c r="BC108" s="40"/>
      <c r="BD108" s="40"/>
      <c r="BE108" s="40"/>
      <c r="BF108" s="7" t="n">
        <f aca="false">BF107*(1+AY108)*(1+BA108)*(1-BE108)</f>
        <v>120.862532652233</v>
      </c>
      <c r="BG108" s="7"/>
      <c r="BH108" s="7"/>
      <c r="BI108" s="40" t="n">
        <f aca="false">T115/AG115</f>
        <v>0.0160116500448485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139656495.913308</v>
      </c>
      <c r="E109" s="9"/>
      <c r="F109" s="67" t="n">
        <f aca="false">'Low pensions'!I109</f>
        <v>25384221.2776104</v>
      </c>
      <c r="G109" s="82" t="n">
        <f aca="false">'Low pensions'!K109</f>
        <v>5203591.81371857</v>
      </c>
      <c r="H109" s="82" t="n">
        <f aca="false">'Low pensions'!V109</f>
        <v>28628626.8512832</v>
      </c>
      <c r="I109" s="82" t="n">
        <f aca="false">'Low pensions'!M109</f>
        <v>160935.829290265</v>
      </c>
      <c r="J109" s="82" t="n">
        <f aca="false">'Low pensions'!W109</f>
        <v>885421.44900876</v>
      </c>
      <c r="K109" s="9"/>
      <c r="L109" s="82" t="n">
        <f aca="false">'Low pensions'!N109</f>
        <v>3837141.95706215</v>
      </c>
      <c r="M109" s="67"/>
      <c r="N109" s="82" t="n">
        <f aca="false">'Low pensions'!L109</f>
        <v>1143929.78098863</v>
      </c>
      <c r="O109" s="9"/>
      <c r="P109" s="82" t="n">
        <f aca="false">'Low pensions'!X109</f>
        <v>26204511.9973495</v>
      </c>
      <c r="Q109" s="67"/>
      <c r="R109" s="82" t="n">
        <f aca="false">'Low SIPA income'!G104</f>
        <v>27744957.4920697</v>
      </c>
      <c r="S109" s="67"/>
      <c r="T109" s="82" t="n">
        <f aca="false">'Low SIPA income'!J104</f>
        <v>106085249.673561</v>
      </c>
      <c r="U109" s="9"/>
      <c r="V109" s="82" t="n">
        <f aca="false">'Low SIPA income'!F104</f>
        <v>120036.044616744</v>
      </c>
      <c r="W109" s="67"/>
      <c r="X109" s="82" t="n">
        <f aca="false">'Low SIPA income'!M104</f>
        <v>301495.936725308</v>
      </c>
      <c r="Y109" s="9"/>
      <c r="Z109" s="9" t="n">
        <f aca="false">R109+V109-N109-L109-F109</f>
        <v>-2500299.47897471</v>
      </c>
      <c r="AA109" s="9"/>
      <c r="AB109" s="9" t="n">
        <f aca="false">T109-P109-D109</f>
        <v>-59775758.2370967</v>
      </c>
      <c r="AC109" s="50"/>
      <c r="AD109" s="9"/>
      <c r="AE109" s="9"/>
      <c r="AF109" s="9"/>
      <c r="AG109" s="9" t="n">
        <f aca="false">BF109/100*$AG$57</f>
        <v>6625064972.69151</v>
      </c>
      <c r="AH109" s="40" t="n">
        <f aca="false">(AG109-AG108)/AG108</f>
        <v>-0.000154663277515937</v>
      </c>
      <c r="AI109" s="40" t="n">
        <f aca="false">(AG109-AG105)/AG105</f>
        <v>0.0107937495662589</v>
      </c>
      <c r="AJ109" s="40" t="n">
        <f aca="false">AB109/AG109</f>
        <v>-0.00902266747322361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13256406</v>
      </c>
      <c r="AX109" s="7"/>
      <c r="AY109" s="40" t="n">
        <f aca="false">(AW109-AW108)/AW108</f>
        <v>-0.00395198648614025</v>
      </c>
      <c r="AZ109" s="39" t="n">
        <f aca="false">workers_and_wage_low!B97</f>
        <v>6642.43537262174</v>
      </c>
      <c r="BA109" s="40" t="n">
        <f aca="false">(AZ109-AZ108)/AZ108</f>
        <v>0.00381238972128282</v>
      </c>
      <c r="BB109" s="40"/>
      <c r="BC109" s="40"/>
      <c r="BD109" s="40"/>
      <c r="BE109" s="40"/>
      <c r="BF109" s="7" t="n">
        <f aca="false">BF108*(1+AY109)*(1+BA109)*(1-BE109)</f>
        <v>120.843839656804</v>
      </c>
      <c r="BG109" s="7"/>
      <c r="BH109" s="7"/>
      <c r="BI109" s="40" t="n">
        <f aca="false">T116/AG116</f>
        <v>0.0139737648147675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138213887.917757</v>
      </c>
      <c r="E110" s="6"/>
      <c r="F110" s="8" t="n">
        <f aca="false">'Low pensions'!I110</f>
        <v>25122010.1979435</v>
      </c>
      <c r="G110" s="81" t="n">
        <f aca="false">'Low pensions'!K110</f>
        <v>5252219.19794321</v>
      </c>
      <c r="H110" s="81" t="n">
        <f aca="false">'Low pensions'!V110</f>
        <v>28896160.3718893</v>
      </c>
      <c r="I110" s="81" t="n">
        <f aca="false">'Low pensions'!M110</f>
        <v>162439.769008553</v>
      </c>
      <c r="J110" s="81" t="n">
        <f aca="false">'Low pensions'!W110</f>
        <v>893695.681604822</v>
      </c>
      <c r="K110" s="6"/>
      <c r="L110" s="81" t="n">
        <f aca="false">'Low pensions'!N110</f>
        <v>4561831.83243839</v>
      </c>
      <c r="M110" s="8"/>
      <c r="N110" s="81" t="n">
        <f aca="false">'Low pensions'!L110</f>
        <v>1132726.39019692</v>
      </c>
      <c r="O110" s="6"/>
      <c r="P110" s="81" t="n">
        <f aca="false">'Low pensions'!X110</f>
        <v>29903293.4551062</v>
      </c>
      <c r="Q110" s="8"/>
      <c r="R110" s="81" t="n">
        <f aca="false">'Low SIPA income'!G105</f>
        <v>24224116.6309991</v>
      </c>
      <c r="S110" s="8"/>
      <c r="T110" s="81" t="n">
        <f aca="false">'Low SIPA income'!J105</f>
        <v>92623009.4839946</v>
      </c>
      <c r="U110" s="6"/>
      <c r="V110" s="81" t="n">
        <f aca="false">'Low SIPA income'!F105</f>
        <v>116768.129906602</v>
      </c>
      <c r="W110" s="8"/>
      <c r="X110" s="81" t="n">
        <f aca="false">'Low SIPA income'!M105</f>
        <v>293287.877139388</v>
      </c>
      <c r="Y110" s="6"/>
      <c r="Z110" s="6" t="n">
        <f aca="false">R110+V110-N110-L110-F110</f>
        <v>-6475683.6596731</v>
      </c>
      <c r="AA110" s="6"/>
      <c r="AB110" s="6" t="n">
        <f aca="false">T110-P110-D110</f>
        <v>-75494171.8888687</v>
      </c>
      <c r="AC110" s="50"/>
      <c r="AD110" s="6"/>
      <c r="AE110" s="6"/>
      <c r="AF110" s="6"/>
      <c r="AG110" s="6" t="n">
        <f aca="false">BF110/100*$AG$57</f>
        <v>6611634955.56439</v>
      </c>
      <c r="AH110" s="61" t="n">
        <f aca="false">(AG110-AG109)/AG109</f>
        <v>-0.00202715251585901</v>
      </c>
      <c r="AI110" s="61"/>
      <c r="AJ110" s="61" t="n">
        <f aca="false">AB110/AG110</f>
        <v>-0.0114183817461568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0.00159239790562228</v>
      </c>
      <c r="AV110" s="5"/>
      <c r="AW110" s="65" t="n">
        <f aca="false">workers_and_wage_low!C98</f>
        <v>13230898</v>
      </c>
      <c r="AX110" s="5"/>
      <c r="AY110" s="61" t="n">
        <f aca="false">(AW110-AW109)/AW109</f>
        <v>-0.0019242017783704</v>
      </c>
      <c r="AZ110" s="66" t="n">
        <f aca="false">workers_and_wage_low!B98</f>
        <v>6641.75021061145</v>
      </c>
      <c r="BA110" s="61" t="n">
        <f aca="false">(AZ110-AZ109)/AZ109</f>
        <v>-0.000103149217396189</v>
      </c>
      <c r="BB110" s="61"/>
      <c r="BC110" s="61"/>
      <c r="BD110" s="61"/>
      <c r="BE110" s="61"/>
      <c r="BF110" s="5" t="n">
        <f aca="false">BF109*(1+AY110)*(1+BA110)*(1-BE110)</f>
        <v>120.598870763217</v>
      </c>
      <c r="BG110" s="5"/>
      <c r="BH110" s="5"/>
      <c r="BI110" s="61" t="n">
        <f aca="false">T117/AG117</f>
        <v>0.016087775524888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140191640.95737</v>
      </c>
      <c r="E111" s="9"/>
      <c r="F111" s="67" t="n">
        <f aca="false">'Low pensions'!I111</f>
        <v>25481490.2240009</v>
      </c>
      <c r="G111" s="82" t="n">
        <f aca="false">'Low pensions'!K111</f>
        <v>5481735.12192456</v>
      </c>
      <c r="H111" s="82" t="n">
        <f aca="false">'Low pensions'!V111</f>
        <v>30158889.2674892</v>
      </c>
      <c r="I111" s="82" t="n">
        <f aca="false">'Low pensions'!M111</f>
        <v>169538.199647154</v>
      </c>
      <c r="J111" s="82" t="n">
        <f aca="false">'Low pensions'!W111</f>
        <v>932749.152602772</v>
      </c>
      <c r="K111" s="9"/>
      <c r="L111" s="82" t="n">
        <f aca="false">'Low pensions'!N111</f>
        <v>3825574.40266838</v>
      </c>
      <c r="M111" s="67"/>
      <c r="N111" s="82" t="n">
        <f aca="false">'Low pensions'!L111</f>
        <v>1148853.68911798</v>
      </c>
      <c r="O111" s="9"/>
      <c r="P111" s="82" t="n">
        <f aca="false">'Low pensions'!X111</f>
        <v>26171577.7923503</v>
      </c>
      <c r="Q111" s="67"/>
      <c r="R111" s="82" t="n">
        <f aca="false">'Low SIPA income'!G106</f>
        <v>27776608.8923863</v>
      </c>
      <c r="S111" s="67"/>
      <c r="T111" s="82" t="n">
        <f aca="false">'Low SIPA income'!J106</f>
        <v>106206271.545952</v>
      </c>
      <c r="U111" s="9"/>
      <c r="V111" s="82" t="n">
        <f aca="false">'Low SIPA income'!F106</f>
        <v>119111.736540096</v>
      </c>
      <c r="W111" s="67"/>
      <c r="X111" s="82" t="n">
        <f aca="false">'Low SIPA income'!M106</f>
        <v>299174.341322184</v>
      </c>
      <c r="Y111" s="9"/>
      <c r="Z111" s="9" t="n">
        <f aca="false">R111+V111-N111-L111-F111</f>
        <v>-2560197.68686086</v>
      </c>
      <c r="AA111" s="9"/>
      <c r="AB111" s="9" t="n">
        <f aca="false">T111-P111-D111</f>
        <v>-60156947.2037682</v>
      </c>
      <c r="AC111" s="50"/>
      <c r="AD111" s="9"/>
      <c r="AE111" s="9"/>
      <c r="AF111" s="9"/>
      <c r="AG111" s="9" t="n">
        <f aca="false">BF111/100*$AG$57</f>
        <v>6610898473.48764</v>
      </c>
      <c r="AH111" s="40" t="n">
        <f aca="false">(AG111-AG110)/AG110</f>
        <v>-0.000111391823912807</v>
      </c>
      <c r="AI111" s="40"/>
      <c r="AJ111" s="40" t="n">
        <f aca="false">AB111/AG111</f>
        <v>-0.00909966284386634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13227633</v>
      </c>
      <c r="AX111" s="7"/>
      <c r="AY111" s="40" t="n">
        <f aca="false">(AW111-AW110)/AW110</f>
        <v>-0.000246770854102269</v>
      </c>
      <c r="AZ111" s="39" t="n">
        <f aca="false">workers_and_wage_low!B99</f>
        <v>6642.64958625342</v>
      </c>
      <c r="BA111" s="40" t="n">
        <f aca="false">(AZ111-AZ110)/AZ110</f>
        <v>0.000135412446034435</v>
      </c>
      <c r="BB111" s="40"/>
      <c r="BC111" s="40"/>
      <c r="BD111" s="40"/>
      <c r="BE111" s="40"/>
      <c r="BF111" s="7" t="n">
        <f aca="false">BF110*(1+AY111)*(1+BA111)*(1-BE111)</f>
        <v>120.585437035041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138927500.348549</v>
      </c>
      <c r="E112" s="9"/>
      <c r="F112" s="67" t="n">
        <f aca="false">'Low pensions'!I112</f>
        <v>25251717.7044308</v>
      </c>
      <c r="G112" s="82" t="n">
        <f aca="false">'Low pensions'!K112</f>
        <v>5513718.96267003</v>
      </c>
      <c r="H112" s="82" t="n">
        <f aca="false">'Low pensions'!V112</f>
        <v>30334854.9225121</v>
      </c>
      <c r="I112" s="82" t="n">
        <f aca="false">'Low pensions'!M112</f>
        <v>170527.390598042</v>
      </c>
      <c r="J112" s="82" t="n">
        <f aca="false">'Low pensions'!W112</f>
        <v>938191.389356044</v>
      </c>
      <c r="K112" s="9"/>
      <c r="L112" s="82" t="n">
        <f aca="false">'Low pensions'!N112</f>
        <v>3794823.20342462</v>
      </c>
      <c r="M112" s="67"/>
      <c r="N112" s="82" t="n">
        <f aca="false">'Low pensions'!L112</f>
        <v>1140213.07748278</v>
      </c>
      <c r="O112" s="9"/>
      <c r="P112" s="82" t="n">
        <f aca="false">'Low pensions'!X112</f>
        <v>25964471.5774651</v>
      </c>
      <c r="Q112" s="67"/>
      <c r="R112" s="82" t="n">
        <f aca="false">'Low SIPA income'!G107</f>
        <v>24090636.1500667</v>
      </c>
      <c r="S112" s="67"/>
      <c r="T112" s="82" t="n">
        <f aca="false">'Low SIPA income'!J107</f>
        <v>92112635.2961691</v>
      </c>
      <c r="U112" s="9"/>
      <c r="V112" s="82" t="n">
        <f aca="false">'Low SIPA income'!F107</f>
        <v>120421.259209697</v>
      </c>
      <c r="W112" s="67"/>
      <c r="X112" s="82" t="n">
        <f aca="false">'Low SIPA income'!M107</f>
        <v>302463.484722358</v>
      </c>
      <c r="Y112" s="9"/>
      <c r="Z112" s="9" t="n">
        <f aca="false">R112+V112-N112-L112-F112</f>
        <v>-5975696.57606186</v>
      </c>
      <c r="AA112" s="9"/>
      <c r="AB112" s="9" t="n">
        <f aca="false">T112-P112-D112</f>
        <v>-72779336.6298447</v>
      </c>
      <c r="AC112" s="50"/>
      <c r="AD112" s="9"/>
      <c r="AE112" s="9"/>
      <c r="AF112" s="9"/>
      <c r="AG112" s="9" t="n">
        <f aca="false">BF112/100*$AG$57</f>
        <v>6617181113.50884</v>
      </c>
      <c r="AH112" s="40" t="n">
        <f aca="false">(AG112-AG111)/AG111</f>
        <v>0.000950345863939661</v>
      </c>
      <c r="AI112" s="40"/>
      <c r="AJ112" s="40" t="n">
        <f aca="false">AB112/AG112</f>
        <v>-0.0109985408259821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13253952</v>
      </c>
      <c r="AX112" s="7"/>
      <c r="AY112" s="40" t="n">
        <f aca="false">(AW112-AW111)/AW111</f>
        <v>0.00198969838367908</v>
      </c>
      <c r="AZ112" s="39" t="n">
        <f aca="false">workers_and_wage_low!B100</f>
        <v>6635.75924137627</v>
      </c>
      <c r="BA112" s="40" t="n">
        <f aca="false">(AZ112-AZ111)/AZ111</f>
        <v>-0.00103728862823242</v>
      </c>
      <c r="BB112" s="40"/>
      <c r="BC112" s="40"/>
      <c r="BD112" s="40"/>
      <c r="BE112" s="40"/>
      <c r="BF112" s="7" t="n">
        <f aca="false">BF111*(1+AY112)*(1+BA112)*(1-BE112)</f>
        <v>120.700034906379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141304985.043329</v>
      </c>
      <c r="E113" s="9"/>
      <c r="F113" s="67" t="n">
        <f aca="false">'Low pensions'!I113</f>
        <v>25683853.6905284</v>
      </c>
      <c r="G113" s="82" t="n">
        <f aca="false">'Low pensions'!K113</f>
        <v>5618003.22412666</v>
      </c>
      <c r="H113" s="82" t="n">
        <f aca="false">'Low pensions'!V113</f>
        <v>30908596.160215</v>
      </c>
      <c r="I113" s="82" t="n">
        <f aca="false">'Low pensions'!M113</f>
        <v>173752.677034846</v>
      </c>
      <c r="J113" s="82" t="n">
        <f aca="false">'Low pensions'!W113</f>
        <v>955935.963717992</v>
      </c>
      <c r="K113" s="9"/>
      <c r="L113" s="82" t="n">
        <f aca="false">'Low pensions'!N113</f>
        <v>3877242.19405554</v>
      </c>
      <c r="M113" s="67"/>
      <c r="N113" s="82" t="n">
        <f aca="false">'Low pensions'!L113</f>
        <v>1158403.06412087</v>
      </c>
      <c r="O113" s="9"/>
      <c r="P113" s="82" t="n">
        <f aca="false">'Low pensions'!X113</f>
        <v>26492220.0512214</v>
      </c>
      <c r="Q113" s="67"/>
      <c r="R113" s="82" t="n">
        <f aca="false">'Low SIPA income'!G108</f>
        <v>28048971.9912748</v>
      </c>
      <c r="S113" s="67"/>
      <c r="T113" s="82" t="n">
        <f aca="false">'Low SIPA income'!J108</f>
        <v>107247675.460725</v>
      </c>
      <c r="U113" s="9"/>
      <c r="V113" s="82" t="n">
        <f aca="false">'Low SIPA income'!F108</f>
        <v>118244.950382756</v>
      </c>
      <c r="W113" s="67"/>
      <c r="X113" s="82" t="n">
        <f aca="false">'Low SIPA income'!M108</f>
        <v>296997.224396328</v>
      </c>
      <c r="Y113" s="9"/>
      <c r="Z113" s="9" t="n">
        <f aca="false">R113+V113-N113-L113-F113</f>
        <v>-2552282.00704732</v>
      </c>
      <c r="AA113" s="9"/>
      <c r="AB113" s="9" t="n">
        <f aca="false">T113-P113-D113</f>
        <v>-60549529.6338255</v>
      </c>
      <c r="AC113" s="50"/>
      <c r="AD113" s="9"/>
      <c r="AE113" s="9"/>
      <c r="AF113" s="9"/>
      <c r="AG113" s="9" t="n">
        <f aca="false">BF113/100*$AG$57</f>
        <v>6667192379.40732</v>
      </c>
      <c r="AH113" s="40" t="n">
        <f aca="false">(AG113-AG112)/AG112</f>
        <v>0.00755779009832127</v>
      </c>
      <c r="AI113" s="40" t="n">
        <f aca="false">(AG113-AG109)/AG109</f>
        <v>0.00635879148196458</v>
      </c>
      <c r="AJ113" s="40" t="n">
        <f aca="false">AB113/AG113</f>
        <v>-0.00908171328921636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13304605</v>
      </c>
      <c r="AX113" s="7"/>
      <c r="AY113" s="40" t="n">
        <f aca="false">(AW113-AW112)/AW112</f>
        <v>0.0038217280400593</v>
      </c>
      <c r="AZ113" s="39" t="n">
        <f aca="false">workers_and_wage_low!B101</f>
        <v>6660.4564636389</v>
      </c>
      <c r="BA113" s="40" t="n">
        <f aca="false">(AZ113-AZ112)/AZ112</f>
        <v>0.00372183820483401</v>
      </c>
      <c r="BB113" s="40"/>
      <c r="BC113" s="40"/>
      <c r="BD113" s="40"/>
      <c r="BE113" s="40"/>
      <c r="BF113" s="7" t="n">
        <f aca="false">BF112*(1+AY113)*(1+BA113)*(1-BE113)</f>
        <v>121.612260435061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139368881.354461</v>
      </c>
      <c r="E114" s="6"/>
      <c r="F114" s="8" t="n">
        <f aca="false">'Low pensions'!I114</f>
        <v>25331943.9269816</v>
      </c>
      <c r="G114" s="81" t="n">
        <f aca="false">'Low pensions'!K114</f>
        <v>5605082.05525081</v>
      </c>
      <c r="H114" s="81" t="n">
        <f aca="false">'Low pensions'!V114</f>
        <v>30837507.7014213</v>
      </c>
      <c r="I114" s="81" t="n">
        <f aca="false">'Low pensions'!M114</f>
        <v>173353.05325518</v>
      </c>
      <c r="J114" s="81" t="n">
        <f aca="false">'Low pensions'!W114</f>
        <v>953737.351590349</v>
      </c>
      <c r="K114" s="6"/>
      <c r="L114" s="81" t="n">
        <f aca="false">'Low pensions'!N114</f>
        <v>4519753.6432151</v>
      </c>
      <c r="M114" s="8"/>
      <c r="N114" s="81" t="n">
        <f aca="false">'Low pensions'!L114</f>
        <v>1142418.39295429</v>
      </c>
      <c r="O114" s="6"/>
      <c r="P114" s="81" t="n">
        <f aca="false">'Low pensions'!X114</f>
        <v>29738272.0707633</v>
      </c>
      <c r="Q114" s="8"/>
      <c r="R114" s="81" t="n">
        <f aca="false">'Low SIPA income'!G109</f>
        <v>24445982.525445</v>
      </c>
      <c r="S114" s="8"/>
      <c r="T114" s="81" t="n">
        <f aca="false">'Low SIPA income'!J109</f>
        <v>93471332.9609024</v>
      </c>
      <c r="U114" s="6"/>
      <c r="V114" s="81" t="n">
        <f aca="false">'Low SIPA income'!F109</f>
        <v>118621.826150144</v>
      </c>
      <c r="W114" s="8"/>
      <c r="X114" s="81" t="n">
        <f aca="false">'Low SIPA income'!M109</f>
        <v>297943.827667707</v>
      </c>
      <c r="Y114" s="6"/>
      <c r="Z114" s="6" t="n">
        <f aca="false">R114+V114-N114-L114-F114</f>
        <v>-6429511.61155592</v>
      </c>
      <c r="AA114" s="6"/>
      <c r="AB114" s="6" t="n">
        <f aca="false">T114-P114-D114</f>
        <v>-75635820.4643215</v>
      </c>
      <c r="AC114" s="50"/>
      <c r="AD114" s="6"/>
      <c r="AE114" s="6"/>
      <c r="AF114" s="6"/>
      <c r="AG114" s="6" t="n">
        <f aca="false">BF114/100*$AG$57</f>
        <v>6669413964.97253</v>
      </c>
      <c r="AH114" s="61" t="n">
        <f aca="false">(AG114-AG113)/AG113</f>
        <v>0.000333211558747</v>
      </c>
      <c r="AI114" s="61"/>
      <c r="AJ114" s="61" t="n">
        <f aca="false">AB114/AG114</f>
        <v>-0.0113406996269174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0.00181607698473971</v>
      </c>
      <c r="AV114" s="5"/>
      <c r="AW114" s="65" t="n">
        <f aca="false">workers_and_wage_low!C102</f>
        <v>13313587</v>
      </c>
      <c r="AX114" s="5"/>
      <c r="AY114" s="61" t="n">
        <f aca="false">(AW114-AW113)/AW113</f>
        <v>0.000675104597242834</v>
      </c>
      <c r="AZ114" s="66" t="n">
        <f aca="false">workers_and_wage_low!B102</f>
        <v>6658.18083622731</v>
      </c>
      <c r="BA114" s="61" t="n">
        <f aca="false">(AZ114-AZ113)/AZ113</f>
        <v>-0.000341662380652074</v>
      </c>
      <c r="BB114" s="61"/>
      <c r="BC114" s="61"/>
      <c r="BD114" s="61"/>
      <c r="BE114" s="61"/>
      <c r="BF114" s="5" t="n">
        <f aca="false">BF113*(1+AY114)*(1+BA114)*(1-BE114)</f>
        <v>121.652783045924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141107903.574236</v>
      </c>
      <c r="E115" s="9"/>
      <c r="F115" s="67" t="n">
        <f aca="false">'Low pensions'!I115</f>
        <v>25648031.8006231</v>
      </c>
      <c r="G115" s="82" t="n">
        <f aca="false">'Low pensions'!K115</f>
        <v>5749248.79840486</v>
      </c>
      <c r="H115" s="82" t="n">
        <f aca="false">'Low pensions'!V115</f>
        <v>31630670.5861889</v>
      </c>
      <c r="I115" s="82" t="n">
        <f aca="false">'Low pensions'!M115</f>
        <v>177811.818507369</v>
      </c>
      <c r="J115" s="82" t="n">
        <f aca="false">'Low pensions'!W115</f>
        <v>978268.162459459</v>
      </c>
      <c r="K115" s="9"/>
      <c r="L115" s="82" t="n">
        <f aca="false">'Low pensions'!N115</f>
        <v>3853250.13041468</v>
      </c>
      <c r="M115" s="67"/>
      <c r="N115" s="82" t="n">
        <f aca="false">'Low pensions'!L115</f>
        <v>1157074.7215087</v>
      </c>
      <c r="O115" s="9"/>
      <c r="P115" s="82" t="n">
        <f aca="false">'Low pensions'!X115</f>
        <v>26360416.9698078</v>
      </c>
      <c r="Q115" s="67"/>
      <c r="R115" s="82" t="n">
        <f aca="false">'Low SIPA income'!G110</f>
        <v>27988050.6838545</v>
      </c>
      <c r="S115" s="67"/>
      <c r="T115" s="82" t="n">
        <f aca="false">'Low SIPA income'!J110</f>
        <v>107014737.56165</v>
      </c>
      <c r="U115" s="9"/>
      <c r="V115" s="82" t="n">
        <f aca="false">'Low SIPA income'!F110</f>
        <v>123885.989946438</v>
      </c>
      <c r="W115" s="67"/>
      <c r="X115" s="82" t="n">
        <f aca="false">'Low SIPA income'!M110</f>
        <v>311165.889423463</v>
      </c>
      <c r="Y115" s="9"/>
      <c r="Z115" s="9" t="n">
        <f aca="false">R115+V115-N115-L115-F115</f>
        <v>-2546419.97874556</v>
      </c>
      <c r="AA115" s="9"/>
      <c r="AB115" s="9" t="n">
        <f aca="false">T115-P115-D115</f>
        <v>-60453582.9823938</v>
      </c>
      <c r="AC115" s="50"/>
      <c r="AD115" s="9"/>
      <c r="AE115" s="9"/>
      <c r="AF115" s="9"/>
      <c r="AG115" s="9" t="n">
        <f aca="false">BF115/100*$AG$57</f>
        <v>6683554615.6644</v>
      </c>
      <c r="AH115" s="40" t="n">
        <f aca="false">(AG115-AG114)/AG114</f>
        <v>0.00212022387066413</v>
      </c>
      <c r="AI115" s="40"/>
      <c r="AJ115" s="40" t="n">
        <f aca="false">AB115/AG115</f>
        <v>-0.00904512440740849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13379202</v>
      </c>
      <c r="AX115" s="7"/>
      <c r="AY115" s="40" t="n">
        <f aca="false">(AW115-AW114)/AW114</f>
        <v>0.00492842387254464</v>
      </c>
      <c r="AZ115" s="39" t="n">
        <f aca="false">workers_and_wage_low!B103</f>
        <v>6639.57503008963</v>
      </c>
      <c r="BA115" s="40" t="n">
        <f aca="false">(AZ115-AZ114)/AZ114</f>
        <v>-0.00279442787682236</v>
      </c>
      <c r="BB115" s="40"/>
      <c r="BC115" s="40"/>
      <c r="BD115" s="40"/>
      <c r="BE115" s="40"/>
      <c r="BF115" s="7" t="n">
        <f aca="false">BF114*(1+AY115)*(1+BA115)*(1-BE115)</f>
        <v>121.91071418047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140099578.31061</v>
      </c>
      <c r="E116" s="9"/>
      <c r="F116" s="67" t="n">
        <f aca="false">'Low pensions'!I116</f>
        <v>25464756.7481861</v>
      </c>
      <c r="G116" s="82" t="n">
        <f aca="false">'Low pensions'!K116</f>
        <v>5698458.48358391</v>
      </c>
      <c r="H116" s="82" t="n">
        <f aca="false">'Low pensions'!V116</f>
        <v>31351237.2596096</v>
      </c>
      <c r="I116" s="82" t="n">
        <f aca="false">'Low pensions'!M116</f>
        <v>176240.984028368</v>
      </c>
      <c r="J116" s="82" t="n">
        <f aca="false">'Low pensions'!W116</f>
        <v>969625.894627099</v>
      </c>
      <c r="K116" s="9"/>
      <c r="L116" s="82" t="n">
        <f aca="false">'Low pensions'!N116</f>
        <v>3698700.46941292</v>
      </c>
      <c r="M116" s="67"/>
      <c r="N116" s="82" t="n">
        <f aca="false">'Low pensions'!L116</f>
        <v>1148865.07087211</v>
      </c>
      <c r="O116" s="9"/>
      <c r="P116" s="82" t="n">
        <f aca="false">'Low pensions'!X116</f>
        <v>25513290.9686075</v>
      </c>
      <c r="Q116" s="67"/>
      <c r="R116" s="82" t="n">
        <f aca="false">'Low SIPA income'!G111</f>
        <v>24608471.1348488</v>
      </c>
      <c r="S116" s="67"/>
      <c r="T116" s="82" t="n">
        <f aca="false">'Low SIPA income'!J111</f>
        <v>94092622.2421222</v>
      </c>
      <c r="U116" s="9"/>
      <c r="V116" s="82" t="n">
        <f aca="false">'Low SIPA income'!F111</f>
        <v>121295.023896649</v>
      </c>
      <c r="W116" s="67"/>
      <c r="X116" s="82" t="n">
        <f aca="false">'Low SIPA income'!M111</f>
        <v>304658.129702633</v>
      </c>
      <c r="Y116" s="9"/>
      <c r="Z116" s="9" t="n">
        <f aca="false">R116+V116-N116-L116-F116</f>
        <v>-5582556.12972559</v>
      </c>
      <c r="AA116" s="9"/>
      <c r="AB116" s="9" t="n">
        <f aca="false">T116-P116-D116</f>
        <v>-71520247.0370954</v>
      </c>
      <c r="AC116" s="50"/>
      <c r="AD116" s="9"/>
      <c r="AE116" s="9"/>
      <c r="AF116" s="9"/>
      <c r="AG116" s="9" t="n">
        <f aca="false">BF116/100*$AG$57</f>
        <v>6733519812.97732</v>
      </c>
      <c r="AH116" s="40" t="n">
        <f aca="false">(AG116-AG115)/AG115</f>
        <v>0.00747584185155232</v>
      </c>
      <c r="AI116" s="40"/>
      <c r="AJ116" s="40" t="n">
        <f aca="false">AB116/AG116</f>
        <v>-0.0106215247038045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13423901</v>
      </c>
      <c r="AX116" s="7"/>
      <c r="AY116" s="40" t="n">
        <f aca="false">(AW116-AW115)/AW115</f>
        <v>0.00334093169383346</v>
      </c>
      <c r="AZ116" s="39" t="n">
        <f aca="false">workers_and_wage_low!B104</f>
        <v>6666.93765964816</v>
      </c>
      <c r="BA116" s="40" t="n">
        <f aca="false">(AZ116-AZ115)/AZ115</f>
        <v>0.00412114170478272</v>
      </c>
      <c r="BB116" s="40"/>
      <c r="BC116" s="40"/>
      <c r="BD116" s="40"/>
      <c r="BE116" s="40"/>
      <c r="BF116" s="7" t="n">
        <f aca="false">BF115*(1+AY116)*(1+BA116)*(1-BE116)</f>
        <v>122.822099399693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141439232.430161</v>
      </c>
      <c r="E117" s="9"/>
      <c r="F117" s="67" t="n">
        <f aca="false">'Low pensions'!I117</f>
        <v>25708254.7422017</v>
      </c>
      <c r="G117" s="82" t="n">
        <f aca="false">'Low pensions'!K117</f>
        <v>5908867.18862517</v>
      </c>
      <c r="H117" s="82" t="n">
        <f aca="false">'Low pensions'!V117</f>
        <v>32508843.8741421</v>
      </c>
      <c r="I117" s="82" t="n">
        <f aca="false">'Low pensions'!M117</f>
        <v>182748.469751293</v>
      </c>
      <c r="J117" s="82" t="n">
        <f aca="false">'Low pensions'!W117</f>
        <v>1005428.16105593</v>
      </c>
      <c r="K117" s="9"/>
      <c r="L117" s="82" t="n">
        <f aca="false">'Low pensions'!N117</f>
        <v>3809718.58363668</v>
      </c>
      <c r="M117" s="67"/>
      <c r="N117" s="82" t="n">
        <f aca="false">'Low pensions'!L117</f>
        <v>1160428.35982683</v>
      </c>
      <c r="O117" s="9"/>
      <c r="P117" s="82" t="n">
        <f aca="false">'Low pensions'!X117</f>
        <v>26152982.2951796</v>
      </c>
      <c r="Q117" s="67"/>
      <c r="R117" s="82" t="n">
        <f aca="false">'Low SIPA income'!G112</f>
        <v>28255843.3845846</v>
      </c>
      <c r="S117" s="67"/>
      <c r="T117" s="82" t="n">
        <f aca="false">'Low SIPA income'!J112</f>
        <v>108038666.16294</v>
      </c>
      <c r="U117" s="9"/>
      <c r="V117" s="82" t="n">
        <f aca="false">'Low SIPA income'!F112</f>
        <v>119168.578150843</v>
      </c>
      <c r="W117" s="67"/>
      <c r="X117" s="82" t="n">
        <f aca="false">'Low SIPA income'!M112</f>
        <v>299317.111060487</v>
      </c>
      <c r="Y117" s="9"/>
      <c r="Z117" s="9" t="n">
        <f aca="false">R117+V117-N117-L117-F117</f>
        <v>-2303389.72292974</v>
      </c>
      <c r="AA117" s="9"/>
      <c r="AB117" s="9" t="n">
        <f aca="false">T117-P117-D117</f>
        <v>-59553548.5624002</v>
      </c>
      <c r="AC117" s="50"/>
      <c r="AD117" s="9"/>
      <c r="AE117" s="9"/>
      <c r="AF117" s="9"/>
      <c r="AG117" s="9" t="n">
        <f aca="false">BF117/100*$AG$57</f>
        <v>6715575189.11196</v>
      </c>
      <c r="AH117" s="40" t="n">
        <f aca="false">(AG117-AG116)/AG116</f>
        <v>-0.00266496934200459</v>
      </c>
      <c r="AI117" s="40" t="n">
        <f aca="false">(AG117-AG113)/AG113</f>
        <v>0.00725684920298332</v>
      </c>
      <c r="AJ117" s="40" t="n">
        <f aca="false">AB117/AG117</f>
        <v>-0.00886797435593529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13421289</v>
      </c>
      <c r="AX117" s="7"/>
      <c r="AY117" s="40" t="n">
        <f aca="false">(AW117-AW116)/AW116</f>
        <v>-0.000194578312220866</v>
      </c>
      <c r="AZ117" s="39" t="n">
        <f aca="false">workers_and_wage_low!B105</f>
        <v>6650.46451134025</v>
      </c>
      <c r="BA117" s="40" t="n">
        <f aca="false">(AZ117-AZ116)/AZ116</f>
        <v>-0.00247087180784993</v>
      </c>
      <c r="BB117" s="40"/>
      <c r="BC117" s="40"/>
      <c r="BD117" s="40"/>
      <c r="BE117" s="40"/>
      <c r="BF117" s="7" t="n">
        <f aca="false">BF116*(1+AY117)*(1+BA117)*(1-BE117)</f>
        <v>122.494782270273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0.0132461327536355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true" showOutlineSymbols="true" defaultGridColor="true" view="normal" topLeftCell="AB96" colorId="64" zoomScale="85" zoomScaleNormal="85" zoomScalePageLayoutView="100" workbookViewId="0">
      <selection pane="topLeft" activeCell="AG130" activeCellId="0" sqref="AG130"/>
    </sheetView>
  </sheetViews>
  <sheetFormatPr defaultColWidth="9.191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0.0788862579454325</v>
      </c>
      <c r="AT9" s="53" t="n">
        <f aca="false">AR9/AG37</f>
        <v>0.0750969334063013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-0.0394695002184884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374798104.613039</v>
      </c>
      <c r="AS10" s="53" t="n">
        <f aca="false">AQ10/AG41</f>
        <v>0.0797440764222515</v>
      </c>
      <c r="AT10" s="53" t="n">
        <f aca="false">AR10/AG41</f>
        <v>0.0723070182850089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0.0579754381426623</v>
      </c>
      <c r="BL10" s="51" t="n">
        <f aca="false">SUM(P38:P41)/AVERAGE(AG38:AG41)</f>
        <v>0.0169824612062406</v>
      </c>
      <c r="BM10" s="51" t="n">
        <f aca="false">SUM(D38:D41)/AVERAGE(AG38:AG41)</f>
        <v>0.08046247715491</v>
      </c>
      <c r="BN10" s="51" t="n">
        <f aca="false">(SUM(H38:H41)+SUM(J38:J41))/AVERAGE(AG38:AG41)</f>
        <v>0.00168213042563554</v>
      </c>
      <c r="BO10" s="52" t="n">
        <f aca="false">AL10-BN10</f>
        <v>-0.0411516306441239</v>
      </c>
      <c r="BP10" s="32" t="n">
        <f aca="false">BN10+BM10</f>
        <v>0.0821446075805456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-0.0406087405992324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0.0660000000000012</v>
      </c>
      <c r="AP11" s="52"/>
      <c r="AQ11" s="4" t="n">
        <f aca="false">AQ10*(1+AO11)</f>
        <v>440628485.959798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382204488.474993</v>
      </c>
      <c r="AS11" s="53" t="n">
        <f aca="false">AQ11/AG45</f>
        <v>0.0812834134362548</v>
      </c>
      <c r="AT11" s="53" t="n">
        <f aca="false">AR11/AG45</f>
        <v>0.0705058489040575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0.0608518469893206</v>
      </c>
      <c r="BL11" s="51" t="n">
        <f aca="false">SUM(P42:P45)/AVERAGE(AG42:AG45)</f>
        <v>0.0176466976054498</v>
      </c>
      <c r="BM11" s="51" t="n">
        <f aca="false">SUM(D42:D45)/AVERAGE(AG42:AG45)</f>
        <v>0.0838138899831033</v>
      </c>
      <c r="BN11" s="51" t="n">
        <f aca="false">(SUM(H42:H45)+SUM(J42:J45))/AVERAGE(AG42:AG45)</f>
        <v>0.0021049901350333</v>
      </c>
      <c r="BO11" s="52" t="n">
        <f aca="false">AL11-BN11</f>
        <v>-0.0427137307342657</v>
      </c>
      <c r="BP11" s="32" t="n">
        <f aca="false">BN11+BM11</f>
        <v>0.0859188801181366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-0.0430845108546021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0.0449999999999975</v>
      </c>
      <c r="AP12" s="52"/>
      <c r="AQ12" s="4" t="n">
        <f aca="false">AQ11*(1+AO12)</f>
        <v>460456767.827988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0.081278458575397</v>
      </c>
      <c r="AT12" s="53" t="n">
        <f aca="false">AR12/AG49</f>
        <v>0.0676478317351363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0.0624610712434826</v>
      </c>
      <c r="BL12" s="51" t="n">
        <f aca="false">SUM(P46:P49)/AVERAGE(AG46:AG49)</f>
        <v>0.0183428573632111</v>
      </c>
      <c r="BM12" s="51" t="n">
        <f aca="false">SUM(D46:D49)/AVERAGE(AG46:AG49)</f>
        <v>0.0872027247348736</v>
      </c>
      <c r="BN12" s="51" t="n">
        <f aca="false">(SUM(H46:H49)+SUM(J46:J49))/AVERAGE(AG46:AG49)</f>
        <v>0.00248429826963997</v>
      </c>
      <c r="BO12" s="52" t="n">
        <f aca="false">AL12-BN12</f>
        <v>-0.045568809124242</v>
      </c>
      <c r="BP12" s="32" t="n">
        <f aca="false">BN12+BM12</f>
        <v>0.0896870230045136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-0.0440443018603656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0.0812720580789223</v>
      </c>
      <c r="AT13" s="60" t="n">
        <f aca="false">AR13/AG53</f>
        <v>0.0650676382382707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0.0633381204973522</v>
      </c>
      <c r="BL13" s="32" t="n">
        <f aca="false">SUM(P50:P53)/AVERAGE(AG50:AG53)</f>
        <v>0.0186381067000749</v>
      </c>
      <c r="BM13" s="32" t="n">
        <f aca="false">SUM(D50:D53)/AVERAGE(AG50:AG53)</f>
        <v>0.0887443156576429</v>
      </c>
      <c r="BN13" s="32" t="n">
        <f aca="false">(SUM(H50:H53)+SUM(J50:J53))/AVERAGE(AG50:AG53)</f>
        <v>0.00293624261296689</v>
      </c>
      <c r="BO13" s="59" t="n">
        <f aca="false">AL13-BN13</f>
        <v>-0.0469805444733325</v>
      </c>
      <c r="BP13" s="32" t="n">
        <f aca="false">BN13+BM13</f>
        <v>0.0916805582706098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2735454.99361358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-0.0445344347862091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0.0349999999999993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382644196.227459</v>
      </c>
      <c r="AS14" s="64" t="n">
        <f aca="false">AQ14/AG57</f>
        <v>0.0812720580789224</v>
      </c>
      <c r="AT14" s="64" t="n">
        <f aca="false">AR14/AG57</f>
        <v>0.0627442364266897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0.0637626259977056</v>
      </c>
      <c r="BL14" s="61" t="n">
        <f aca="false">SUM(P54:P57)/AVERAGE(AG54:AG57)</f>
        <v>0.0187963002825774</v>
      </c>
      <c r="BM14" s="61" t="n">
        <f aca="false">SUM(D54:D57)/AVERAGE(AG54:AG57)</f>
        <v>0.0895007605013373</v>
      </c>
      <c r="BN14" s="61" t="n">
        <f aca="false">(SUM(H54:H57)+SUM(J54:J57))/AVERAGE(AG54:AG57)</f>
        <v>0.00399856939861163</v>
      </c>
      <c r="BO14" s="63" t="n">
        <f aca="false">AL14-BN14</f>
        <v>-0.0485330041848207</v>
      </c>
      <c r="BP14" s="32" t="n">
        <f aca="false">BN14+BM14</f>
        <v>0.0934993298999489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-0.048106861422655</v>
      </c>
      <c r="AM15" s="9" t="n">
        <f aca="false">'Central scenario'!AM15</f>
        <v>13032040.9288315</v>
      </c>
      <c r="AN15" s="69" t="n">
        <f aca="false">AM15/AVERAGE(AG58:AG61)</f>
        <v>0.00208409193967453</v>
      </c>
      <c r="AO15" s="69" t="n">
        <f aca="false">'GDP evolution by scenario'!M57</f>
        <v>0.0410713855057747</v>
      </c>
      <c r="AP15" s="69"/>
      <c r="AQ15" s="9" t="n">
        <f aca="false">AQ14*(1+AO15)</f>
        <v>515992108.353156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385084345.235038</v>
      </c>
      <c r="AS15" s="70" t="n">
        <f aca="false">AQ15/AG61</f>
        <v>0.0814549289477821</v>
      </c>
      <c r="AT15" s="70" t="n">
        <f aca="false">AR15/AG61</f>
        <v>0.0607897242462378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0.0647365351975824</v>
      </c>
      <c r="BL15" s="40" t="n">
        <f aca="false">SUM(P58:P61)/AVERAGE(AG58:AG61)</f>
        <v>0.0194769329235862</v>
      </c>
      <c r="BM15" s="40" t="n">
        <f aca="false">SUM(D58:D61)/AVERAGE(AG58:AG61)</f>
        <v>0.0933664636966512</v>
      </c>
      <c r="BN15" s="40" t="n">
        <f aca="false">(SUM(H58:H61)+SUM(J58:J61))/AVERAGE(AG58:AG61)</f>
        <v>0.00560651530925874</v>
      </c>
      <c r="BO15" s="69" t="n">
        <f aca="false">AL15-BN15</f>
        <v>-0.0537133767319137</v>
      </c>
      <c r="BP15" s="32" t="n">
        <f aca="false">BN15+BM15</f>
        <v>0.09897297900591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2919136.76234831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19424910.5368699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-0.049965625312993</v>
      </c>
      <c r="AM16" s="9" t="n">
        <f aca="false">'Central scenario'!AM16</f>
        <v>12139889.4651339</v>
      </c>
      <c r="AN16" s="69" t="n">
        <f aca="false">AM16/AVERAGE(AG62:AG65)</f>
        <v>0.00187542167738874</v>
      </c>
      <c r="AO16" s="69" t="n">
        <f aca="false">'GDP evolution by scenario'!M61</f>
        <v>0.0351904088912971</v>
      </c>
      <c r="AP16" s="69"/>
      <c r="AQ16" s="9" t="n">
        <f aca="false">AQ15*(1+AO16)</f>
        <v>534150081.630787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386301150.505698</v>
      </c>
      <c r="AS16" s="70" t="n">
        <f aca="false">AQ16/AG65</f>
        <v>0.0810671494767477</v>
      </c>
      <c r="AT16" s="70" t="n">
        <f aca="false">AR16/AG65</f>
        <v>0.0586283409626648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0.0652540030229476</v>
      </c>
      <c r="BL16" s="40" t="n">
        <f aca="false">SUM(P62:P65)/AVERAGE(AG62:AG65)</f>
        <v>0.019895108671773</v>
      </c>
      <c r="BM16" s="40" t="n">
        <f aca="false">SUM(D62:D65)/AVERAGE(AG62:AG65)</f>
        <v>0.0953245196641676</v>
      </c>
      <c r="BN16" s="40" t="n">
        <f aca="false">(SUM(H62:H65)+SUM(J62:J65))/AVERAGE(AG62:AG65)</f>
        <v>0.00671662187473216</v>
      </c>
      <c r="BO16" s="69" t="n">
        <f aca="false">AL16-BN16</f>
        <v>-0.0566822471877252</v>
      </c>
      <c r="BP16" s="32" t="n">
        <f aca="false">BN16+BM16</f>
        <v>0.1020411415389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18941504.3486667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-0.048096794387565</v>
      </c>
      <c r="AM17" s="9" t="n">
        <f aca="false">'Central scenario'!AM17</f>
        <v>11273018.6820578</v>
      </c>
      <c r="AN17" s="69" t="n">
        <f aca="false">AM17/AVERAGE(AG66:AG69)</f>
        <v>0.00167743149496015</v>
      </c>
      <c r="AO17" s="69" t="n">
        <f aca="false">'GDP evolution by scenario'!M65</f>
        <v>0.038196673205094</v>
      </c>
      <c r="AP17" s="69"/>
      <c r="AQ17" s="9" t="n">
        <f aca="false">AQ16*(1+AO17)</f>
        <v>554552837.741312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389587531.745905</v>
      </c>
      <c r="AS17" s="70" t="n">
        <f aca="false">AQ17/AG69</f>
        <v>0.0816713560542949</v>
      </c>
      <c r="AT17" s="70" t="n">
        <f aca="false">AR17/AG69</f>
        <v>0.057376213507677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0.0658393033447104</v>
      </c>
      <c r="BL17" s="40" t="n">
        <f aca="false">SUM(P66:P69)/AVERAGE(AG66:AG69)</f>
        <v>0.0193897985722494</v>
      </c>
      <c r="BM17" s="40" t="n">
        <f aca="false">SUM(D66:D69)/AVERAGE(AG66:AG69)</f>
        <v>0.094546299160026</v>
      </c>
      <c r="BN17" s="40" t="n">
        <f aca="false">(SUM(H66:H69)+SUM(J66:J69))/AVERAGE(AG66:AG69)</f>
        <v>0.00771188164156569</v>
      </c>
      <c r="BO17" s="69" t="n">
        <f aca="false">AL17-BN17</f>
        <v>-0.0558086760291307</v>
      </c>
      <c r="BP17" s="32" t="n">
        <f aca="false">BN17+BM17</f>
        <v>0.102258180801592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-0.0452960862629945</v>
      </c>
      <c r="AM18" s="6" t="n">
        <f aca="false">'Central scenario'!AM18</f>
        <v>10452476.7322336</v>
      </c>
      <c r="AN18" s="63" t="n">
        <f aca="false">AM18/AVERAGE(AG70:AG73)</f>
        <v>0.0014974728333583</v>
      </c>
      <c r="AO18" s="63" t="n">
        <f aca="false">'GDP evolution by scenario'!M69</f>
        <v>0.0386394721272574</v>
      </c>
      <c r="AP18" s="63"/>
      <c r="AQ18" s="6" t="n">
        <f aca="false">AQ17*(1+AO18)</f>
        <v>575980466.658309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394004667.836418</v>
      </c>
      <c r="AS18" s="64" t="n">
        <f aca="false">AQ18/AG73</f>
        <v>0.0813831743720479</v>
      </c>
      <c r="AT18" s="64" t="n">
        <f aca="false">AR18/AG73</f>
        <v>0.055670899348318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0.0664315991706521</v>
      </c>
      <c r="BL18" s="61" t="n">
        <f aca="false">SUM(P70:P73)/AVERAGE(AG70:AG73)</f>
        <v>0.0186613989917715</v>
      </c>
      <c r="BM18" s="61" t="n">
        <f aca="false">SUM(D70:D73)/AVERAGE(AG70:AG73)</f>
        <v>0.0930662864418751</v>
      </c>
      <c r="BN18" s="61" t="n">
        <f aca="false">(SUM(H70:H73)+SUM(J70:J73))/AVERAGE(AG70:AG73)</f>
        <v>0.00870467409908471</v>
      </c>
      <c r="BO18" s="63" t="n">
        <f aca="false">AL18-BN18</f>
        <v>-0.0540007603620792</v>
      </c>
      <c r="BP18" s="32" t="n">
        <f aca="false">BN18+BM18</f>
        <v>0.10177096054096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-0.0430910351386164</v>
      </c>
      <c r="AM19" s="9" t="n">
        <f aca="false">'Central scenario'!AM19</f>
        <v>9649081.86791266</v>
      </c>
      <c r="AN19" s="69" t="n">
        <f aca="false">AM19/AVERAGE(AG74:AG77)</f>
        <v>0.00133984724252071</v>
      </c>
      <c r="AO19" s="69" t="n">
        <f aca="false">'GDP evolution by scenario'!M73</f>
        <v>0.0317404253234823</v>
      </c>
      <c r="AP19" s="69"/>
      <c r="AQ19" s="9" t="n">
        <f aca="false">AQ18*(1+AO19)</f>
        <v>594262331.648061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396721881.748318</v>
      </c>
      <c r="AS19" s="70" t="n">
        <f aca="false">AQ19/AG77</f>
        <v>0.0814709421287605</v>
      </c>
      <c r="AT19" s="70" t="n">
        <f aca="false">AR19/AG77</f>
        <v>0.0543889520634664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0.0668494699792308</v>
      </c>
      <c r="BL19" s="40" t="n">
        <f aca="false">SUM(P74:P77)/AVERAGE(AG74:AG77)</f>
        <v>0.0183207391843207</v>
      </c>
      <c r="BM19" s="40" t="n">
        <f aca="false">SUM(D74:D77)/AVERAGE(AG74:AG77)</f>
        <v>0.0916197659335266</v>
      </c>
      <c r="BN19" s="40" t="n">
        <f aca="false">(SUM(H74:H77)+SUM(J74:J77))/AVERAGE(AG74:AG77)</f>
        <v>0.0097175826219416</v>
      </c>
      <c r="BO19" s="69" t="n">
        <f aca="false">AL19-BN19</f>
        <v>-0.052808617760558</v>
      </c>
      <c r="BP19" s="32" t="n">
        <f aca="false">BN19+BM19</f>
        <v>0.101337348555468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-0.0412832718723183</v>
      </c>
      <c r="AM20" s="9" t="n">
        <f aca="false">'Central scenario'!AM20</f>
        <v>8873587.4679367</v>
      </c>
      <c r="AN20" s="69" t="n">
        <f aca="false">AM20/AVERAGE(AG78:AG81)</f>
        <v>0.00120160664948224</v>
      </c>
      <c r="AO20" s="69" t="n">
        <f aca="false">'GDP evolution by scenario'!M77</f>
        <v>0.0254304442273705</v>
      </c>
      <c r="AP20" s="69"/>
      <c r="AQ20" s="9" t="n">
        <f aca="false">AQ19*(1+AO20)</f>
        <v>609374686.729465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397834149.75607</v>
      </c>
      <c r="AS20" s="70" t="n">
        <f aca="false">AQ20/AG81</f>
        <v>0.0820958601843719</v>
      </c>
      <c r="AT20" s="70" t="n">
        <f aca="false">AR20/AG81</f>
        <v>0.0535968057850139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0.0672705787245062</v>
      </c>
      <c r="BL20" s="40" t="n">
        <f aca="false">SUM(P78:P81)/AVERAGE(AG78:AG81)</f>
        <v>0.0179696112766969</v>
      </c>
      <c r="BM20" s="40" t="n">
        <f aca="false">SUM(D78:D81)/AVERAGE(AG78:AG81)</f>
        <v>0.0905842393201276</v>
      </c>
      <c r="BN20" s="40" t="n">
        <f aca="false">(SUM(H78:H81)+SUM(J78:J81))/AVERAGE(AG78:AG81)</f>
        <v>0.0106040031407916</v>
      </c>
      <c r="BO20" s="69" t="n">
        <f aca="false">AL20-BN20</f>
        <v>-0.0518872750131098</v>
      </c>
      <c r="BP20" s="32" t="n">
        <f aca="false">BN20+BM20</f>
        <v>0.101188242460919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-0.0396572131258323</v>
      </c>
      <c r="AM21" s="9" t="n">
        <f aca="false">'Central scenario'!AM21</f>
        <v>8126011.66426731</v>
      </c>
      <c r="AN21" s="69" t="n">
        <f aca="false">AM21/AVERAGE(AG82:AG85)</f>
        <v>0.00107128937194066</v>
      </c>
      <c r="AO21" s="69" t="n">
        <f aca="false">'GDP evolution by scenario'!M81</f>
        <v>0.0271496758582501</v>
      </c>
      <c r="AP21" s="69"/>
      <c r="AQ21" s="9" t="n">
        <f aca="false">AQ20*(1+AO21)</f>
        <v>625919011.950392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400408578.514658</v>
      </c>
      <c r="AS21" s="70" t="n">
        <f aca="false">AQ21/AG85</f>
        <v>0.0815685911871873</v>
      </c>
      <c r="AT21" s="70" t="n">
        <f aca="false">AR21/AG85</f>
        <v>0.0521804946408842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0.0679418147362428</v>
      </c>
      <c r="BL21" s="40" t="n">
        <f aca="false">SUM(P82:P85)/AVERAGE(AG82:AG85)</f>
        <v>0.0175313354941287</v>
      </c>
      <c r="BM21" s="40" t="n">
        <f aca="false">SUM(D82:D85)/AVERAGE(AG82:AG85)</f>
        <v>0.0900676923679463</v>
      </c>
      <c r="BN21" s="40" t="n">
        <f aca="false">(SUM(H82:H85)+SUM(J82:J85))/AVERAGE(AG82:AG85)</f>
        <v>0.0116102236334713</v>
      </c>
      <c r="BO21" s="69" t="n">
        <f aca="false">AL21-BN21</f>
        <v>-0.0512674367593036</v>
      </c>
      <c r="BP21" s="32" t="n">
        <f aca="false">BN21+BM21</f>
        <v>0.101677916001418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-0.0380466683872318</v>
      </c>
      <c r="AM22" s="6" t="n">
        <f aca="false">'Central scenario'!AM22</f>
        <v>7406781.38079157</v>
      </c>
      <c r="AN22" s="63" t="n">
        <f aca="false">AM22/AVERAGE(AG86:AG89)</f>
        <v>0.000950212290194495</v>
      </c>
      <c r="AO22" s="63" t="n">
        <f aca="false">'GDP evolution by scenario'!M85</f>
        <v>0.0276334629508654</v>
      </c>
      <c r="AP22" s="63"/>
      <c r="AQ22" s="6" t="n">
        <f aca="false">AQ21*(1+AO22)</f>
        <v>643215321.777366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403973125.064068</v>
      </c>
      <c r="AS22" s="64" t="n">
        <f aca="false">AQ22/AG89</f>
        <v>0.0819887771978787</v>
      </c>
      <c r="AT22" s="64" t="n">
        <f aca="false">AR22/AG89</f>
        <v>0.0514932735950478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0.068004661863751</v>
      </c>
      <c r="BL22" s="61" t="n">
        <f aca="false">SUM(P86:P89)/AVERAGE(AG86:AG89)</f>
        <v>0.0172412286004197</v>
      </c>
      <c r="BM22" s="61" t="n">
        <f aca="false">SUM(D86:D89)/AVERAGE(AG86:AG89)</f>
        <v>0.0888101016505631</v>
      </c>
      <c r="BN22" s="61" t="n">
        <f aca="false">(SUM(H86:H89)+SUM(J86:J89))/AVERAGE(AG86:AG89)</f>
        <v>0.0126756766556672</v>
      </c>
      <c r="BO22" s="63" t="n">
        <f aca="false">AL22-BN22</f>
        <v>-0.050722345042899</v>
      </c>
      <c r="BP22" s="32" t="n">
        <f aca="false">BN22+BM22</f>
        <v>0.10148577830623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-0.0368781825174413</v>
      </c>
      <c r="AM23" s="9" t="n">
        <f aca="false">'Central scenario'!AM23</f>
        <v>6738583.40306814</v>
      </c>
      <c r="AN23" s="69" t="n">
        <f aca="false">AM23/AVERAGE(AG90:AG93)</f>
        <v>0.00084739676349926</v>
      </c>
      <c r="AO23" s="69" t="n">
        <f aca="false">'GDP evolution by scenario'!M89</f>
        <v>0.0201708833975205</v>
      </c>
      <c r="AP23" s="69"/>
      <c r="AQ23" s="9" t="n">
        <f aca="false">AQ22*(1+AO23)</f>
        <v>656189543.032436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405320962.966331</v>
      </c>
      <c r="AS23" s="70" t="n">
        <f aca="false">AQ23/AG93</f>
        <v>0.0817213282903482</v>
      </c>
      <c r="AT23" s="70" t="n">
        <f aca="false">AR23/AG93</f>
        <v>0.0504783531362894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0.068325233622097</v>
      </c>
      <c r="BL23" s="40" t="n">
        <f aca="false">SUM(P90:P93)/AVERAGE(AG90:AG93)</f>
        <v>0.0168173290282858</v>
      </c>
      <c r="BM23" s="40" t="n">
        <f aca="false">SUM(D90:D93)/AVERAGE(AG90:AG93)</f>
        <v>0.0883860871112526</v>
      </c>
      <c r="BN23" s="40" t="n">
        <f aca="false">(SUM(H90:H93)+SUM(J90:J93))/AVERAGE(AG90:AG93)</f>
        <v>0.0135813092514648</v>
      </c>
      <c r="BO23" s="69" t="n">
        <f aca="false">AL23-BN23</f>
        <v>-0.0504594917689061</v>
      </c>
      <c r="BP23" s="32" t="n">
        <f aca="false">BN23+BM23</f>
        <v>0.101967396362717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3599614.55233288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-0.03580532212459</v>
      </c>
      <c r="AM24" s="9" t="n">
        <f aca="false">'Central scenario'!AM24</f>
        <v>6098422.29766839</v>
      </c>
      <c r="AN24" s="69" t="n">
        <f aca="false">AM24/AVERAGE(AG94:AG97)</f>
        <v>0.000747296719896217</v>
      </c>
      <c r="AO24" s="69" t="n">
        <f aca="false">'GDP evolution by scenario'!M93</f>
        <v>0.0262250502865464</v>
      </c>
      <c r="AP24" s="69"/>
      <c r="AQ24" s="9" t="n">
        <f aca="false">AQ23*(1+AO24)</f>
        <v>673398146.795967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409779144.011812</v>
      </c>
      <c r="AS24" s="70" t="n">
        <f aca="false">AQ24/AG97</f>
        <v>0.0816692002962464</v>
      </c>
      <c r="AT24" s="70" t="n">
        <f aca="false">AR24/AG97</f>
        <v>0.0496976939255893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0.0687768120036983</v>
      </c>
      <c r="BL24" s="40" t="n">
        <f aca="false">SUM(P94:P97)/AVERAGE(AG94:AG97)</f>
        <v>0.0166040998820333</v>
      </c>
      <c r="BM24" s="40" t="n">
        <f aca="false">SUM(D94:D97)/AVERAGE(AG94:AG97)</f>
        <v>0.087978034246255</v>
      </c>
      <c r="BN24" s="40" t="n">
        <f aca="false">(SUM(H94:H97)+SUM(J94:J97))/AVERAGE(AG94:AG97)</f>
        <v>0.0142166580276725</v>
      </c>
      <c r="BO24" s="69" t="n">
        <f aca="false">AL24-BN24</f>
        <v>-0.0500219801522625</v>
      </c>
      <c r="BP24" s="32" t="n">
        <f aca="false">BN24+BM24</f>
        <v>0.102194692273927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4012507.36812272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-0.0344369891693728</v>
      </c>
      <c r="AM25" s="9" t="n">
        <f aca="false">'Central scenario'!AM25</f>
        <v>5493111.4769607</v>
      </c>
      <c r="AN25" s="69" t="n">
        <f aca="false">AM25/AVERAGE(AG98:AG101)</f>
        <v>0.000657072236165118</v>
      </c>
      <c r="AO25" s="69" t="n">
        <f aca="false">'GDP evolution by scenario'!M97</f>
        <v>0.0244266715138817</v>
      </c>
      <c r="AP25" s="69"/>
      <c r="AQ25" s="9" t="n">
        <f aca="false">AQ24*(1+AO25)</f>
        <v>689847022.125809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414234342.600653</v>
      </c>
      <c r="AS25" s="70" t="n">
        <f aca="false">AQ25/AG101</f>
        <v>0.0817422998927088</v>
      </c>
      <c r="AT25" s="70" t="n">
        <f aca="false">AR25/AG101</f>
        <v>0.0490840240991088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0.0690084638603519</v>
      </c>
      <c r="BL25" s="40" t="n">
        <f aca="false">SUM(P98:P101)/AVERAGE(AG98:AG101)</f>
        <v>0.0162345019542094</v>
      </c>
      <c r="BM25" s="40" t="n">
        <f aca="false">SUM(D98:D101)/AVERAGE(AG98:AG101)</f>
        <v>0.0872109510755154</v>
      </c>
      <c r="BN25" s="40" t="n">
        <f aca="false">(SUM(H98:H101)+SUM(J98:J101))/AVERAGE(AG98:AG101)</f>
        <v>0.0149668740083957</v>
      </c>
      <c r="BO25" s="69" t="n">
        <f aca="false">AL25-BN25</f>
        <v>-0.0494038631777685</v>
      </c>
      <c r="BP25" s="32" t="n">
        <f aca="false">BN25+BM25</f>
        <v>0.102177825083911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-0.032685810304135</v>
      </c>
      <c r="AM26" s="6" t="n">
        <f aca="false">'Central scenario'!AM26</f>
        <v>4920541.96276278</v>
      </c>
      <c r="AN26" s="63" t="n">
        <f aca="false">AM26/AVERAGE(AG102:AG105)</f>
        <v>0.000574050676975136</v>
      </c>
      <c r="AO26" s="63" t="n">
        <f aca="false">'GDP evolution by scenario'!M101</f>
        <v>0.0253152354158026</v>
      </c>
      <c r="AP26" s="63"/>
      <c r="AQ26" s="6" t="n">
        <f aca="false">AQ25*(1+AO26)</f>
        <v>707310661.891814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419743406.100026</v>
      </c>
      <c r="AS26" s="64" t="n">
        <f aca="false">AQ26/AG105</f>
        <v>0.0815010733454002</v>
      </c>
      <c r="AT26" s="64" t="n">
        <f aca="false">AR26/AG105</f>
        <v>0.0483656474727916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0.0694297056909315</v>
      </c>
      <c r="BL26" s="61" t="n">
        <f aca="false">SUM(P102:P105)/AVERAGE(AG102:AG105)</f>
        <v>0.0159456312153689</v>
      </c>
      <c r="BM26" s="61" t="n">
        <f aca="false">SUM(D102:D105)/AVERAGE(AG102:AG105)</f>
        <v>0.0861698847796976</v>
      </c>
      <c r="BN26" s="61" t="n">
        <f aca="false">(SUM(H102:H105)+SUM(J102:J105))/AVERAGE(AG102:AG105)</f>
        <v>0.0159447587287958</v>
      </c>
      <c r="BO26" s="63" t="n">
        <f aca="false">AL26-BN26</f>
        <v>-0.0486305690329308</v>
      </c>
      <c r="BP26" s="32" t="n">
        <f aca="false">BN26+BM26</f>
        <v>0.102114643508493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-0.0311603794988268</v>
      </c>
      <c r="AM27" s="9" t="n">
        <f aca="false">'Central scenario'!AM27</f>
        <v>4379286.21321994</v>
      </c>
      <c r="AN27" s="69" t="n">
        <f aca="false">AM27/AVERAGE(AG106:AG109)</f>
        <v>0.000497493100397138</v>
      </c>
      <c r="AO27" s="69" t="n">
        <f aca="false">'GDP evolution by scenario'!M105</f>
        <v>0.0269600787742001</v>
      </c>
      <c r="AP27" s="69"/>
      <c r="AQ27" s="9" t="n">
        <f aca="false">AQ26*(1+AO27)</f>
        <v>726379813.054249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426626581.564221</v>
      </c>
      <c r="AS27" s="70" t="n">
        <f aca="false">AQ27/AG109</f>
        <v>0.0817411865664786</v>
      </c>
      <c r="AT27" s="70" t="n">
        <f aca="false">AR27/AG109</f>
        <v>0.0480092678391318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0.0698838842342931</v>
      </c>
      <c r="BL27" s="40" t="n">
        <f aca="false">SUM(P106:P109)/AVERAGE(AG106:AG109)</f>
        <v>0.0157169698965689</v>
      </c>
      <c r="BM27" s="40" t="n">
        <f aca="false">SUM(D106:D109)/AVERAGE(AG106:AG109)</f>
        <v>0.085327293836551</v>
      </c>
      <c r="BN27" s="40" t="n">
        <f aca="false">(SUM(H106:H109)+SUM(J106:J109))/AVERAGE(AG106:AG109)</f>
        <v>0.0164297759157896</v>
      </c>
      <c r="BO27" s="69" t="n">
        <f aca="false">AL27-BN27</f>
        <v>-0.0475901554146164</v>
      </c>
      <c r="BP27" s="32" t="n">
        <f aca="false">BN27+BM27</f>
        <v>0.101757069752341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21298292.3380149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-0.0291791528082186</v>
      </c>
      <c r="AM28" s="9" t="n">
        <f aca="false">'Central scenario'!AM28</f>
        <v>3887732.69163583</v>
      </c>
      <c r="AN28" s="69" t="n">
        <f aca="false">AM28/AVERAGE(AG110:AG113)</f>
        <v>0.000430326449586298</v>
      </c>
      <c r="AO28" s="69" t="n">
        <f aca="false">'GDP evolution by scenario'!M109</f>
        <v>0.0263183365950643</v>
      </c>
      <c r="AP28" s="69"/>
      <c r="AQ28" s="9" t="n">
        <f aca="false">AQ27*(1+AO28)</f>
        <v>745496921.470071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433920274.757073</v>
      </c>
      <c r="AS28" s="70" t="n">
        <f aca="false">AQ28/AG113</f>
        <v>0.0818149417476988</v>
      </c>
      <c r="AT28" s="70" t="n">
        <f aca="false">AR28/AG113</f>
        <v>0.0476208029570256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0.0700710225836724</v>
      </c>
      <c r="BL28" s="40" t="n">
        <f aca="false">SUM(P110:P113)/AVERAGE(AG110:AG113)</f>
        <v>0.0153440711963687</v>
      </c>
      <c r="BM28" s="40" t="n">
        <f aca="false">SUM(D110:D113)/AVERAGE(AG110:AG113)</f>
        <v>0.0839061041955222</v>
      </c>
      <c r="BN28" s="40" t="n">
        <f aca="false">(SUM(H110:H113)+SUM(J110:J113))/AVERAGE(AG110:AG113)</f>
        <v>0.0173136170658734</v>
      </c>
      <c r="BO28" s="69" t="n">
        <f aca="false">AL28-BN28</f>
        <v>-0.046492769874092</v>
      </c>
      <c r="BP28" s="32" t="n">
        <f aca="false">BN28+BM28</f>
        <v>0.101219721261396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3051396.7057971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-0.0281490888384299</v>
      </c>
      <c r="AM29" s="9" t="n">
        <f aca="false">'Central scenario'!AM29</f>
        <v>3427469.19706586</v>
      </c>
      <c r="AN29" s="69" t="n">
        <f aca="false">AM29/AVERAGE(AG114:AG117)</f>
        <v>0.000372010221824225</v>
      </c>
      <c r="AO29" s="69" t="n">
        <f aca="false">'GDP evolution by scenario'!M113</f>
        <v>0.0198125002885197</v>
      </c>
      <c r="AP29" s="69"/>
      <c r="AQ29" s="9" t="n">
        <f aca="false">AQ28*(1+AO29)</f>
        <v>760267079.441787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439058837.457826</v>
      </c>
      <c r="AS29" s="70" t="n">
        <f aca="false">AQ29/AG117</f>
        <v>0.0817908922414977</v>
      </c>
      <c r="AT29" s="70" t="n">
        <f aca="false">AR29/AG117</f>
        <v>0.0472347350467383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0.0135173993739276</v>
      </c>
      <c r="BJ29" s="7" t="n">
        <f aca="false">BJ28+1</f>
        <v>2040</v>
      </c>
      <c r="BK29" s="40" t="n">
        <f aca="false">SUM(T114:T117)/AVERAGE(AG114:AG117)</f>
        <v>0.0702327149537041</v>
      </c>
      <c r="BL29" s="40" t="n">
        <f aca="false">SUM(P114:P117)/AVERAGE(AG114:AG117)</f>
        <v>0.0149876658900454</v>
      </c>
      <c r="BM29" s="40" t="n">
        <f aca="false">SUM(D114:D117)/AVERAGE(AG114:AG117)</f>
        <v>0.0833941379020886</v>
      </c>
      <c r="BN29" s="40" t="n">
        <f aca="false">(SUM(H114:H117)+SUM(J114:J117))/AVERAGE(AG114:AG117)</f>
        <v>0.0179119583693733</v>
      </c>
      <c r="BO29" s="69" t="n">
        <f aca="false">AL29-BN29</f>
        <v>-0.0460610472078032</v>
      </c>
      <c r="BP29" s="32" t="n">
        <f aca="false">BN29+BM29</f>
        <v>0.101306096271462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3574517.52676076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-0.243882646442842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20875118.4849545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716576.590225101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-0.0094103646852777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0.0157834794535266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0.0137582593545514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-5188633.36724086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0.0162149074680382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-44216605.0285629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0.0395822717300692</v>
      </c>
      <c r="AI37" s="40" t="n">
        <f aca="false">(AG37-AG33)/AG33</f>
        <v>-0.0604251039042056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0.0141261480931026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-5673017.91944573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4836393169.61815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0.0167181236772687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3149979.29052345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-2100617.97103037</v>
      </c>
      <c r="AA39" s="9"/>
      <c r="AB39" s="9" t="n">
        <f aca="false">T39-P39-D39</f>
        <v>-44635396.6036425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0.0167662295025796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0.0144451021394451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2817712.23738287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0.037009738361888</v>
      </c>
      <c r="AI40" s="40"/>
      <c r="AJ40" s="40" t="n">
        <f aca="false">AB40/AG40</f>
        <v>-0.00895010561273409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0.0166419367515592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108198464.27207</v>
      </c>
      <c r="E41" s="9"/>
      <c r="F41" s="82" t="n">
        <f aca="false">'High pensions'!I41</f>
        <v>19666351.6510164</v>
      </c>
      <c r="G41" s="82" t="n">
        <f aca="false">'High pensions'!K41</f>
        <v>440501.620661608</v>
      </c>
      <c r="H41" s="82" t="n">
        <f aca="false">'High pensions'!V41</f>
        <v>2423509.94789015</v>
      </c>
      <c r="I41" s="82" t="n">
        <f aca="false">'High pensions'!M41</f>
        <v>13623.761463761</v>
      </c>
      <c r="J41" s="82" t="n">
        <f aca="false">'High pensions'!W41</f>
        <v>74953.915914128</v>
      </c>
      <c r="K41" s="9"/>
      <c r="L41" s="82" t="n">
        <f aca="false">'High pensions'!N41</f>
        <v>3413297.0338209</v>
      </c>
      <c r="M41" s="67"/>
      <c r="N41" s="82" t="n">
        <f aca="false">'High pensions'!L41</f>
        <v>825856.315679621</v>
      </c>
      <c r="O41" s="9"/>
      <c r="P41" s="82" t="n">
        <f aca="false">'High pensions'!X41</f>
        <v>22255232.3164909</v>
      </c>
      <c r="Q41" s="67"/>
      <c r="R41" s="82" t="n">
        <f aca="false">'High SIPA income'!G36</f>
        <v>21396795.8571869</v>
      </c>
      <c r="S41" s="67"/>
      <c r="T41" s="82" t="n">
        <f aca="false">'High SIPA income'!J36</f>
        <v>81812503.4566258</v>
      </c>
      <c r="U41" s="9"/>
      <c r="V41" s="82" t="n">
        <f aca="false">'High SIPA income'!F36</f>
        <v>107255.873563971</v>
      </c>
      <c r="W41" s="67"/>
      <c r="X41" s="82" t="n">
        <f aca="false">'High SIPA income'!M36</f>
        <v>269395.831666299</v>
      </c>
      <c r="Y41" s="9"/>
      <c r="Z41" s="9" t="n">
        <f aca="false">R41+V41-N41-L41-F41</f>
        <v>-2401453.26976605</v>
      </c>
      <c r="AA41" s="9"/>
      <c r="AB41" s="9" t="n">
        <f aca="false">T41-P41-D41</f>
        <v>-48641193.1319356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0.0950918420973335</v>
      </c>
      <c r="AJ41" s="40" t="n">
        <f aca="false">AB41/AG41</f>
        <v>-0.00938398459839266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0.0145217888683676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102840936.507641</v>
      </c>
      <c r="E42" s="6"/>
      <c r="F42" s="81" t="n">
        <f aca="false">'High pensions'!I42</f>
        <v>18692557.5615698</v>
      </c>
      <c r="G42" s="81" t="n">
        <f aca="false">'High pensions'!K42</f>
        <v>420279.638427563</v>
      </c>
      <c r="H42" s="81" t="n">
        <f aca="false">'High pensions'!V42</f>
        <v>2312254.56808777</v>
      </c>
      <c r="I42" s="81" t="n">
        <f aca="false">'High pensions'!M42</f>
        <v>12998.3393328112</v>
      </c>
      <c r="J42" s="81" t="n">
        <f aca="false">'High pensions'!W42</f>
        <v>71513.0278790035</v>
      </c>
      <c r="K42" s="6"/>
      <c r="L42" s="81" t="n">
        <f aca="false">'High pensions'!N42</f>
        <v>3791477.52919835</v>
      </c>
      <c r="M42" s="8"/>
      <c r="N42" s="81" t="n">
        <f aca="false">'High pensions'!L42</f>
        <v>786933.629557576</v>
      </c>
      <c r="O42" s="6"/>
      <c r="P42" s="81" t="n">
        <f aca="false">'High pensions'!X42</f>
        <v>24003471.5698045</v>
      </c>
      <c r="Q42" s="8"/>
      <c r="R42" s="81" t="n">
        <f aca="false">'High SIPA income'!G37</f>
        <v>18881821.6115877</v>
      </c>
      <c r="S42" s="8"/>
      <c r="T42" s="81" t="n">
        <f aca="false">'High SIPA income'!J37</f>
        <v>72196281.4514838</v>
      </c>
      <c r="U42" s="6"/>
      <c r="V42" s="81" t="n">
        <f aca="false">'High SIPA income'!F37</f>
        <v>113407.345430984</v>
      </c>
      <c r="W42" s="8"/>
      <c r="X42" s="81" t="n">
        <f aca="false">'High SIPA income'!M37</f>
        <v>284846.555477685</v>
      </c>
      <c r="Y42" s="6"/>
      <c r="Z42" s="6" t="n">
        <f aca="false">R42+V42-N42-L42-F42</f>
        <v>-4275739.76330704</v>
      </c>
      <c r="AA42" s="6"/>
      <c r="AB42" s="6" t="n">
        <f aca="false">T42-P42-D42</f>
        <v>-54648126.6259621</v>
      </c>
      <c r="AC42" s="50"/>
      <c r="AD42" s="6"/>
      <c r="AE42" s="6"/>
      <c r="AF42" s="6"/>
      <c r="AG42" s="6" t="n">
        <f aca="false">AG41*'Optimist macro hypothesis'!B24/'Optimist macro hypothesis'!B23</f>
        <v>5247486589.03572</v>
      </c>
      <c r="AH42" s="61" t="n">
        <f aca="false">(AG42-AG41)/AG41</f>
        <v>0.0123586647682988</v>
      </c>
      <c r="AI42" s="61"/>
      <c r="AJ42" s="61" t="n">
        <f aca="false">AB42/AG42</f>
        <v>-0.010414152699341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0.0112636482033382</v>
      </c>
      <c r="AV42" s="5"/>
      <c r="AW42" s="5" t="n">
        <f aca="false">workers_and_wage_high!C30</f>
        <v>11416492</v>
      </c>
      <c r="AX42" s="5"/>
      <c r="AY42" s="61" t="n">
        <f aca="false">(AW42-AW41)/AW41</f>
        <v>0.000535477252207683</v>
      </c>
      <c r="AZ42" s="11" t="n">
        <f aca="false">workers_and_wage_high!B30</f>
        <v>6474.68883726243</v>
      </c>
      <c r="BA42" s="61" t="n">
        <f aca="false">(AZ42-AZ41)/AZ41</f>
        <v>0.0180756446398074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0.0168173099406988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115216028.981869</v>
      </c>
      <c r="E43" s="9"/>
      <c r="F43" s="82" t="n">
        <f aca="false">'High pensions'!I43</f>
        <v>20941877.1055148</v>
      </c>
      <c r="G43" s="82" t="n">
        <f aca="false">'High pensions'!K43</f>
        <v>499159.068448095</v>
      </c>
      <c r="H43" s="82" t="n">
        <f aca="false">'High pensions'!V43</f>
        <v>2746225.91886634</v>
      </c>
      <c r="I43" s="82" t="n">
        <f aca="false">'High pensions'!M43</f>
        <v>15437.9093334462</v>
      </c>
      <c r="J43" s="82" t="n">
        <f aca="false">'High pensions'!W43</f>
        <v>84934.8222329795</v>
      </c>
      <c r="K43" s="9"/>
      <c r="L43" s="82" t="n">
        <f aca="false">'High pensions'!N43</f>
        <v>3659668.58661833</v>
      </c>
      <c r="M43" s="67"/>
      <c r="N43" s="82" t="n">
        <f aca="false">'High pensions'!L43</f>
        <v>883580.419710346</v>
      </c>
      <c r="O43" s="9"/>
      <c r="P43" s="82" t="n">
        <f aca="false">'High pensions'!X43</f>
        <v>23851236.4641708</v>
      </c>
      <c r="Q43" s="67"/>
      <c r="R43" s="82" t="n">
        <f aca="false">'High SIPA income'!G38</f>
        <v>22522158.1383537</v>
      </c>
      <c r="S43" s="67"/>
      <c r="T43" s="82" t="n">
        <f aca="false">'High SIPA income'!J38</f>
        <v>86115423.6757289</v>
      </c>
      <c r="U43" s="9"/>
      <c r="V43" s="82" t="n">
        <f aca="false">'High SIPA income'!F38</f>
        <v>107091.060436128</v>
      </c>
      <c r="W43" s="67"/>
      <c r="X43" s="82" t="n">
        <f aca="false">'High SIPA income'!M38</f>
        <v>268981.868606101</v>
      </c>
      <c r="Y43" s="9"/>
      <c r="Z43" s="9" t="n">
        <f aca="false">R43+V43-N43-L43-F43</f>
        <v>-2855876.91305364</v>
      </c>
      <c r="AA43" s="9"/>
      <c r="AB43" s="9" t="n">
        <f aca="false">T43-P43-D43</f>
        <v>-52951841.7703106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0.0120806708412709</v>
      </c>
      <c r="AI43" s="40"/>
      <c r="AJ43" s="40" t="n">
        <f aca="false">AB43/AG43</f>
        <v>-0.00997044638369212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11483974</v>
      </c>
      <c r="AX43" s="7"/>
      <c r="AY43" s="40" t="n">
        <f aca="false">(AW43-AW42)/AW42</f>
        <v>0.00591092254958879</v>
      </c>
      <c r="AZ43" s="12" t="n">
        <f aca="false">workers_and_wage_high!B31</f>
        <v>6586.91057998882</v>
      </c>
      <c r="BA43" s="40" t="n">
        <f aca="false">(AZ43-AZ42)/AZ42</f>
        <v>0.0173323762032474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0.0146057042982009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109858550.15112</v>
      </c>
      <c r="E44" s="9"/>
      <c r="F44" s="82" t="n">
        <f aca="false">'High pensions'!I44</f>
        <v>19968091.9103438</v>
      </c>
      <c r="G44" s="82" t="n">
        <f aca="false">'High pensions'!K44</f>
        <v>499727.929502455</v>
      </c>
      <c r="H44" s="82" t="n">
        <f aca="false">'High pensions'!V44</f>
        <v>2749355.62454628</v>
      </c>
      <c r="I44" s="82" t="n">
        <f aca="false">'High pensions'!M44</f>
        <v>15455.5029743027</v>
      </c>
      <c r="J44" s="82" t="n">
        <f aca="false">'High pensions'!W44</f>
        <v>85031.6172540085</v>
      </c>
      <c r="K44" s="9"/>
      <c r="L44" s="82" t="n">
        <f aca="false">'High pensions'!N44</f>
        <v>3278145.08009752</v>
      </c>
      <c r="M44" s="67"/>
      <c r="N44" s="82" t="n">
        <f aca="false">'High pensions'!L44</f>
        <v>843731.271914098</v>
      </c>
      <c r="O44" s="9"/>
      <c r="P44" s="82" t="n">
        <f aca="false">'High pensions'!X44</f>
        <v>21652270.9213723</v>
      </c>
      <c r="Q44" s="67"/>
      <c r="R44" s="82" t="n">
        <f aca="false">'High SIPA income'!G39</f>
        <v>19876083.964141</v>
      </c>
      <c r="S44" s="67"/>
      <c r="T44" s="82" t="n">
        <f aca="false">'High SIPA income'!J39</f>
        <v>75997929.7308796</v>
      </c>
      <c r="U44" s="9"/>
      <c r="V44" s="82" t="n">
        <f aca="false">'High SIPA income'!F39</f>
        <v>114806.830797309</v>
      </c>
      <c r="W44" s="67"/>
      <c r="X44" s="82" t="n">
        <f aca="false">'High SIPA income'!M39</f>
        <v>288361.659235066</v>
      </c>
      <c r="Y44" s="9"/>
      <c r="Z44" s="9" t="n">
        <f aca="false">R44+V44-N44-L44-F44</f>
        <v>-4099077.4674171</v>
      </c>
      <c r="AA44" s="9"/>
      <c r="AB44" s="9" t="n">
        <f aca="false">T44-P44-D44</f>
        <v>-55512891.3416126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-0.0103184827132114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11577509</v>
      </c>
      <c r="AX44" s="7"/>
      <c r="AY44" s="40" t="n">
        <f aca="false">(AW44-AW43)/AW43</f>
        <v>0.00814482861072308</v>
      </c>
      <c r="AZ44" s="12" t="n">
        <f aca="false">workers_and_wage_high!B32</f>
        <v>6651.33179440752</v>
      </c>
      <c r="BA44" s="40" t="n">
        <f aca="false">(AZ44-AZ43)/AZ43</f>
        <v>0.00978018657402217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0.0169826953556982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119633977.54215</v>
      </c>
      <c r="E45" s="9"/>
      <c r="F45" s="82" t="n">
        <f aca="false">'High pensions'!I45</f>
        <v>21744891.5525972</v>
      </c>
      <c r="G45" s="82" t="n">
        <f aca="false">'High pensions'!K45</f>
        <v>562586.594827285</v>
      </c>
      <c r="H45" s="82" t="n">
        <f aca="false">'High pensions'!V45</f>
        <v>3095185.45485886</v>
      </c>
      <c r="I45" s="82" t="n">
        <f aca="false">'High pensions'!M45</f>
        <v>17399.5854070295</v>
      </c>
      <c r="J45" s="82" t="n">
        <f aca="false">'High pensions'!W45</f>
        <v>95727.3852018209</v>
      </c>
      <c r="K45" s="9"/>
      <c r="L45" s="82" t="n">
        <f aca="false">'High pensions'!N45</f>
        <v>3788727.51215152</v>
      </c>
      <c r="M45" s="67"/>
      <c r="N45" s="82" t="n">
        <f aca="false">'High pensions'!L45</f>
        <v>920287.340200439</v>
      </c>
      <c r="O45" s="9"/>
      <c r="P45" s="82" t="n">
        <f aca="false">'High pensions'!X45</f>
        <v>24722874.4885268</v>
      </c>
      <c r="Q45" s="67"/>
      <c r="R45" s="82" t="n">
        <f aca="false">'High SIPA income'!G40</f>
        <v>23702122.1343385</v>
      </c>
      <c r="S45" s="67" t="n">
        <f aca="false">SUM(T42:T45)/AVERAGE(AG42:AG45)</f>
        <v>0.0608518469893206</v>
      </c>
      <c r="T45" s="82" t="n">
        <f aca="false">'High SIPA income'!J40</f>
        <v>90627118.2838621</v>
      </c>
      <c r="U45" s="9"/>
      <c r="V45" s="82" t="n">
        <f aca="false">'High SIPA income'!F40</f>
        <v>107875.44547245</v>
      </c>
      <c r="W45" s="67"/>
      <c r="X45" s="82" t="n">
        <f aca="false">'High SIPA income'!M40</f>
        <v>270952.017672862</v>
      </c>
      <c r="Y45" s="9"/>
      <c r="Z45" s="9" t="n">
        <f aca="false">R45+V45-N45-L45-F45</f>
        <v>-2643908.82513823</v>
      </c>
      <c r="AA45" s="9"/>
      <c r="AB45" s="9" t="n">
        <f aca="false">T45-P45-D45</f>
        <v>-53729733.7468151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0.0458122004532401</v>
      </c>
      <c r="AJ45" s="40" t="n">
        <f aca="false">AB45/AG45</f>
        <v>-0.00991160649191603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11618325</v>
      </c>
      <c r="AX45" s="7"/>
      <c r="AY45" s="40" t="n">
        <f aca="false">(AW45-AW44)/AW44</f>
        <v>0.00352545612359273</v>
      </c>
      <c r="AZ45" s="12" t="n">
        <f aca="false">workers_and_wage_high!B33</f>
        <v>6753.03385075655</v>
      </c>
      <c r="BA45" s="40" t="n">
        <f aca="false">(AZ45-AZ44)/AZ44</f>
        <v>0.01529048008619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0.0147590098376727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114521560.781834</v>
      </c>
      <c r="E46" s="6"/>
      <c r="F46" s="81" t="n">
        <f aca="false">'High pensions'!I46</f>
        <v>20815649.2895821</v>
      </c>
      <c r="G46" s="81" t="n">
        <f aca="false">'High pensions'!K46</f>
        <v>542876.862818108</v>
      </c>
      <c r="H46" s="81" t="n">
        <f aca="false">'High pensions'!V46</f>
        <v>2986748.32465547</v>
      </c>
      <c r="I46" s="81" t="n">
        <f aca="false">'High pensions'!M46</f>
        <v>16790.0060665393</v>
      </c>
      <c r="J46" s="81" t="n">
        <f aca="false">'High pensions'!W46</f>
        <v>92373.6595254264</v>
      </c>
      <c r="K46" s="6"/>
      <c r="L46" s="81" t="n">
        <f aca="false">'High pensions'!N46</f>
        <v>4207157.34965054</v>
      </c>
      <c r="M46" s="8"/>
      <c r="N46" s="81" t="n">
        <f aca="false">'High pensions'!L46</f>
        <v>882686.460964963</v>
      </c>
      <c r="O46" s="6"/>
      <c r="P46" s="81" t="n">
        <f aca="false">'High pensions'!X46</f>
        <v>26687239.9609403</v>
      </c>
      <c r="Q46" s="8"/>
      <c r="R46" s="81" t="n">
        <f aca="false">'High SIPA income'!G41</f>
        <v>20716543.9531414</v>
      </c>
      <c r="S46" s="8"/>
      <c r="T46" s="81" t="n">
        <f aca="false">'High SIPA income'!J41</f>
        <v>79211501.3429186</v>
      </c>
      <c r="U46" s="6"/>
      <c r="V46" s="81" t="n">
        <f aca="false">'High SIPA income'!F41</f>
        <v>118068.25696818</v>
      </c>
      <c r="W46" s="8"/>
      <c r="X46" s="81" t="n">
        <f aca="false">'High SIPA income'!M41</f>
        <v>296553.421481038</v>
      </c>
      <c r="Y46" s="6"/>
      <c r="Z46" s="6" t="n">
        <f aca="false">R46+V46-N46-L46-F46</f>
        <v>-5070880.89008807</v>
      </c>
      <c r="AA46" s="6"/>
      <c r="AB46" s="6" t="n">
        <f aca="false">T46-P46-D46</f>
        <v>-61997299.3998557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0.0115724450569432</v>
      </c>
      <c r="AI46" s="61"/>
      <c r="AJ46" s="61" t="n">
        <f aca="false">AB46/AG46</f>
        <v>-0.0113059001157379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11714316</v>
      </c>
      <c r="AX46" s="5"/>
      <c r="AY46" s="61" t="n">
        <f aca="false">(AW46-AW45)/AW45</f>
        <v>0.00826203432938913</v>
      </c>
      <c r="AZ46" s="11" t="n">
        <f aca="false">workers_and_wage_high!B34</f>
        <v>6794.04602458671</v>
      </c>
      <c r="BA46" s="61" t="n">
        <f aca="false">(AZ46-AZ45)/AZ45</f>
        <v>0.00607314797119903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0.0169670858093143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124497864.30412</v>
      </c>
      <c r="E47" s="9"/>
      <c r="F47" s="82" t="n">
        <f aca="false">'High pensions'!I47</f>
        <v>22628960.5465072</v>
      </c>
      <c r="G47" s="82" t="n">
        <f aca="false">'High pensions'!K47</f>
        <v>607138.122228552</v>
      </c>
      <c r="H47" s="82" t="n">
        <f aca="false">'High pensions'!V47</f>
        <v>3340294.81379494</v>
      </c>
      <c r="I47" s="82" t="n">
        <f aca="false">'High pensions'!M47</f>
        <v>18777.4676977902</v>
      </c>
      <c r="J47" s="82" t="n">
        <f aca="false">'High pensions'!W47</f>
        <v>103308.087024586</v>
      </c>
      <c r="K47" s="9"/>
      <c r="L47" s="82" t="n">
        <f aca="false">'High pensions'!N47</f>
        <v>3909445.62698712</v>
      </c>
      <c r="M47" s="67"/>
      <c r="N47" s="82" t="n">
        <f aca="false">'High pensions'!L47</f>
        <v>961304.612681348</v>
      </c>
      <c r="O47" s="9"/>
      <c r="P47" s="82" t="n">
        <f aca="false">'High pensions'!X47</f>
        <v>25574946.2914166</v>
      </c>
      <c r="Q47" s="67"/>
      <c r="R47" s="82" t="n">
        <f aca="false">'High SIPA income'!G42</f>
        <v>24271057.2715384</v>
      </c>
      <c r="S47" s="67"/>
      <c r="T47" s="82" t="n">
        <f aca="false">'High SIPA income'!J42</f>
        <v>92802491.0915218</v>
      </c>
      <c r="U47" s="9"/>
      <c r="V47" s="82" t="n">
        <f aca="false">'High SIPA income'!F42</f>
        <v>109508.167694898</v>
      </c>
      <c r="W47" s="67"/>
      <c r="X47" s="82" t="n">
        <f aca="false">'High SIPA income'!M42</f>
        <v>275052.945168771</v>
      </c>
      <c r="Y47" s="9"/>
      <c r="Z47" s="9" t="n">
        <f aca="false">R47+V47-N47-L47-F47</f>
        <v>-3119145.34694235</v>
      </c>
      <c r="AA47" s="9"/>
      <c r="AB47" s="9" t="n">
        <f aca="false">T47-P47-D47</f>
        <v>-57270319.5040149</v>
      </c>
      <c r="AC47" s="50"/>
      <c r="AD47" s="9"/>
      <c r="AE47" s="9"/>
      <c r="AF47" s="9"/>
      <c r="AG47" s="9" t="n">
        <f aca="false">AG46*'Optimist macro hypothesis'!B29/'Optimist macro hypothesis'!B28</f>
        <v>5576423734.62494</v>
      </c>
      <c r="AH47" s="40" t="n">
        <f aca="false">(AG47-AG46)/AG46</f>
        <v>0.0169231620893213</v>
      </c>
      <c r="AI47" s="40"/>
      <c r="AJ47" s="40" t="n">
        <f aca="false">AB47/AG47</f>
        <v>-0.0102700802932916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11737551</v>
      </c>
      <c r="AX47" s="7"/>
      <c r="AY47" s="40" t="n">
        <f aca="false">(AW47-AW46)/AW46</f>
        <v>0.00198347048175924</v>
      </c>
      <c r="AZ47" s="12" t="n">
        <f aca="false">workers_and_wage_high!B35</f>
        <v>6810.80902081365</v>
      </c>
      <c r="BA47" s="40" t="n">
        <f aca="false">(AZ47-AZ46)/AZ46</f>
        <v>0.00246730683988224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0.0146910055974773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119693559.278724</v>
      </c>
      <c r="E48" s="9"/>
      <c r="F48" s="82" t="n">
        <f aca="false">'High pensions'!I48</f>
        <v>21755721.2385019</v>
      </c>
      <c r="G48" s="82" t="n">
        <f aca="false">'High pensions'!K48</f>
        <v>611595.307102521</v>
      </c>
      <c r="H48" s="82" t="n">
        <f aca="false">'High pensions'!V48</f>
        <v>3364816.92988938</v>
      </c>
      <c r="I48" s="82" t="n">
        <f aca="false">'High pensions'!M48</f>
        <v>18915.3187763665</v>
      </c>
      <c r="J48" s="82" t="n">
        <f aca="false">'High pensions'!W48</f>
        <v>104066.502986269</v>
      </c>
      <c r="K48" s="9"/>
      <c r="L48" s="82" t="n">
        <f aca="false">'High pensions'!N48</f>
        <v>3641081.54100801</v>
      </c>
      <c r="M48" s="67"/>
      <c r="N48" s="82" t="n">
        <f aca="false">'High pensions'!L48</f>
        <v>926254.726193436</v>
      </c>
      <c r="O48" s="9"/>
      <c r="P48" s="82" t="n">
        <f aca="false">'High pensions'!X48</f>
        <v>23989569.6394537</v>
      </c>
      <c r="Q48" s="67"/>
      <c r="R48" s="82" t="n">
        <f aca="false">'High SIPA income'!G43</f>
        <v>21250077.8466326</v>
      </c>
      <c r="S48" s="67"/>
      <c r="T48" s="82" t="n">
        <f aca="false">'High SIPA income'!J43</f>
        <v>81251514.4269718</v>
      </c>
      <c r="U48" s="9"/>
      <c r="V48" s="82" t="n">
        <f aca="false">'High SIPA income'!F43</f>
        <v>108901.780138542</v>
      </c>
      <c r="W48" s="67"/>
      <c r="X48" s="82" t="n">
        <f aca="false">'High SIPA income'!M43</f>
        <v>273529.874453588</v>
      </c>
      <c r="Y48" s="9"/>
      <c r="Z48" s="9" t="n">
        <f aca="false">R48+V48-N48-L48-F48</f>
        <v>-4964077.87893227</v>
      </c>
      <c r="AA48" s="9"/>
      <c r="AB48" s="9" t="n">
        <f aca="false">T48-P48-D48</f>
        <v>-62431614.4912064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-0.011158176321347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11758004</v>
      </c>
      <c r="AX48" s="7"/>
      <c r="AY48" s="40" t="n">
        <f aca="false">(AW48-AW47)/AW47</f>
        <v>0.00174252703992511</v>
      </c>
      <c r="AZ48" s="12" t="n">
        <f aca="false">workers_and_wage_high!B36</f>
        <v>6853.51736729971</v>
      </c>
      <c r="BA48" s="40" t="n">
        <f aca="false">(AZ48-AZ47)/AZ47</f>
        <v>0.0062706715686127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0.0170128964375584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127886245.836166</v>
      </c>
      <c r="E49" s="9"/>
      <c r="F49" s="82" t="n">
        <f aca="false">'High pensions'!I49</f>
        <v>23244838.9989913</v>
      </c>
      <c r="G49" s="82" t="n">
        <f aca="false">'High pensions'!K49</f>
        <v>682492.895344738</v>
      </c>
      <c r="H49" s="82" t="n">
        <f aca="false">'High pensions'!V49</f>
        <v>3754874.54222771</v>
      </c>
      <c r="I49" s="82" t="n">
        <f aca="false">'High pensions'!M49</f>
        <v>21108.0276910744</v>
      </c>
      <c r="J49" s="82" t="n">
        <f aca="false">'High pensions'!W49</f>
        <v>116130.14048127</v>
      </c>
      <c r="K49" s="9"/>
      <c r="L49" s="82" t="n">
        <f aca="false">'High pensions'!N49</f>
        <v>3979101.44388948</v>
      </c>
      <c r="M49" s="67"/>
      <c r="N49" s="82" t="n">
        <f aca="false">'High pensions'!L49</f>
        <v>991601.734248854</v>
      </c>
      <c r="O49" s="9"/>
      <c r="P49" s="82" t="n">
        <f aca="false">'High pensions'!X49</f>
        <v>26103076.4802212</v>
      </c>
      <c r="Q49" s="67"/>
      <c r="R49" s="82" t="n">
        <f aca="false">'High SIPA income'!G44</f>
        <v>24917185.826877</v>
      </c>
      <c r="S49" s="67"/>
      <c r="T49" s="82" t="n">
        <f aca="false">'High SIPA income'!J44</f>
        <v>95273019.6239189</v>
      </c>
      <c r="U49" s="9"/>
      <c r="V49" s="82" t="n">
        <f aca="false">'High SIPA income'!F44</f>
        <v>104370.91413059</v>
      </c>
      <c r="W49" s="67"/>
      <c r="X49" s="82" t="n">
        <f aca="false">'High SIPA income'!M44</f>
        <v>262149.64532653</v>
      </c>
      <c r="Y49" s="9"/>
      <c r="Z49" s="9" t="n">
        <f aca="false">R49+V49-N49-L49-F49</f>
        <v>-3193985.43612205</v>
      </c>
      <c r="AA49" s="9"/>
      <c r="AB49" s="9" t="n">
        <f aca="false">T49-P49-D49</f>
        <v>-58716302.6924687</v>
      </c>
      <c r="AC49" s="50"/>
      <c r="AD49" s="9"/>
      <c r="AE49" s="9"/>
      <c r="AF49" s="9"/>
      <c r="AG49" s="9" t="n">
        <f aca="false">AG48*'Optimist macro hypothesis'!B31/'Optimist macro hypothesis'!B30</f>
        <v>5665175938.3558</v>
      </c>
      <c r="AH49" s="40" t="n">
        <f aca="false">(AG49-AG48)/AG48</f>
        <v>0.0125163753458623</v>
      </c>
      <c r="AI49" s="40" t="n">
        <f aca="false">(AG49-AG45)/AG45</f>
        <v>0.0450637048202816</v>
      </c>
      <c r="AJ49" s="40" t="n">
        <f aca="false">AB49/AG49</f>
        <v>-0.010364427041874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11736653</v>
      </c>
      <c r="AX49" s="7"/>
      <c r="AY49" s="40" t="n">
        <f aca="false">(AW49-AW48)/AW48</f>
        <v>-0.00181586942817846</v>
      </c>
      <c r="AZ49" s="12" t="n">
        <f aca="false">workers_and_wage_high!B37</f>
        <v>6900.72707113004</v>
      </c>
      <c r="BA49" s="40" t="n">
        <f aca="false">(AZ49-AZ48)/AZ48</f>
        <v>0.0068883904862598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0.0148779246844804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123206726.176947</v>
      </c>
      <c r="E50" s="6"/>
      <c r="F50" s="81" t="n">
        <f aca="false">'High pensions'!I50</f>
        <v>22394280.908401</v>
      </c>
      <c r="G50" s="81" t="n">
        <f aca="false">'High pensions'!K50</f>
        <v>683239.935981495</v>
      </c>
      <c r="H50" s="81" t="n">
        <f aca="false">'High pensions'!V50</f>
        <v>3758984.53939852</v>
      </c>
      <c r="I50" s="81" t="n">
        <f aca="false">'High pensions'!M50</f>
        <v>21131.1320406648</v>
      </c>
      <c r="J50" s="81" t="n">
        <f aca="false">'High pensions'!W50</f>
        <v>116257.253795831</v>
      </c>
      <c r="K50" s="6"/>
      <c r="L50" s="81" t="n">
        <f aca="false">'High pensions'!N50</f>
        <v>4562042.41920465</v>
      </c>
      <c r="M50" s="8"/>
      <c r="N50" s="81" t="n">
        <f aca="false">'High pensions'!L50</f>
        <v>956371.477277353</v>
      </c>
      <c r="O50" s="6"/>
      <c r="P50" s="81" t="n">
        <f aca="false">'High pensions'!X50</f>
        <v>28934133.4930655</v>
      </c>
      <c r="Q50" s="8"/>
      <c r="R50" s="81" t="n">
        <f aca="false">'High SIPA income'!G45</f>
        <v>21889481.9285871</v>
      </c>
      <c r="S50" s="8"/>
      <c r="T50" s="81" t="n">
        <f aca="false">'High SIPA income'!J45</f>
        <v>83696331.3525637</v>
      </c>
      <c r="U50" s="6"/>
      <c r="V50" s="81" t="n">
        <f aca="false">'High SIPA income'!F45</f>
        <v>105420.933502083</v>
      </c>
      <c r="W50" s="8"/>
      <c r="X50" s="81" t="n">
        <f aca="false">'High SIPA income'!M45</f>
        <v>264786.991258736</v>
      </c>
      <c r="Y50" s="6"/>
      <c r="Z50" s="6" t="n">
        <f aca="false">R50+V50-N50-L50-F50</f>
        <v>-5917791.9427938</v>
      </c>
      <c r="AA50" s="6"/>
      <c r="AB50" s="6" t="n">
        <f aca="false">T50-P50-D50</f>
        <v>-68444528.3174488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-0.011944138115486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0.00987577271143069</v>
      </c>
      <c r="AV50" s="5"/>
      <c r="AW50" s="5" t="n">
        <f aca="false">workers_and_wage_high!C38</f>
        <v>11853442</v>
      </c>
      <c r="AX50" s="5"/>
      <c r="AY50" s="61" t="n">
        <f aca="false">(AW50-AW49)/AW49</f>
        <v>0.00995079261523707</v>
      </c>
      <c r="AZ50" s="11" t="n">
        <f aca="false">workers_and_wage_high!B38</f>
        <v>6939.03053792116</v>
      </c>
      <c r="BA50" s="61" t="n">
        <f aca="false">(AZ50-AZ49)/AZ49</f>
        <v>0.00555064218542621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0.017155206466335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131002348.684874</v>
      </c>
      <c r="E51" s="9"/>
      <c r="F51" s="82" t="n">
        <f aca="false">'High pensions'!I51</f>
        <v>23811227.5777545</v>
      </c>
      <c r="G51" s="82" t="n">
        <f aca="false">'High pensions'!K51</f>
        <v>733349.513192523</v>
      </c>
      <c r="H51" s="82" t="n">
        <f aca="false">'High pensions'!V51</f>
        <v>4034672.6484981</v>
      </c>
      <c r="I51" s="82" t="n">
        <f aca="false">'High pensions'!M51</f>
        <v>22680.9127791502</v>
      </c>
      <c r="J51" s="82" t="n">
        <f aca="false">'High pensions'!W51</f>
        <v>124783.690159735</v>
      </c>
      <c r="K51" s="9"/>
      <c r="L51" s="82" t="n">
        <f aca="false">'High pensions'!N51</f>
        <v>4067363.50220771</v>
      </c>
      <c r="M51" s="67"/>
      <c r="N51" s="82" t="n">
        <f aca="false">'High pensions'!L51</f>
        <v>1019297.93072543</v>
      </c>
      <c r="O51" s="9"/>
      <c r="P51" s="82" t="n">
        <f aca="false">'High pensions'!X51</f>
        <v>26713445.0217296</v>
      </c>
      <c r="Q51" s="67"/>
      <c r="R51" s="82" t="n">
        <f aca="false">'High SIPA income'!G46</f>
        <v>25634909.9854249</v>
      </c>
      <c r="S51" s="67"/>
      <c r="T51" s="82" t="n">
        <f aca="false">'High SIPA income'!J46</f>
        <v>98017300.1504998</v>
      </c>
      <c r="U51" s="9"/>
      <c r="V51" s="82" t="n">
        <f aca="false">'High SIPA income'!F46</f>
        <v>112723.904492445</v>
      </c>
      <c r="W51" s="67"/>
      <c r="X51" s="82" t="n">
        <f aca="false">'High SIPA income'!M46</f>
        <v>283129.948881565</v>
      </c>
      <c r="Y51" s="9"/>
      <c r="Z51" s="9" t="n">
        <f aca="false">R51+V51-N51-L51-F51</f>
        <v>-3150255.12077033</v>
      </c>
      <c r="AA51" s="9"/>
      <c r="AB51" s="9" t="n">
        <f aca="false">T51-P51-D51</f>
        <v>-59698493.5561042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-0.0103434937271353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11942832</v>
      </c>
      <c r="AX51" s="7"/>
      <c r="AY51" s="40" t="n">
        <f aca="false">(AW51-AW50)/AW50</f>
        <v>0.00754126944730484</v>
      </c>
      <c r="AZ51" s="12" t="n">
        <f aca="false">workers_and_wage_high!B39</f>
        <v>6988.7897485796</v>
      </c>
      <c r="BA51" s="40" t="n">
        <f aca="false">(AZ51-AZ50)/AZ50</f>
        <v>0.00717091679976165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0.0149633329033728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126897759.419861</v>
      </c>
      <c r="E52" s="9"/>
      <c r="F52" s="82" t="n">
        <f aca="false">'High pensions'!I52</f>
        <v>23065169.8918916</v>
      </c>
      <c r="G52" s="82" t="n">
        <f aca="false">'High pensions'!K52</f>
        <v>735577.460130519</v>
      </c>
      <c r="H52" s="82" t="n">
        <f aca="false">'High pensions'!V52</f>
        <v>4046930.15520033</v>
      </c>
      <c r="I52" s="82" t="n">
        <f aca="false">'High pensions'!M52</f>
        <v>22749.818354552</v>
      </c>
      <c r="J52" s="82" t="n">
        <f aca="false">'High pensions'!W52</f>
        <v>125162.788305164</v>
      </c>
      <c r="K52" s="9"/>
      <c r="L52" s="82" t="n">
        <f aca="false">'High pensions'!N52</f>
        <v>3831559.08777825</v>
      </c>
      <c r="M52" s="67"/>
      <c r="N52" s="82" t="n">
        <f aca="false">'High pensions'!L52</f>
        <v>989268.316830471</v>
      </c>
      <c r="O52" s="9"/>
      <c r="P52" s="82" t="n">
        <f aca="false">'High pensions'!X52</f>
        <v>25324640.7188066</v>
      </c>
      <c r="Q52" s="67"/>
      <c r="R52" s="82" t="n">
        <f aca="false">'High SIPA income'!G47</f>
        <v>22461097.2701751</v>
      </c>
      <c r="S52" s="67"/>
      <c r="T52" s="82" t="n">
        <f aca="false">'High SIPA income'!J47</f>
        <v>85881952.1539989</v>
      </c>
      <c r="U52" s="9"/>
      <c r="V52" s="82" t="n">
        <f aca="false">'High SIPA income'!F47</f>
        <v>113621.742639309</v>
      </c>
      <c r="W52" s="67"/>
      <c r="X52" s="82" t="n">
        <f aca="false">'High SIPA income'!M47</f>
        <v>285385.059452567</v>
      </c>
      <c r="Y52" s="9"/>
      <c r="Z52" s="9" t="n">
        <f aca="false">R52+V52-N52-L52-F52</f>
        <v>-5311278.2836859</v>
      </c>
      <c r="AA52" s="9"/>
      <c r="AB52" s="9" t="n">
        <f aca="false">T52-P52-D52</f>
        <v>-66340447.9846687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-0.0114007576665891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12026943</v>
      </c>
      <c r="AX52" s="7"/>
      <c r="AY52" s="40" t="n">
        <f aca="false">(AW52-AW51)/AW51</f>
        <v>0.0070428019082911</v>
      </c>
      <c r="AZ52" s="12" t="n">
        <f aca="false">workers_and_wage_high!B40</f>
        <v>7008.75655557175</v>
      </c>
      <c r="BA52" s="40" t="n">
        <f aca="false">(AZ52-AZ51)/AZ51</f>
        <v>0.00285697634504013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0.0173239506110019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133902673.134524</v>
      </c>
      <c r="E53" s="9"/>
      <c r="F53" s="82" t="n">
        <f aca="false">'High pensions'!I53</f>
        <v>24338395.8782715</v>
      </c>
      <c r="G53" s="82" t="n">
        <f aca="false">'High pensions'!K53</f>
        <v>852117.728334328</v>
      </c>
      <c r="H53" s="82" t="n">
        <f aca="false">'High pensions'!V53</f>
        <v>4688100.3259196</v>
      </c>
      <c r="I53" s="82" t="n">
        <f aca="false">'High pensions'!M53</f>
        <v>26354.1565464225</v>
      </c>
      <c r="J53" s="82" t="n">
        <f aca="false">'High pensions'!W53</f>
        <v>144992.793585142</v>
      </c>
      <c r="K53" s="9"/>
      <c r="L53" s="82" t="n">
        <f aca="false">'High pensions'!N53</f>
        <v>4131272.6117199</v>
      </c>
      <c r="M53" s="67"/>
      <c r="N53" s="82" t="n">
        <f aca="false">'High pensions'!L53</f>
        <v>1045681.74326049</v>
      </c>
      <c r="O53" s="9"/>
      <c r="P53" s="82" t="n">
        <f aca="false">'High pensions'!X53</f>
        <v>27190225.6468842</v>
      </c>
      <c r="Q53" s="67"/>
      <c r="R53" s="82" t="n">
        <f aca="false">'High SIPA income'!G48</f>
        <v>26146722.6075146</v>
      </c>
      <c r="S53" s="67"/>
      <c r="T53" s="82" t="n">
        <f aca="false">'High SIPA income'!J48</f>
        <v>99974260.0707299</v>
      </c>
      <c r="U53" s="9"/>
      <c r="V53" s="82" t="n">
        <f aca="false">'High SIPA income'!F48</f>
        <v>112771.506193538</v>
      </c>
      <c r="W53" s="67"/>
      <c r="X53" s="82" t="n">
        <f aca="false">'High SIPA income'!M48</f>
        <v>283249.510630759</v>
      </c>
      <c r="Y53" s="9"/>
      <c r="Z53" s="9" t="n">
        <f aca="false">R53+V53-N53-L53-F53</f>
        <v>-3255856.11954371</v>
      </c>
      <c r="AA53" s="9"/>
      <c r="AB53" s="9" t="n">
        <f aca="false">T53-P53-D53</f>
        <v>-61118638.7106784</v>
      </c>
      <c r="AC53" s="50"/>
      <c r="AD53" s="9"/>
      <c r="AE53" s="9"/>
      <c r="AF53" s="9"/>
      <c r="AG53" s="9" t="n">
        <f aca="false">AG52*'Optimist macro hypothesis'!B35/'Optimist macro hypothesis'!B34</f>
        <v>5892246977.13546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-0.010372721806782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12068047</v>
      </c>
      <c r="AX53" s="7"/>
      <c r="AY53" s="40" t="n">
        <f aca="false">(AW53-AW52)/AW52</f>
        <v>0.0034176598325942</v>
      </c>
      <c r="AZ53" s="12" t="n">
        <f aca="false">workers_and_wage_high!B41</f>
        <v>7008.09629082663</v>
      </c>
      <c r="BA53" s="40" t="n">
        <f aca="false">(AZ53-AZ52)/AZ52</f>
        <v>-9.42056896807082E-005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0.0150881696006857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129719357.859206</v>
      </c>
      <c r="E54" s="6"/>
      <c r="F54" s="81" t="n">
        <f aca="false">'High pensions'!I54</f>
        <v>23578028.8081381</v>
      </c>
      <c r="G54" s="81" t="n">
        <f aca="false">'High pensions'!K54</f>
        <v>900410.390361217</v>
      </c>
      <c r="H54" s="81" t="n">
        <f aca="false">'High pensions'!V54</f>
        <v>4953792.30375268</v>
      </c>
      <c r="I54" s="81" t="n">
        <f aca="false">'High pensions'!M54</f>
        <v>27847.7440317903</v>
      </c>
      <c r="J54" s="81" t="n">
        <f aca="false">'High pensions'!W54</f>
        <v>153210.071250083</v>
      </c>
      <c r="K54" s="6"/>
      <c r="L54" s="81" t="n">
        <f aca="false">'High pensions'!N54</f>
        <v>4750769.85638823</v>
      </c>
      <c r="M54" s="8"/>
      <c r="N54" s="81" t="n">
        <f aca="false">'High pensions'!L54</f>
        <v>1016080.06485357</v>
      </c>
      <c r="O54" s="6"/>
      <c r="P54" s="81" t="n">
        <f aca="false">'High pensions'!X54</f>
        <v>30241940.0937465</v>
      </c>
      <c r="Q54" s="8"/>
      <c r="R54" s="81" t="n">
        <f aca="false">'High SIPA income'!G49</f>
        <v>22787928.7638052</v>
      </c>
      <c r="S54" s="8"/>
      <c r="T54" s="81" t="n">
        <f aca="false">'High SIPA income'!J49</f>
        <v>87131620.6969347</v>
      </c>
      <c r="U54" s="6"/>
      <c r="V54" s="81" t="n">
        <f aca="false">'High SIPA income'!F49</f>
        <v>116464.602958885</v>
      </c>
      <c r="W54" s="8"/>
      <c r="X54" s="81" t="n">
        <f aca="false">'High SIPA income'!M49</f>
        <v>292525.504955968</v>
      </c>
      <c r="Y54" s="6"/>
      <c r="Z54" s="6" t="n">
        <f aca="false">R54+V54-N54-L54-F54</f>
        <v>-6440485.36261584</v>
      </c>
      <c r="AA54" s="6"/>
      <c r="AB54" s="6" t="n">
        <f aca="false">T54-P54-D54</f>
        <v>-72829677.2560175</v>
      </c>
      <c r="AC54" s="50"/>
      <c r="AD54" s="6"/>
      <c r="AE54" s="6"/>
      <c r="AF54" s="6"/>
      <c r="AG54" s="6" t="n">
        <f aca="false">AG53*'Optimist macro hypothesis'!B36/'Optimist macro hypothesis'!B35</f>
        <v>5930950071.37544</v>
      </c>
      <c r="AH54" s="61" t="n">
        <f aca="false">(AG54-AG53)/AG53</f>
        <v>0.00656847793213081</v>
      </c>
      <c r="AI54" s="61"/>
      <c r="AJ54" s="61" t="n">
        <f aca="false">AB54/AG54</f>
        <v>-0.0122795970931395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12062352</v>
      </c>
      <c r="AX54" s="5"/>
      <c r="AY54" s="61" t="n">
        <f aca="false">(AW54-AW53)/AW53</f>
        <v>-0.000471907343416876</v>
      </c>
      <c r="AZ54" s="11" t="n">
        <f aca="false">workers_and_wage_high!B42</f>
        <v>7058.33075240376</v>
      </c>
      <c r="BA54" s="61" t="n">
        <f aca="false">(AZ54-AZ53)/AZ53</f>
        <v>0.00716806098153719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0.017337572310458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136128368.109682</v>
      </c>
      <c r="E55" s="9"/>
      <c r="F55" s="82" t="n">
        <f aca="false">'High pensions'!I55</f>
        <v>24742942.2860587</v>
      </c>
      <c r="G55" s="82" t="n">
        <f aca="false">'High pensions'!K55</f>
        <v>1048285.08996827</v>
      </c>
      <c r="H55" s="82" t="n">
        <f aca="false">'High pensions'!V55</f>
        <v>5767355.27090066</v>
      </c>
      <c r="I55" s="82" t="n">
        <f aca="false">'High pensions'!M55</f>
        <v>32421.1883495341</v>
      </c>
      <c r="J55" s="82" t="n">
        <f aca="false">'High pensions'!W55</f>
        <v>178371.812502083</v>
      </c>
      <c r="K55" s="9"/>
      <c r="L55" s="82" t="n">
        <f aca="false">'High pensions'!N55</f>
        <v>4244954.5947796</v>
      </c>
      <c r="M55" s="67"/>
      <c r="N55" s="82" t="n">
        <f aca="false">'High pensions'!L55</f>
        <v>1069033.6337783</v>
      </c>
      <c r="O55" s="9"/>
      <c r="P55" s="82" t="n">
        <f aca="false">'High pensions'!X55</f>
        <v>27908597.2091098</v>
      </c>
      <c r="Q55" s="67"/>
      <c r="R55" s="82" t="n">
        <f aca="false">'High SIPA income'!G50</f>
        <v>26579315.1040419</v>
      </c>
      <c r="S55" s="67"/>
      <c r="T55" s="82" t="n">
        <f aca="false">'High SIPA income'!J50</f>
        <v>101628314.974729</v>
      </c>
      <c r="U55" s="9"/>
      <c r="V55" s="82" t="n">
        <f aca="false">'High SIPA income'!F50</f>
        <v>113896.935700892</v>
      </c>
      <c r="W55" s="67"/>
      <c r="X55" s="82" t="n">
        <f aca="false">'High SIPA income'!M50</f>
        <v>286076.265082902</v>
      </c>
      <c r="Y55" s="9"/>
      <c r="Z55" s="9" t="n">
        <f aca="false">R55+V55-N55-L55-F55</f>
        <v>-3363718.47487382</v>
      </c>
      <c r="AA55" s="9"/>
      <c r="AB55" s="9" t="n">
        <f aca="false">T55-P55-D55</f>
        <v>-62408650.344063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-0.0104474024328294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12168434</v>
      </c>
      <c r="AX55" s="7"/>
      <c r="AY55" s="40" t="n">
        <f aca="false">(AW55-AW54)/AW54</f>
        <v>0.00879447059744236</v>
      </c>
      <c r="AZ55" s="12" t="n">
        <f aca="false">workers_and_wage_high!B43</f>
        <v>7042.98114922523</v>
      </c>
      <c r="BA55" s="40" t="n">
        <f aca="false">(AZ55-AZ54)/AZ54</f>
        <v>-0.00217467893146017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0.0150864417539335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131766813.321245</v>
      </c>
      <c r="E56" s="9"/>
      <c r="F56" s="82" t="n">
        <f aca="false">'High pensions'!I56</f>
        <v>23950178.0745547</v>
      </c>
      <c r="G56" s="82" t="n">
        <f aca="false">'High pensions'!K56</f>
        <v>1058955.32645601</v>
      </c>
      <c r="H56" s="82" t="n">
        <f aca="false">'High pensions'!V56</f>
        <v>5826059.76382749</v>
      </c>
      <c r="I56" s="82" t="n">
        <f aca="false">'High pensions'!M56</f>
        <v>32751.1956635879</v>
      </c>
      <c r="J56" s="82" t="n">
        <f aca="false">'High pensions'!W56</f>
        <v>180187.415376108</v>
      </c>
      <c r="K56" s="9"/>
      <c r="L56" s="82" t="n">
        <f aca="false">'High pensions'!N56</f>
        <v>3995656.34079359</v>
      </c>
      <c r="M56" s="67"/>
      <c r="N56" s="82" t="n">
        <f aca="false">'High pensions'!L56</f>
        <v>1036496.14879653</v>
      </c>
      <c r="O56" s="9"/>
      <c r="P56" s="82" t="n">
        <f aca="false">'High pensions'!X56</f>
        <v>26435975.7418028</v>
      </c>
      <c r="Q56" s="67"/>
      <c r="R56" s="82" t="n">
        <f aca="false">'High SIPA income'!G51</f>
        <v>23434541.022304</v>
      </c>
      <c r="S56" s="67"/>
      <c r="T56" s="82" t="n">
        <f aca="false">'High SIPA income'!J51</f>
        <v>89603998.7102886</v>
      </c>
      <c r="U56" s="9"/>
      <c r="V56" s="82" t="n">
        <f aca="false">'High SIPA income'!F51</f>
        <v>119514.237851621</v>
      </c>
      <c r="W56" s="67"/>
      <c r="X56" s="82" t="n">
        <f aca="false">'High SIPA income'!M51</f>
        <v>300185.308572387</v>
      </c>
      <c r="Y56" s="9"/>
      <c r="Z56" s="9" t="n">
        <f aca="false">R56+V56-N56-L56-F56</f>
        <v>-5428275.30398917</v>
      </c>
      <c r="AA56" s="9"/>
      <c r="AB56" s="9" t="n">
        <f aca="false">T56-P56-D56</f>
        <v>-68598790.3527587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-0.0113902018995232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12250179</v>
      </c>
      <c r="AX56" s="7"/>
      <c r="AY56" s="40" t="n">
        <f aca="false">(AW56-AW55)/AW55</f>
        <v>0.00671779129508366</v>
      </c>
      <c r="AZ56" s="12" t="n">
        <f aca="false">workers_and_wage_high!B44</f>
        <v>7081.94022726152</v>
      </c>
      <c r="BA56" s="40" t="n">
        <f aca="false">(AZ56-AZ55)/AZ55</f>
        <v>0.00553161753678346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0.0174036300272805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139963819.570442</v>
      </c>
      <c r="E57" s="9"/>
      <c r="F57" s="82" t="n">
        <f aca="false">'High pensions'!I57</f>
        <v>25440080.9901538</v>
      </c>
      <c r="G57" s="82" t="n">
        <f aca="false">'High pensions'!K57</f>
        <v>1226771.09808772</v>
      </c>
      <c r="H57" s="82" t="n">
        <f aca="false">'High pensions'!V57</f>
        <v>6749332.62568772</v>
      </c>
      <c r="I57" s="82" t="n">
        <f aca="false">'High pensions'!M57</f>
        <v>37941.3741676616</v>
      </c>
      <c r="J57" s="82" t="n">
        <f aca="false">'High pensions'!W57</f>
        <v>208742.246155291</v>
      </c>
      <c r="K57" s="9"/>
      <c r="L57" s="82" t="n">
        <f aca="false">'High pensions'!N57</f>
        <v>4285735.22982003</v>
      </c>
      <c r="M57" s="67"/>
      <c r="N57" s="82" t="n">
        <f aca="false">'High pensions'!L57</f>
        <v>1103856.47063127</v>
      </c>
      <c r="O57" s="9"/>
      <c r="P57" s="82" t="n">
        <f aca="false">'High pensions'!X57</f>
        <v>28311793.0921647</v>
      </c>
      <c r="Q57" s="67"/>
      <c r="R57" s="82" t="n">
        <f aca="false">'High SIPA income'!G52</f>
        <v>27361903.2068131</v>
      </c>
      <c r="S57" s="67"/>
      <c r="T57" s="82" t="n">
        <f aca="false">'High SIPA income'!J52</f>
        <v>104620608.413916</v>
      </c>
      <c r="U57" s="9"/>
      <c r="V57" s="82" t="n">
        <f aca="false">'High SIPA income'!F52</f>
        <v>117120.010396704</v>
      </c>
      <c r="W57" s="67"/>
      <c r="X57" s="82" t="n">
        <f aca="false">'High SIPA income'!M52</f>
        <v>294171.699480563</v>
      </c>
      <c r="Y57" s="9"/>
      <c r="Z57" s="9" t="n">
        <f aca="false">R57+V57-N57-L57-F57</f>
        <v>-3350649.4733953</v>
      </c>
      <c r="AA57" s="9"/>
      <c r="AB57" s="9" t="n">
        <f aca="false">T57-P57-D57</f>
        <v>-63655004.2486908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-0.0104378549987143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12352244</v>
      </c>
      <c r="AX57" s="7"/>
      <c r="AY57" s="40" t="n">
        <f aca="false">(AW57-AW56)/AW56</f>
        <v>0.00833171498963403</v>
      </c>
      <c r="AZ57" s="12" t="n">
        <f aca="false">workers_and_wage_high!B45</f>
        <v>7088.69897982609</v>
      </c>
      <c r="BA57" s="40" t="n">
        <f aca="false">(AZ57-AZ56)/AZ56</f>
        <v>0.000954364531142732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0.0152003691710111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137636817.992141</v>
      </c>
      <c r="E58" s="6"/>
      <c r="F58" s="81" t="n">
        <f aca="false">'High pensions'!I58</f>
        <v>25017120.9080562</v>
      </c>
      <c r="G58" s="81" t="n">
        <f aca="false">'High pensions'!K58</f>
        <v>1350183.61559608</v>
      </c>
      <c r="H58" s="81" t="n">
        <f aca="false">'High pensions'!V58</f>
        <v>7428311.88443927</v>
      </c>
      <c r="I58" s="81" t="n">
        <f aca="false">'High pensions'!M58</f>
        <v>41758.2561524562</v>
      </c>
      <c r="J58" s="81" t="n">
        <f aca="false">'High pensions'!W58</f>
        <v>229741.60467338</v>
      </c>
      <c r="K58" s="6"/>
      <c r="L58" s="81" t="n">
        <f aca="false">'High pensions'!N58</f>
        <v>5002025.78949273</v>
      </c>
      <c r="M58" s="8"/>
      <c r="N58" s="81" t="n">
        <f aca="false">'High pensions'!L58</f>
        <v>1087563.60840895</v>
      </c>
      <c r="O58" s="6"/>
      <c r="P58" s="81" t="n">
        <f aca="false">'High pensions'!X58</f>
        <v>31938989.6906327</v>
      </c>
      <c r="Q58" s="8"/>
      <c r="R58" s="81" t="n">
        <f aca="false">'High SIPA income'!G53</f>
        <v>24007843.0354566</v>
      </c>
      <c r="S58" s="8"/>
      <c r="T58" s="81" t="n">
        <f aca="false">'High SIPA income'!J53</f>
        <v>91796068.6466376</v>
      </c>
      <c r="U58" s="6"/>
      <c r="V58" s="81" t="n">
        <f aca="false">'High SIPA income'!F53</f>
        <v>115452.814652337</v>
      </c>
      <c r="W58" s="8"/>
      <c r="X58" s="81" t="n">
        <f aca="false">'High SIPA income'!M53</f>
        <v>289984.184436584</v>
      </c>
      <c r="Y58" s="6"/>
      <c r="Z58" s="6" t="n">
        <f aca="false">R58+V58-N58-L58-F58</f>
        <v>-6983414.45584894</v>
      </c>
      <c r="AA58" s="6"/>
      <c r="AB58" s="6" t="n">
        <f aca="false">T58-P58-D58</f>
        <v>-77779739.0361359</v>
      </c>
      <c r="AC58" s="50"/>
      <c r="AD58" s="6"/>
      <c r="AE58" s="6"/>
      <c r="AF58" s="6"/>
      <c r="AG58" s="6" t="n">
        <f aca="false">BF58/100*$AG$57</f>
        <v>6134734102.31662</v>
      </c>
      <c r="AH58" s="61" t="n">
        <f aca="false">(AG58-AG57)/AG57</f>
        <v>0.00594549904480669</v>
      </c>
      <c r="AI58" s="61"/>
      <c r="AJ58" s="61" t="n">
        <f aca="false">AB58/AG58</f>
        <v>-0.0126785835765505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0.00955834168143609</v>
      </c>
      <c r="AV58" s="5"/>
      <c r="AW58" s="5" t="n">
        <f aca="false">workers_and_wage_high!C46</f>
        <v>12374014</v>
      </c>
      <c r="AX58" s="5"/>
      <c r="AY58" s="61" t="n">
        <f aca="false">(AW58-AW57)/AW57</f>
        <v>0.00176243280168365</v>
      </c>
      <c r="AZ58" s="11" t="n">
        <f aca="false">workers_and_wage_high!B46</f>
        <v>7118.29930864581</v>
      </c>
      <c r="BA58" s="61" t="n">
        <f aca="false">(AZ58-AZ57)/AZ57</f>
        <v>0.0041757068404173</v>
      </c>
      <c r="BB58" s="66"/>
      <c r="BC58" s="66"/>
      <c r="BD58" s="66"/>
      <c r="BE58" s="66"/>
      <c r="BF58" s="5" t="n">
        <f aca="false">BF57*(1+AY58)*(1+BA58)*(1-BE58)</f>
        <v>100.594549904481</v>
      </c>
      <c r="BG58" s="5"/>
      <c r="BH58" s="5"/>
      <c r="BI58" s="61" t="n">
        <f aca="false">T65/AG65</f>
        <v>0.0175381845659385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147627700.489565</v>
      </c>
      <c r="E59" s="9"/>
      <c r="F59" s="82" t="n">
        <f aca="false">'High pensions'!I59</f>
        <v>26833082.0662873</v>
      </c>
      <c r="G59" s="82" t="n">
        <f aca="false">'High pensions'!K59</f>
        <v>1547484.86449272</v>
      </c>
      <c r="H59" s="82" t="n">
        <f aca="false">'High pensions'!V59</f>
        <v>8513805.1425889</v>
      </c>
      <c r="I59" s="82" t="n">
        <f aca="false">'High pensions'!M59</f>
        <v>47860.3566337954</v>
      </c>
      <c r="J59" s="82" t="n">
        <f aca="false">'High pensions'!W59</f>
        <v>263313.561110996</v>
      </c>
      <c r="K59" s="9"/>
      <c r="L59" s="82" t="n">
        <f aca="false">'High pensions'!N59</f>
        <v>4506429.60427708</v>
      </c>
      <c r="M59" s="67"/>
      <c r="N59" s="82" t="n">
        <f aca="false">'High pensions'!L59</f>
        <v>1168544.69642531</v>
      </c>
      <c r="O59" s="9"/>
      <c r="P59" s="82" t="n">
        <f aca="false">'High pensions'!X59</f>
        <v>29812872.7825658</v>
      </c>
      <c r="Q59" s="67"/>
      <c r="R59" s="82" t="n">
        <f aca="false">'High SIPA income'!G54</f>
        <v>28227668.2563722</v>
      </c>
      <c r="S59" s="67"/>
      <c r="T59" s="82" t="n">
        <f aca="false">'High SIPA income'!J54</f>
        <v>107930936.118234</v>
      </c>
      <c r="U59" s="9"/>
      <c r="V59" s="82" t="n">
        <f aca="false">'High SIPA income'!F54</f>
        <v>112699.924735115</v>
      </c>
      <c r="W59" s="67"/>
      <c r="X59" s="82" t="n">
        <f aca="false">'High SIPA income'!M54</f>
        <v>283069.718644708</v>
      </c>
      <c r="Y59" s="9"/>
      <c r="Z59" s="9" t="n">
        <f aca="false">R59+V59-N59-L59-F59</f>
        <v>-4167688.18588241</v>
      </c>
      <c r="AA59" s="9"/>
      <c r="AB59" s="9" t="n">
        <f aca="false">T59-P59-D59</f>
        <v>-69509637.1538972</v>
      </c>
      <c r="AC59" s="50"/>
      <c r="AD59" s="9"/>
      <c r="AE59" s="9"/>
      <c r="AF59" s="9"/>
      <c r="AG59" s="9" t="n">
        <f aca="false">BF59/100*$AG$57</f>
        <v>6230157228.0915</v>
      </c>
      <c r="AH59" s="40" t="n">
        <f aca="false">(AG59-AG58)/AG58</f>
        <v>0.0155545658839296</v>
      </c>
      <c r="AI59" s="40"/>
      <c r="AJ59" s="40" t="n">
        <f aca="false">AB59/AG59</f>
        <v>-0.0111569635579149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12474998</v>
      </c>
      <c r="AX59" s="7"/>
      <c r="AY59" s="40" t="n">
        <f aca="false">(AW59-AW58)/AW58</f>
        <v>0.0081609734723106</v>
      </c>
      <c r="AZ59" s="12" t="n">
        <f aca="false">workers_and_wage_high!B47</f>
        <v>7170.50307881434</v>
      </c>
      <c r="BA59" s="40" t="n">
        <f aca="false">(AZ59-AZ58)/AZ58</f>
        <v>0.0073337419382083</v>
      </c>
      <c r="BB59" s="39"/>
      <c r="BC59" s="39"/>
      <c r="BD59" s="39"/>
      <c r="BE59" s="39"/>
      <c r="BF59" s="7" t="n">
        <f aca="false">BF58*(1+AY59)*(1+BA59)*(1-BE59)</f>
        <v>102.159254458534</v>
      </c>
      <c r="BG59" s="7"/>
      <c r="BH59" s="7"/>
      <c r="BI59" s="40" t="n">
        <f aca="false">T66/AG66</f>
        <v>0.0152786911610772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146326520.001046</v>
      </c>
      <c r="E60" s="9"/>
      <c r="F60" s="82" t="n">
        <f aca="false">'High pensions'!I60</f>
        <v>26596577.1101327</v>
      </c>
      <c r="G60" s="82" t="n">
        <f aca="false">'High pensions'!K60</f>
        <v>1595780.84360709</v>
      </c>
      <c r="H60" s="82" t="n">
        <f aca="false">'High pensions'!V60</f>
        <v>8779515.37005858</v>
      </c>
      <c r="I60" s="82" t="n">
        <f aca="false">'High pensions'!M60</f>
        <v>49354.0467094972</v>
      </c>
      <c r="J60" s="82" t="n">
        <f aca="false">'High pensions'!W60</f>
        <v>271531.403197686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1159422.8314241</v>
      </c>
      <c r="O60" s="9"/>
      <c r="P60" s="82" t="n">
        <f aca="false">'High pensions'!X60</f>
        <v>29193785.0398017</v>
      </c>
      <c r="Q60" s="67"/>
      <c r="R60" s="82" t="n">
        <f aca="false">'High SIPA income'!G55</f>
        <v>24910896.0969333</v>
      </c>
      <c r="S60" s="67"/>
      <c r="T60" s="82" t="n">
        <f aca="false">'High SIPA income'!J55</f>
        <v>95248970.2963377</v>
      </c>
      <c r="U60" s="9"/>
      <c r="V60" s="82" t="n">
        <f aca="false">'High SIPA income'!F55</f>
        <v>114318.952088515</v>
      </c>
      <c r="W60" s="67"/>
      <c r="X60" s="82" t="n">
        <f aca="false">'High SIPA income'!M55</f>
        <v>287136.24857791</v>
      </c>
      <c r="Y60" s="9"/>
      <c r="Z60" s="9" t="n">
        <f aca="false">R60+V60-N60-L60-F60</f>
        <v>-7127578.45678027</v>
      </c>
      <c r="AA60" s="9"/>
      <c r="AB60" s="9" t="n">
        <f aca="false">T60-P60-D60</f>
        <v>-80271334.7445098</v>
      </c>
      <c r="AC60" s="50"/>
      <c r="AD60" s="9"/>
      <c r="AE60" s="9"/>
      <c r="AF60" s="9"/>
      <c r="AG60" s="9" t="n">
        <f aca="false">BF60/100*$AG$57</f>
        <v>6312824737.33654</v>
      </c>
      <c r="AH60" s="40" t="n">
        <f aca="false">(AG60-AG59)/AG59</f>
        <v>0.0132689282498838</v>
      </c>
      <c r="AI60" s="40"/>
      <c r="AJ60" s="40" t="n">
        <f aca="false">AB60/AG60</f>
        <v>-0.0127155969133363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12547465</v>
      </c>
      <c r="AX60" s="7"/>
      <c r="AY60" s="40" t="n">
        <f aca="false">(AW60-AW59)/AW59</f>
        <v>0.00580897888721104</v>
      </c>
      <c r="AZ60" s="12" t="n">
        <f aca="false">workers_and_wage_high!B48</f>
        <v>7223.68573177895</v>
      </c>
      <c r="BA60" s="40" t="n">
        <f aca="false">(AZ60-AZ59)/AZ59</f>
        <v>0.0074168649507646</v>
      </c>
      <c r="BB60" s="39"/>
      <c r="BC60" s="39"/>
      <c r="BD60" s="39"/>
      <c r="BE60" s="39"/>
      <c r="BF60" s="7" t="n">
        <f aca="false">BF59*(1+AY60)*(1+BA60)*(1-BE60)</f>
        <v>103.514798276006</v>
      </c>
      <c r="BG60" s="7"/>
      <c r="BH60" s="7"/>
      <c r="BI60" s="40" t="n">
        <f aca="false">T67/AG67</f>
        <v>0.0176019708785627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152239047.470672</v>
      </c>
      <c r="E61" s="9"/>
      <c r="F61" s="82" t="n">
        <f aca="false">'High pensions'!I61</f>
        <v>27671248.9656552</v>
      </c>
      <c r="G61" s="82" t="n">
        <f aca="false">'High pensions'!K61</f>
        <v>1687611.42311792</v>
      </c>
      <c r="H61" s="82" t="n">
        <f aca="false">'High pensions'!V61</f>
        <v>9284740.12412591</v>
      </c>
      <c r="I61" s="82" t="n">
        <f aca="false">'High pensions'!M61</f>
        <v>52194.1677252965</v>
      </c>
      <c r="J61" s="82" t="n">
        <f aca="false">'High pensions'!W61</f>
        <v>287156.91105544</v>
      </c>
      <c r="K61" s="9"/>
      <c r="L61" s="82" t="n">
        <f aca="false">'High pensions'!N61</f>
        <v>4663844.32497949</v>
      </c>
      <c r="M61" s="67"/>
      <c r="N61" s="82" t="n">
        <f aca="false">'High pensions'!L61</f>
        <v>1207789.94250045</v>
      </c>
      <c r="O61" s="9"/>
      <c r="P61" s="82" t="n">
        <f aca="false">'High pensions'!X61</f>
        <v>30845614.2812946</v>
      </c>
      <c r="Q61" s="67"/>
      <c r="R61" s="82" t="n">
        <f aca="false">'High SIPA income'!G56</f>
        <v>28723875.5673767</v>
      </c>
      <c r="S61" s="67"/>
      <c r="T61" s="82" t="n">
        <f aca="false">'High SIPA income'!J56</f>
        <v>109828227.778991</v>
      </c>
      <c r="U61" s="9"/>
      <c r="V61" s="82" t="n">
        <f aca="false">'High SIPA income'!F56</f>
        <v>117539.591087807</v>
      </c>
      <c r="W61" s="67"/>
      <c r="X61" s="82" t="n">
        <f aca="false">'High SIPA income'!M56</f>
        <v>295225.565208144</v>
      </c>
      <c r="Y61" s="9"/>
      <c r="Z61" s="9" t="n">
        <f aca="false">R61+V61-N61-L61-F61</f>
        <v>-4701468.0746707</v>
      </c>
      <c r="AA61" s="9"/>
      <c r="AB61" s="9" t="n">
        <f aca="false">T61-P61-D61</f>
        <v>-73256433.9729756</v>
      </c>
      <c r="AC61" s="50"/>
      <c r="AD61" s="9"/>
      <c r="AE61" s="9"/>
      <c r="AF61" s="9"/>
      <c r="AG61" s="9" t="n">
        <f aca="false">BF61/100*$AG$57</f>
        <v>6334694720.3642</v>
      </c>
      <c r="AH61" s="40" t="n">
        <f aca="false">(AG61-AG60)/AG60</f>
        <v>0.00346437354712426</v>
      </c>
      <c r="AI61" s="40" t="n">
        <f aca="false">(AG61-AG57)/AG57</f>
        <v>0.0387341220488937</v>
      </c>
      <c r="AJ61" s="40" t="n">
        <f aca="false">AB61/AG61</f>
        <v>-0.0115643195460513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12604929</v>
      </c>
      <c r="AX61" s="7"/>
      <c r="AY61" s="40" t="n">
        <f aca="false">(AW61-AW60)/AW60</f>
        <v>0.00457972984981429</v>
      </c>
      <c r="AZ61" s="12" t="n">
        <f aca="false">workers_and_wage_high!B49</f>
        <v>7215.66547896059</v>
      </c>
      <c r="BA61" s="40" t="n">
        <f aca="false">(AZ61-AZ60)/AZ60</f>
        <v>-0.00111027155889049</v>
      </c>
      <c r="BB61" s="39"/>
      <c r="BC61" s="39"/>
      <c r="BD61" s="39"/>
      <c r="BE61" s="39"/>
      <c r="BF61" s="7" t="n">
        <f aca="false">BF60*(1+AY61)*(1+BA61)*(1-BE61)</f>
        <v>103.873412204889</v>
      </c>
      <c r="BG61" s="7"/>
      <c r="BH61" s="7"/>
      <c r="BI61" s="40" t="n">
        <f aca="false">T68/AG68</f>
        <v>0.0152978339038915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150795209.040724</v>
      </c>
      <c r="E62" s="6"/>
      <c r="F62" s="81" t="n">
        <f aca="false">'High pensions'!I62</f>
        <v>27408814.2399718</v>
      </c>
      <c r="G62" s="81" t="n">
        <f aca="false">'High pensions'!K62</f>
        <v>1771389.41164989</v>
      </c>
      <c r="H62" s="81" t="n">
        <f aca="false">'High pensions'!V62</f>
        <v>9745661.89852598</v>
      </c>
      <c r="I62" s="81" t="n">
        <f aca="false">'High pensions'!M62</f>
        <v>54785.2395355639</v>
      </c>
      <c r="J62" s="81" t="n">
        <f aca="false">'High pensions'!W62</f>
        <v>301412.223665753</v>
      </c>
      <c r="K62" s="6"/>
      <c r="L62" s="81" t="n">
        <f aca="false">'High pensions'!N62</f>
        <v>5500485.67623111</v>
      </c>
      <c r="M62" s="8"/>
      <c r="N62" s="81" t="n">
        <f aca="false">'High pensions'!L62</f>
        <v>1198510.81871111</v>
      </c>
      <c r="O62" s="6"/>
      <c r="P62" s="81" t="n">
        <f aca="false">'High pensions'!X62</f>
        <v>35135899.2288601</v>
      </c>
      <c r="Q62" s="8"/>
      <c r="R62" s="81" t="n">
        <f aca="false">'High SIPA income'!G57</f>
        <v>25114026.620009</v>
      </c>
      <c r="S62" s="8"/>
      <c r="T62" s="81" t="n">
        <f aca="false">'High SIPA income'!J57</f>
        <v>96025657.4569853</v>
      </c>
      <c r="U62" s="6"/>
      <c r="V62" s="81" t="n">
        <f aca="false">'High SIPA income'!F57</f>
        <v>117952.154425976</v>
      </c>
      <c r="W62" s="8"/>
      <c r="X62" s="81" t="n">
        <f aca="false">'High SIPA income'!M57</f>
        <v>296261.805368312</v>
      </c>
      <c r="Y62" s="6"/>
      <c r="Z62" s="6" t="n">
        <f aca="false">R62+V62-N62-L62-F62</f>
        <v>-8875831.96047912</v>
      </c>
      <c r="AA62" s="6"/>
      <c r="AB62" s="6" t="n">
        <f aca="false">T62-P62-D62</f>
        <v>-89905450.8125986</v>
      </c>
      <c r="AC62" s="50"/>
      <c r="AD62" s="6"/>
      <c r="AE62" s="6"/>
      <c r="AF62" s="6"/>
      <c r="AG62" s="6" t="n">
        <f aca="false">BF62/100*$AG$57</f>
        <v>6365030205.47892</v>
      </c>
      <c r="AH62" s="61" t="n">
        <f aca="false">(AG62-AG61)/AG61</f>
        <v>0.00478878406203292</v>
      </c>
      <c r="AI62" s="61"/>
      <c r="AJ62" s="61" t="n">
        <f aca="false">AB62/AG62</f>
        <v>-0.0141249056029945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0.0098954875285812</v>
      </c>
      <c r="AV62" s="5"/>
      <c r="AW62" s="5" t="n">
        <f aca="false">workers_and_wage_high!C50</f>
        <v>12670485</v>
      </c>
      <c r="AX62" s="5"/>
      <c r="AY62" s="61" t="n">
        <f aca="false">(AW62-AW61)/AW61</f>
        <v>0.00520082263057571</v>
      </c>
      <c r="AZ62" s="11" t="n">
        <f aca="false">workers_and_wage_high!B50</f>
        <v>7212.70772921736</v>
      </c>
      <c r="BA62" s="61" t="n">
        <f aca="false">(AZ62-AZ61)/AZ61</f>
        <v>-0.000409906716415548</v>
      </c>
      <c r="BB62" s="66"/>
      <c r="BC62" s="66"/>
      <c r="BD62" s="66"/>
      <c r="BE62" s="66"/>
      <c r="BF62" s="5" t="n">
        <f aca="false">BF61*(1+AY62)*(1+BA62)*(1-BE62)</f>
        <v>104.370839545725</v>
      </c>
      <c r="BG62" s="5"/>
      <c r="BH62" s="5"/>
      <c r="BI62" s="61" t="n">
        <f aca="false">T69/AG69</f>
        <v>0.0176435408783387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154973032.978625</v>
      </c>
      <c r="E63" s="9"/>
      <c r="F63" s="82" t="n">
        <f aca="false">'High pensions'!I63</f>
        <v>28168183.1945275</v>
      </c>
      <c r="G63" s="82" t="n">
        <f aca="false">'High pensions'!K63</f>
        <v>1877713.31509342</v>
      </c>
      <c r="H63" s="82" t="n">
        <f aca="false">'High pensions'!V63</f>
        <v>10330624.6446491</v>
      </c>
      <c r="I63" s="82" t="n">
        <f aca="false">'High pensions'!M63</f>
        <v>58073.6076833019</v>
      </c>
      <c r="J63" s="82" t="n">
        <f aca="false">'High pensions'!W63</f>
        <v>319503.854989149</v>
      </c>
      <c r="K63" s="9"/>
      <c r="L63" s="82" t="n">
        <f aca="false">'High pensions'!N63</f>
        <v>4717175.68005531</v>
      </c>
      <c r="M63" s="67"/>
      <c r="N63" s="82" t="n">
        <f aca="false">'High pensions'!L63</f>
        <v>1232819.17052757</v>
      </c>
      <c r="O63" s="9"/>
      <c r="P63" s="82" t="n">
        <f aca="false">'High pensions'!X63</f>
        <v>31260054.3640986</v>
      </c>
      <c r="Q63" s="67"/>
      <c r="R63" s="82" t="n">
        <f aca="false">'High SIPA income'!G58</f>
        <v>29218022.0208582</v>
      </c>
      <c r="S63" s="67"/>
      <c r="T63" s="82" t="n">
        <f aca="false">'High SIPA income'!J58</f>
        <v>111717639.572391</v>
      </c>
      <c r="U63" s="9"/>
      <c r="V63" s="82" t="n">
        <f aca="false">'High SIPA income'!F58</f>
        <v>116759.382424334</v>
      </c>
      <c r="W63" s="67"/>
      <c r="X63" s="82" t="n">
        <f aca="false">'High SIPA income'!M58</f>
        <v>293265.9059859</v>
      </c>
      <c r="Y63" s="9"/>
      <c r="Z63" s="9" t="n">
        <f aca="false">R63+V63-N63-L63-F63</f>
        <v>-4783396.64182775</v>
      </c>
      <c r="AA63" s="9"/>
      <c r="AB63" s="9" t="n">
        <f aca="false">T63-P63-D63</f>
        <v>-74515447.7703333</v>
      </c>
      <c r="AC63" s="50"/>
      <c r="AD63" s="9"/>
      <c r="AE63" s="9"/>
      <c r="AF63" s="9"/>
      <c r="AG63" s="9" t="n">
        <f aca="false">BF63/100*$AG$57</f>
        <v>6419214807.32878</v>
      </c>
      <c r="AH63" s="40" t="n">
        <f aca="false">(AG63-AG62)/AG62</f>
        <v>0.00851285855693368</v>
      </c>
      <c r="AI63" s="40"/>
      <c r="AJ63" s="40" t="n">
        <f aca="false">AB63/AG63</f>
        <v>-0.0116081872950037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12673324</v>
      </c>
      <c r="AX63" s="7"/>
      <c r="AY63" s="40" t="n">
        <f aca="false">(AW63-AW62)/AW62</f>
        <v>0.000224064035433529</v>
      </c>
      <c r="AZ63" s="12" t="n">
        <f aca="false">workers_and_wage_high!B51</f>
        <v>7272.47898893882</v>
      </c>
      <c r="BA63" s="40" t="n">
        <f aca="false">(AZ63-AZ62)/AZ62</f>
        <v>0.00828693771679377</v>
      </c>
      <c r="BB63" s="39"/>
      <c r="BC63" s="39"/>
      <c r="BD63" s="39"/>
      <c r="BE63" s="39"/>
      <c r="BF63" s="7" t="n">
        <f aca="false">BF62*(1+AY63)*(1+BA63)*(1-BE63)</f>
        <v>105.259333740246</v>
      </c>
      <c r="BG63" s="7"/>
      <c r="BH63" s="7"/>
      <c r="BI63" s="40" t="n">
        <f aca="false">T70/AG70</f>
        <v>0.0153471331277639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153798524.563496</v>
      </c>
      <c r="E64" s="9"/>
      <c r="F64" s="82" t="n">
        <f aca="false">'High pensions'!I64</f>
        <v>27954702.3871572</v>
      </c>
      <c r="G64" s="82" t="n">
        <f aca="false">'High pensions'!K64</f>
        <v>1965169.94620325</v>
      </c>
      <c r="H64" s="82" t="n">
        <f aca="false">'High pensions'!V64</f>
        <v>10811785.2251376</v>
      </c>
      <c r="I64" s="82" t="n">
        <f aca="false">'High pensions'!M64</f>
        <v>60778.4519444311</v>
      </c>
      <c r="J64" s="82" t="n">
        <f aca="false">'High pensions'!W64</f>
        <v>334385.110055804</v>
      </c>
      <c r="K64" s="9"/>
      <c r="L64" s="82" t="n">
        <f aca="false">'High pensions'!N64</f>
        <v>4720568.4227638</v>
      </c>
      <c r="M64" s="67"/>
      <c r="N64" s="82" t="n">
        <f aca="false">'High pensions'!L64</f>
        <v>1227167.89830923</v>
      </c>
      <c r="O64" s="9"/>
      <c r="P64" s="82" t="n">
        <f aca="false">'High pensions'!X64</f>
        <v>31246567.689791</v>
      </c>
      <c r="Q64" s="67"/>
      <c r="R64" s="82" t="n">
        <f aca="false">'High SIPA income'!G59</f>
        <v>25917282.6644238</v>
      </c>
      <c r="S64" s="67"/>
      <c r="T64" s="82" t="n">
        <f aca="false">'High SIPA income'!J59</f>
        <v>99096976.5623724</v>
      </c>
      <c r="U64" s="9"/>
      <c r="V64" s="82" t="n">
        <f aca="false">'High SIPA income'!F59</f>
        <v>112235.850477586</v>
      </c>
      <c r="W64" s="67"/>
      <c r="X64" s="82" t="n">
        <f aca="false">'High SIPA income'!M59</f>
        <v>281904.097906117</v>
      </c>
      <c r="Y64" s="9"/>
      <c r="Z64" s="9" t="n">
        <f aca="false">R64+V64-N64-L64-F64</f>
        <v>-7872920.19332883</v>
      </c>
      <c r="AA64" s="9"/>
      <c r="AB64" s="9" t="n">
        <f aca="false">T64-P64-D64</f>
        <v>-85948115.6909141</v>
      </c>
      <c r="AC64" s="50"/>
      <c r="AD64" s="9"/>
      <c r="AE64" s="9"/>
      <c r="AF64" s="9"/>
      <c r="AG64" s="9" t="n">
        <f aca="false">BF64/100*$AG$57</f>
        <v>6519379591.86952</v>
      </c>
      <c r="AH64" s="40" t="n">
        <f aca="false">(AG64-AG63)/AG63</f>
        <v>0.0156038997832543</v>
      </c>
      <c r="AI64" s="40"/>
      <c r="AJ64" s="40" t="n">
        <f aca="false">AB64/AG64</f>
        <v>-0.0131834808020846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12813313</v>
      </c>
      <c r="AX64" s="7"/>
      <c r="AY64" s="40" t="n">
        <f aca="false">(AW64-AW63)/AW63</f>
        <v>0.0110459576351082</v>
      </c>
      <c r="AZ64" s="12" t="n">
        <f aca="false">workers_and_wage_high!B52</f>
        <v>7305.26438138797</v>
      </c>
      <c r="BA64" s="40" t="n">
        <f aca="false">(AZ64-AZ63)/AZ63</f>
        <v>0.00450814536542654</v>
      </c>
      <c r="BB64" s="39"/>
      <c r="BC64" s="39"/>
      <c r="BD64" s="39"/>
      <c r="BE64" s="39"/>
      <c r="BF64" s="7" t="n">
        <f aca="false">BF63*(1+AY64)*(1+BA64)*(1-BE64)</f>
        <v>106.901789835181</v>
      </c>
      <c r="BG64" s="7"/>
      <c r="BH64" s="7"/>
      <c r="BI64" s="40" t="n">
        <f aca="false">T71/AG71</f>
        <v>0.0177136263535452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157483332.598721</v>
      </c>
      <c r="E65" s="9"/>
      <c r="F65" s="82" t="n">
        <f aca="false">'High pensions'!I65</f>
        <v>28624459.8654613</v>
      </c>
      <c r="G65" s="82" t="n">
        <f aca="false">'High pensions'!K65</f>
        <v>2051238.80981319</v>
      </c>
      <c r="H65" s="82" t="n">
        <f aca="false">'High pensions'!V65</f>
        <v>11285310.7182992</v>
      </c>
      <c r="I65" s="82" t="n">
        <f aca="false">'High pensions'!M65</f>
        <v>63440.3755612329</v>
      </c>
      <c r="J65" s="82" t="n">
        <f aca="false">'High pensions'!W65</f>
        <v>349030.228401007</v>
      </c>
      <c r="K65" s="9"/>
      <c r="L65" s="82" t="n">
        <f aca="false">'High pensions'!N65</f>
        <v>4667225.72845029</v>
      </c>
      <c r="M65" s="67"/>
      <c r="N65" s="82" t="n">
        <f aca="false">'High pensions'!L65</f>
        <v>1258388.72426248</v>
      </c>
      <c r="O65" s="9"/>
      <c r="P65" s="82" t="n">
        <f aca="false">'High pensions'!X65</f>
        <v>31141539.9681796</v>
      </c>
      <c r="Q65" s="67"/>
      <c r="R65" s="82" t="n">
        <f aca="false">'High SIPA income'!G60</f>
        <v>30222618.825176</v>
      </c>
      <c r="S65" s="67"/>
      <c r="T65" s="82" t="n">
        <f aca="false">'High SIPA income'!J60</f>
        <v>115558802.523813</v>
      </c>
      <c r="U65" s="9"/>
      <c r="V65" s="82" t="n">
        <f aca="false">'High SIPA income'!F60</f>
        <v>113887.026384592</v>
      </c>
      <c r="W65" s="67"/>
      <c r="X65" s="82" t="n">
        <f aca="false">'High SIPA income'!M60</f>
        <v>286051.375737292</v>
      </c>
      <c r="Y65" s="9"/>
      <c r="Z65" s="9" t="n">
        <f aca="false">R65+V65-N65-L65-F65</f>
        <v>-4213568.46661346</v>
      </c>
      <c r="AA65" s="9"/>
      <c r="AB65" s="9" t="n">
        <f aca="false">T65-P65-D65</f>
        <v>-73066070.043088</v>
      </c>
      <c r="AC65" s="50"/>
      <c r="AD65" s="9"/>
      <c r="AE65" s="9"/>
      <c r="AF65" s="9"/>
      <c r="AG65" s="9" t="n">
        <f aca="false">BF65/100*$AG$57</f>
        <v>6588983146.42228</v>
      </c>
      <c r="AH65" s="40" t="n">
        <f aca="false">(AG65-AG64)/AG64</f>
        <v>0.0106764077121039</v>
      </c>
      <c r="AI65" s="40" t="n">
        <f aca="false">(AG65-AG61)/AG61</f>
        <v>0.0401421753191393</v>
      </c>
      <c r="AJ65" s="40" t="n">
        <f aca="false">AB65/AG65</f>
        <v>-0.0110891268681969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12858863</v>
      </c>
      <c r="AX65" s="7"/>
      <c r="AY65" s="40" t="n">
        <f aca="false">(AW65-AW64)/AW64</f>
        <v>0.00355489638003848</v>
      </c>
      <c r="AZ65" s="12" t="n">
        <f aca="false">workers_and_wage_high!B53</f>
        <v>7357.10461779501</v>
      </c>
      <c r="BA65" s="40" t="n">
        <f aca="false">(AZ65-AZ64)/AZ64</f>
        <v>0.007096284775007</v>
      </c>
      <c r="BB65" s="39"/>
      <c r="BC65" s="39"/>
      <c r="BD65" s="39"/>
      <c r="BE65" s="39"/>
      <c r="BF65" s="7" t="n">
        <f aca="false">BF64*(1+AY65)*(1+BA65)*(1-BE65)</f>
        <v>108.043116928615</v>
      </c>
      <c r="BG65" s="7"/>
      <c r="BH65" s="7"/>
      <c r="BI65" s="40" t="n">
        <f aca="false">T72/AG72</f>
        <v>0.0154981159940502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156233252.361611</v>
      </c>
      <c r="E66" s="6"/>
      <c r="F66" s="81" t="n">
        <f aca="false">'High pensions'!I66</f>
        <v>28397242.9848855</v>
      </c>
      <c r="G66" s="81" t="n">
        <f aca="false">'High pensions'!K66</f>
        <v>2137418.12102736</v>
      </c>
      <c r="H66" s="81" t="n">
        <f aca="false">'High pensions'!V66</f>
        <v>11759443.861592</v>
      </c>
      <c r="I66" s="81" t="n">
        <f aca="false">'High pensions'!M66</f>
        <v>66105.7150833202</v>
      </c>
      <c r="J66" s="81" t="n">
        <f aca="false">'High pensions'!W66</f>
        <v>363694.140049235</v>
      </c>
      <c r="K66" s="6"/>
      <c r="L66" s="81" t="n">
        <f aca="false">'High pensions'!N66</f>
        <v>5714589.90064708</v>
      </c>
      <c r="M66" s="8"/>
      <c r="N66" s="81" t="n">
        <f aca="false">'High pensions'!L66</f>
        <v>1249208.47191801</v>
      </c>
      <c r="O66" s="6"/>
      <c r="P66" s="81" t="n">
        <f aca="false">'High pensions'!X66</f>
        <v>36525810.5968816</v>
      </c>
      <c r="Q66" s="8"/>
      <c r="R66" s="81" t="n">
        <f aca="false">'High SIPA income'!G61</f>
        <v>26550920.8443359</v>
      </c>
      <c r="S66" s="8"/>
      <c r="T66" s="81" t="n">
        <f aca="false">'High SIPA income'!J61</f>
        <v>101519747.061765</v>
      </c>
      <c r="U66" s="6"/>
      <c r="V66" s="81" t="n">
        <f aca="false">'High SIPA income'!F61</f>
        <v>116116.526317427</v>
      </c>
      <c r="W66" s="8"/>
      <c r="X66" s="81" t="n">
        <f aca="false">'High SIPA income'!M61</f>
        <v>291651.236785906</v>
      </c>
      <c r="Y66" s="6"/>
      <c r="Z66" s="6" t="n">
        <f aca="false">R66+V66-N66-L66-F66</f>
        <v>-8694003.98679725</v>
      </c>
      <c r="AA66" s="6"/>
      <c r="AB66" s="6" t="n">
        <f aca="false">T66-P66-D66</f>
        <v>-91239315.896728</v>
      </c>
      <c r="AC66" s="50"/>
      <c r="AD66" s="6"/>
      <c r="AE66" s="6"/>
      <c r="AF66" s="6"/>
      <c r="AG66" s="6" t="n">
        <f aca="false">BF66/100*$AG$57</f>
        <v>6644531654.67394</v>
      </c>
      <c r="AH66" s="61" t="n">
        <f aca="false">(AG66-AG65)/AG65</f>
        <v>0.00843051302716146</v>
      </c>
      <c r="AI66" s="61"/>
      <c r="AJ66" s="61" t="n">
        <f aca="false">AB66/AG66</f>
        <v>-0.0137314893868476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0.00754360810484014</v>
      </c>
      <c r="AV66" s="5"/>
      <c r="AW66" s="5" t="n">
        <f aca="false">workers_and_wage_high!C54</f>
        <v>12890012</v>
      </c>
      <c r="AX66" s="5"/>
      <c r="AY66" s="61" t="n">
        <f aca="false">(AW66-AW65)/AW65</f>
        <v>0.00242237591301813</v>
      </c>
      <c r="AZ66" s="11" t="n">
        <f aca="false">workers_and_wage_high!B54</f>
        <v>7401.20029479599</v>
      </c>
      <c r="BA66" s="61" t="n">
        <f aca="false">(AZ66-AZ65)/AZ65</f>
        <v>0.0059936183174991</v>
      </c>
      <c r="BB66" s="66"/>
      <c r="BC66" s="66"/>
      <c r="BD66" s="66"/>
      <c r="BE66" s="66"/>
      <c r="BF66" s="5" t="n">
        <f aca="false">BF65*(1+AY66)*(1+BA66)*(1-BE66)</f>
        <v>108.953975833377</v>
      </c>
      <c r="BG66" s="5"/>
      <c r="BH66" s="5"/>
      <c r="BI66" s="61" t="n">
        <f aca="false">T73/AG73</f>
        <v>0.0178515413621069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159556423.689249</v>
      </c>
      <c r="E67" s="9"/>
      <c r="F67" s="82" t="n">
        <f aca="false">'High pensions'!I67</f>
        <v>29001268.7108104</v>
      </c>
      <c r="G67" s="82" t="n">
        <f aca="false">'High pensions'!K67</f>
        <v>2268416.74445639</v>
      </c>
      <c r="H67" s="82" t="n">
        <f aca="false">'High pensions'!V67</f>
        <v>12480159.636856</v>
      </c>
      <c r="I67" s="82" t="n">
        <f aca="false">'High pensions'!M67</f>
        <v>70157.2189007136</v>
      </c>
      <c r="J67" s="82" t="n">
        <f aca="false">'High pensions'!W67</f>
        <v>385984.318665651</v>
      </c>
      <c r="K67" s="9"/>
      <c r="L67" s="82" t="n">
        <f aca="false">'High pensions'!N67</f>
        <v>4760805.1161781</v>
      </c>
      <c r="M67" s="67"/>
      <c r="N67" s="82" t="n">
        <f aca="false">'High pensions'!L67</f>
        <v>1278908.96733019</v>
      </c>
      <c r="O67" s="9"/>
      <c r="P67" s="82" t="n">
        <f aca="false">'High pensions'!X67</f>
        <v>31740020.1788649</v>
      </c>
      <c r="Q67" s="67"/>
      <c r="R67" s="82" t="n">
        <f aca="false">'High SIPA income'!G62</f>
        <v>30840064.2748794</v>
      </c>
      <c r="S67" s="67"/>
      <c r="T67" s="82" t="n">
        <f aca="false">'High SIPA income'!J62</f>
        <v>117919658.7158</v>
      </c>
      <c r="U67" s="9"/>
      <c r="V67" s="82" t="n">
        <f aca="false">'High SIPA income'!F62</f>
        <v>114960.425984745</v>
      </c>
      <c r="W67" s="67"/>
      <c r="X67" s="82" t="n">
        <f aca="false">'High SIPA income'!M62</f>
        <v>288747.446063185</v>
      </c>
      <c r="Y67" s="9"/>
      <c r="Z67" s="9" t="n">
        <f aca="false">R67+V67-N67-L67-F67</f>
        <v>-4085958.09345458</v>
      </c>
      <c r="AA67" s="9"/>
      <c r="AB67" s="9" t="n">
        <f aca="false">T67-P67-D67</f>
        <v>-73376785.1523135</v>
      </c>
      <c r="AC67" s="50"/>
      <c r="AD67" s="9"/>
      <c r="AE67" s="9"/>
      <c r="AF67" s="9"/>
      <c r="AG67" s="9" t="n">
        <f aca="false">BF67/100*$AG$57</f>
        <v>6699230417.39683</v>
      </c>
      <c r="AH67" s="40" t="n">
        <f aca="false">(AG67-AG66)/AG66</f>
        <v>0.00823214721001585</v>
      </c>
      <c r="AI67" s="40"/>
      <c r="AJ67" s="40" t="n">
        <f aca="false">AB67/AG67</f>
        <v>-0.0109530170751801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12950434</v>
      </c>
      <c r="AX67" s="7"/>
      <c r="AY67" s="40" t="n">
        <f aca="false">(AW67-AW66)/AW66</f>
        <v>0.00468750533358697</v>
      </c>
      <c r="AZ67" s="12" t="n">
        <f aca="false">workers_and_wage_high!B55</f>
        <v>7427.31249820401</v>
      </c>
      <c r="BA67" s="40" t="n">
        <f aca="false">(AZ67-AZ66)/AZ66</f>
        <v>0.00352810387071764</v>
      </c>
      <c r="BB67" s="39"/>
      <c r="BC67" s="39"/>
      <c r="BD67" s="39"/>
      <c r="BE67" s="39"/>
      <c r="BF67" s="7" t="n">
        <f aca="false">BF66*(1+AY67)*(1+BA67)*(1-BE67)</f>
        <v>109.850901001554</v>
      </c>
      <c r="BG67" s="7"/>
      <c r="BH67" s="7"/>
      <c r="BI67" s="40" t="n">
        <f aca="false">T74/AG74</f>
        <v>0.0155156579343071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158375385.132305</v>
      </c>
      <c r="E68" s="9"/>
      <c r="F68" s="82" t="n">
        <f aca="false">'High pensions'!I68</f>
        <v>28786600.9728667</v>
      </c>
      <c r="G68" s="82" t="n">
        <f aca="false">'High pensions'!K68</f>
        <v>2293763.75655029</v>
      </c>
      <c r="H68" s="82" t="n">
        <f aca="false">'High pensions'!V68</f>
        <v>12619611.418819</v>
      </c>
      <c r="I68" s="82" t="n">
        <f aca="false">'High pensions'!M68</f>
        <v>70941.1471098033</v>
      </c>
      <c r="J68" s="82" t="n">
        <f aca="false">'High pensions'!W68</f>
        <v>390297.260375848</v>
      </c>
      <c r="K68" s="9"/>
      <c r="L68" s="82" t="n">
        <f aca="false">'High pensions'!N68</f>
        <v>4627619.56549509</v>
      </c>
      <c r="M68" s="67"/>
      <c r="N68" s="82" t="n">
        <f aca="false">'High pensions'!L68</f>
        <v>1270092.48559012</v>
      </c>
      <c r="O68" s="9"/>
      <c r="P68" s="82" t="n">
        <f aca="false">'High pensions'!X68</f>
        <v>31000414.0419821</v>
      </c>
      <c r="Q68" s="67"/>
      <c r="R68" s="82" t="n">
        <f aca="false">'High SIPA income'!G63</f>
        <v>26997370.7314711</v>
      </c>
      <c r="S68" s="67"/>
      <c r="T68" s="82" t="n">
        <f aca="false">'High SIPA income'!J63</f>
        <v>103226786.899797</v>
      </c>
      <c r="U68" s="9"/>
      <c r="V68" s="82" t="n">
        <f aca="false">'High SIPA income'!F63</f>
        <v>118995.733515311</v>
      </c>
      <c r="W68" s="67"/>
      <c r="X68" s="82" t="n">
        <f aca="false">'High SIPA income'!M63</f>
        <v>298882.975168522</v>
      </c>
      <c r="Y68" s="9"/>
      <c r="Z68" s="9" t="n">
        <f aca="false">R68+V68-N68-L68-F68</f>
        <v>-7567946.55896553</v>
      </c>
      <c r="AA68" s="9"/>
      <c r="AB68" s="9" t="n">
        <f aca="false">T68-P68-D68</f>
        <v>-86149012.2744904</v>
      </c>
      <c r="AC68" s="50"/>
      <c r="AD68" s="9"/>
      <c r="AE68" s="9"/>
      <c r="AF68" s="9"/>
      <c r="AG68" s="9" t="n">
        <f aca="false">BF68/100*$AG$57</f>
        <v>6747804136.73712</v>
      </c>
      <c r="AH68" s="40" t="n">
        <f aca="false">(AG68-AG67)/AG67</f>
        <v>0.00725064168775985</v>
      </c>
      <c r="AI68" s="40"/>
      <c r="AJ68" s="40" t="n">
        <f aca="false">AB68/AG68</f>
        <v>-0.0127669698955055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12996249</v>
      </c>
      <c r="AX68" s="7"/>
      <c r="AY68" s="40" t="n">
        <f aca="false">(AW68-AW67)/AW67</f>
        <v>0.00353771927643506</v>
      </c>
      <c r="AZ68" s="12" t="n">
        <f aca="false">workers_and_wage_high!B56</f>
        <v>7454.79231734861</v>
      </c>
      <c r="BA68" s="40" t="n">
        <f aca="false">(AZ68-AZ67)/AZ67</f>
        <v>0.00369983343924714</v>
      </c>
      <c r="BB68" s="39"/>
      <c r="BC68" s="39"/>
      <c r="BD68" s="39"/>
      <c r="BE68" s="39"/>
      <c r="BF68" s="7" t="n">
        <f aca="false">BF67*(1+AY68)*(1+BA68)*(1-BE68)</f>
        <v>110.647390523794</v>
      </c>
      <c r="BG68" s="7"/>
      <c r="BH68" s="7"/>
      <c r="BI68" s="40" t="n">
        <f aca="false">T75/AG75</f>
        <v>0.0178277380087042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161224342.171111</v>
      </c>
      <c r="E69" s="9"/>
      <c r="F69" s="82" t="n">
        <f aca="false">'High pensions'!I69</f>
        <v>29304432.6384152</v>
      </c>
      <c r="G69" s="82" t="n">
        <f aca="false">'High pensions'!K69</f>
        <v>2437961.07933549</v>
      </c>
      <c r="H69" s="82" t="n">
        <f aca="false">'High pensions'!V69</f>
        <v>13412942.5436947</v>
      </c>
      <c r="I69" s="82" t="n">
        <f aca="false">'High pensions'!M69</f>
        <v>75400.8581237779</v>
      </c>
      <c r="J69" s="82" t="n">
        <f aca="false">'High pensions'!W69</f>
        <v>414833.274547259</v>
      </c>
      <c r="K69" s="9"/>
      <c r="L69" s="82" t="n">
        <f aca="false">'High pensions'!N69</f>
        <v>4608803.82134568</v>
      </c>
      <c r="M69" s="67"/>
      <c r="N69" s="82" t="n">
        <f aca="false">'High pensions'!L69</f>
        <v>1295224.99597432</v>
      </c>
      <c r="O69" s="9"/>
      <c r="P69" s="82" t="n">
        <f aca="false">'High pensions'!X69</f>
        <v>31041050.712989</v>
      </c>
      <c r="Q69" s="67"/>
      <c r="R69" s="82" t="n">
        <f aca="false">'High SIPA income'!G64</f>
        <v>31331989.6455593</v>
      </c>
      <c r="S69" s="67"/>
      <c r="T69" s="82" t="n">
        <f aca="false">'High SIPA income'!J64</f>
        <v>119800578.006603</v>
      </c>
      <c r="U69" s="9"/>
      <c r="V69" s="82" t="n">
        <f aca="false">'High SIPA income'!F64</f>
        <v>118958.819223135</v>
      </c>
      <c r="W69" s="67"/>
      <c r="X69" s="82" t="n">
        <f aca="false">'High SIPA income'!M64</f>
        <v>298790.257109263</v>
      </c>
      <c r="Y69" s="9"/>
      <c r="Z69" s="9" t="n">
        <f aca="false">R69+V69-N69-L69-F69</f>
        <v>-3757512.99095283</v>
      </c>
      <c r="AA69" s="9"/>
      <c r="AB69" s="9" t="n">
        <f aca="false">T69-P69-D69</f>
        <v>-72464814.877497</v>
      </c>
      <c r="AC69" s="50"/>
      <c r="AD69" s="9"/>
      <c r="AE69" s="9"/>
      <c r="AF69" s="9"/>
      <c r="AG69" s="9" t="n">
        <f aca="false">BF69/100*$AG$57</f>
        <v>6790053018.98804</v>
      </c>
      <c r="AH69" s="40" t="n">
        <f aca="false">(AG69-AG68)/AG68</f>
        <v>0.00626113049442342</v>
      </c>
      <c r="AI69" s="40" t="n">
        <f aca="false">(AG69-AG65)/AG65</f>
        <v>0.0305160702490083</v>
      </c>
      <c r="AJ69" s="40" t="n">
        <f aca="false">AB69/AG69</f>
        <v>-0.0106722016271232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13032659</v>
      </c>
      <c r="AX69" s="7"/>
      <c r="AY69" s="40" t="n">
        <f aca="false">(AW69-AW68)/AW68</f>
        <v>0.00280157759365799</v>
      </c>
      <c r="AZ69" s="12" t="n">
        <f aca="false">workers_and_wage_high!B57</f>
        <v>7480.51051421062</v>
      </c>
      <c r="BA69" s="40" t="n">
        <f aca="false">(AZ69-AZ68)/AZ68</f>
        <v>0.00344988777248135</v>
      </c>
      <c r="BB69" s="39"/>
      <c r="BC69" s="39"/>
      <c r="BD69" s="39"/>
      <c r="BE69" s="39"/>
      <c r="BF69" s="7" t="n">
        <f aca="false">BF68*(1+AY69)*(1+BA69)*(1-BE69)</f>
        <v>111.340168274731</v>
      </c>
      <c r="BG69" s="7"/>
      <c r="BH69" s="7"/>
      <c r="BI69" s="40" t="n">
        <f aca="false">T76/AG76</f>
        <v>0.0155773007314386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160313751.866025</v>
      </c>
      <c r="E70" s="6"/>
      <c r="F70" s="81" t="n">
        <f aca="false">'High pensions'!I70</f>
        <v>29138922.0716035</v>
      </c>
      <c r="G70" s="81" t="n">
        <f aca="false">'High pensions'!K70</f>
        <v>2521573.00576007</v>
      </c>
      <c r="H70" s="81" t="n">
        <f aca="false">'High pensions'!V70</f>
        <v>13872950.6933762</v>
      </c>
      <c r="I70" s="81" t="n">
        <f aca="false">'High pensions'!M70</f>
        <v>77986.7939925795</v>
      </c>
      <c r="J70" s="81" t="n">
        <f aca="false">'High pensions'!W70</f>
        <v>429060.330722974</v>
      </c>
      <c r="K70" s="6"/>
      <c r="L70" s="81" t="n">
        <f aca="false">'High pensions'!N70</f>
        <v>5591664.52435339</v>
      </c>
      <c r="M70" s="8"/>
      <c r="N70" s="81" t="n">
        <f aca="false">'High pensions'!L70</f>
        <v>1288641.86072123</v>
      </c>
      <c r="O70" s="6"/>
      <c r="P70" s="81" t="n">
        <f aca="false">'High pensions'!X70</f>
        <v>36104901.1053956</v>
      </c>
      <c r="Q70" s="8"/>
      <c r="R70" s="81" t="n">
        <f aca="false">'High SIPA income'!G65</f>
        <v>27675377.0142121</v>
      </c>
      <c r="S70" s="8"/>
      <c r="T70" s="81" t="n">
        <f aca="false">'High SIPA income'!J65</f>
        <v>105819202.685814</v>
      </c>
      <c r="U70" s="6"/>
      <c r="V70" s="81" t="n">
        <f aca="false">'High SIPA income'!F65</f>
        <v>120471.180481332</v>
      </c>
      <c r="W70" s="8"/>
      <c r="X70" s="81" t="n">
        <f aca="false">'High SIPA income'!M65</f>
        <v>302588.872564004</v>
      </c>
      <c r="Y70" s="6"/>
      <c r="Z70" s="6" t="n">
        <f aca="false">R70+V70-N70-L70-F70</f>
        <v>-8223380.26198473</v>
      </c>
      <c r="AA70" s="6"/>
      <c r="AB70" s="6" t="n">
        <f aca="false">T70-P70-D70</f>
        <v>-90599450.2856066</v>
      </c>
      <c r="AC70" s="50"/>
      <c r="AD70" s="6"/>
      <c r="AE70" s="6"/>
      <c r="AF70" s="6"/>
      <c r="AG70" s="6" t="n">
        <f aca="false">BF70/100*$AG$57</f>
        <v>6895046899.30526</v>
      </c>
      <c r="AH70" s="61" t="n">
        <f aca="false">(AG70-AG69)/AG69</f>
        <v>0.0154628955066499</v>
      </c>
      <c r="AI70" s="61"/>
      <c r="AJ70" s="61" t="n">
        <f aca="false">AB70/AG70</f>
        <v>-0.0131397873877747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0.0104209344252899</v>
      </c>
      <c r="AV70" s="5"/>
      <c r="AW70" s="5" t="n">
        <f aca="false">workers_and_wage_high!C58</f>
        <v>13112284</v>
      </c>
      <c r="AX70" s="5"/>
      <c r="AY70" s="61" t="n">
        <f aca="false">(AW70-AW69)/AW69</f>
        <v>0.00610965114640075</v>
      </c>
      <c r="AZ70" s="11" t="n">
        <f aca="false">workers_and_wage_high!B58</f>
        <v>7550.0526786249</v>
      </c>
      <c r="BA70" s="61" t="n">
        <f aca="false">(AZ70-AZ69)/AZ69</f>
        <v>0.00929644631635486</v>
      </c>
      <c r="BB70" s="66"/>
      <c r="BC70" s="66"/>
      <c r="BD70" s="66"/>
      <c r="BE70" s="66"/>
      <c r="BF70" s="5" t="n">
        <f aca="false">BF69*(1+AY70)*(1+BA70)*(1-BE70)</f>
        <v>113.061809662456</v>
      </c>
      <c r="BG70" s="5"/>
      <c r="BH70" s="5"/>
      <c r="BI70" s="61" t="n">
        <f aca="false">T77/AG77</f>
        <v>0.0179120249303248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163157665.652543</v>
      </c>
      <c r="E71" s="9"/>
      <c r="F71" s="82" t="n">
        <f aca="false">'High pensions'!I71</f>
        <v>29655837.0663506</v>
      </c>
      <c r="G71" s="82" t="n">
        <f aca="false">'High pensions'!K71</f>
        <v>2640121.43668652</v>
      </c>
      <c r="H71" s="82" t="n">
        <f aca="false">'High pensions'!V71</f>
        <v>14525169.1828916</v>
      </c>
      <c r="I71" s="82" t="n">
        <f aca="false">'High pensions'!M71</f>
        <v>81653.2403098922</v>
      </c>
      <c r="J71" s="82" t="n">
        <f aca="false">'High pensions'!W71</f>
        <v>449232.036584276</v>
      </c>
      <c r="K71" s="9"/>
      <c r="L71" s="82" t="n">
        <f aca="false">'High pensions'!N71</f>
        <v>4677427.42865505</v>
      </c>
      <c r="M71" s="67"/>
      <c r="N71" s="82" t="n">
        <f aca="false">'High pensions'!L71</f>
        <v>1312269.51249168</v>
      </c>
      <c r="O71" s="9"/>
      <c r="P71" s="82" t="n">
        <f aca="false">'High pensions'!X71</f>
        <v>31490912.8384733</v>
      </c>
      <c r="Q71" s="67"/>
      <c r="R71" s="82" t="n">
        <f aca="false">'High SIPA income'!G66</f>
        <v>32140221.5396112</v>
      </c>
      <c r="S71" s="67"/>
      <c r="T71" s="82" t="n">
        <f aca="false">'High SIPA income'!J66</f>
        <v>122890922.704343</v>
      </c>
      <c r="U71" s="9"/>
      <c r="V71" s="82" t="n">
        <f aca="false">'High SIPA income'!F66</f>
        <v>117630.803770506</v>
      </c>
      <c r="W71" s="67"/>
      <c r="X71" s="82" t="n">
        <f aca="false">'High SIPA income'!M66</f>
        <v>295454.665169739</v>
      </c>
      <c r="Y71" s="9"/>
      <c r="Z71" s="9" t="n">
        <f aca="false">R71+V71-N71-L71-F71</f>
        <v>-3387681.66411566</v>
      </c>
      <c r="AA71" s="9"/>
      <c r="AB71" s="9" t="n">
        <f aca="false">T71-P71-D71</f>
        <v>-71757655.7866739</v>
      </c>
      <c r="AC71" s="50"/>
      <c r="AD71" s="9"/>
      <c r="AE71" s="9"/>
      <c r="AF71" s="9"/>
      <c r="AG71" s="9" t="n">
        <f aca="false">BF71/100*$AG$57</f>
        <v>6937649030.84045</v>
      </c>
      <c r="AH71" s="40" t="n">
        <f aca="false">(AG71-AG70)/AG70</f>
        <v>0.00617865725314767</v>
      </c>
      <c r="AI71" s="40"/>
      <c r="AJ71" s="40" t="n">
        <f aca="false">AB71/AG71</f>
        <v>-0.0103432236868259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13143118</v>
      </c>
      <c r="AX71" s="7"/>
      <c r="AY71" s="40" t="n">
        <f aca="false">(AW71-AW70)/AW70</f>
        <v>0.0023515353999349</v>
      </c>
      <c r="AZ71" s="12" t="n">
        <f aca="false">workers_and_wage_high!B59</f>
        <v>7578.8798620818</v>
      </c>
      <c r="BA71" s="40" t="n">
        <f aca="false">(AZ71-AZ70)/AZ70</f>
        <v>0.00381814335395386</v>
      </c>
      <c r="BB71" s="39"/>
      <c r="BC71" s="39"/>
      <c r="BD71" s="39"/>
      <c r="BE71" s="39"/>
      <c r="BF71" s="7" t="n">
        <f aca="false">BF70*(1+AY71)*(1+BA71)*(1-BE71)</f>
        <v>113.760379832781</v>
      </c>
      <c r="BG71" s="7"/>
      <c r="BH71" s="7"/>
      <c r="BI71" s="40" t="n">
        <f aca="false">T78/AG78</f>
        <v>0.0156015642821228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162081054.896465</v>
      </c>
      <c r="E72" s="9"/>
      <c r="F72" s="82" t="n">
        <f aca="false">'High pensions'!I72</f>
        <v>29460150.3173496</v>
      </c>
      <c r="G72" s="82" t="n">
        <f aca="false">'High pensions'!K72</f>
        <v>2687197.79486709</v>
      </c>
      <c r="H72" s="82" t="n">
        <f aca="false">'High pensions'!V72</f>
        <v>14784169.4158299</v>
      </c>
      <c r="I72" s="82" t="n">
        <f aca="false">'High pensions'!M72</f>
        <v>83109.2101505282</v>
      </c>
      <c r="J72" s="82" t="n">
        <f aca="false">'High pensions'!W72</f>
        <v>457242.353066903</v>
      </c>
      <c r="K72" s="9"/>
      <c r="L72" s="82" t="n">
        <f aca="false">'High pensions'!N72</f>
        <v>4598954.57597046</v>
      </c>
      <c r="M72" s="67"/>
      <c r="N72" s="82" t="n">
        <f aca="false">'High pensions'!L72</f>
        <v>1305211.63109114</v>
      </c>
      <c r="O72" s="9"/>
      <c r="P72" s="82" t="n">
        <f aca="false">'High pensions'!X72</f>
        <v>31044886.4517947</v>
      </c>
      <c r="Q72" s="67"/>
      <c r="R72" s="82" t="n">
        <f aca="false">'High SIPA income'!G67</f>
        <v>28414493.2916462</v>
      </c>
      <c r="S72" s="67"/>
      <c r="T72" s="82" t="n">
        <f aca="false">'High SIPA income'!J67</f>
        <v>108645277.833048</v>
      </c>
      <c r="U72" s="9"/>
      <c r="V72" s="82" t="n">
        <f aca="false">'High SIPA income'!F67</f>
        <v>115868.205904482</v>
      </c>
      <c r="W72" s="67"/>
      <c r="X72" s="82" t="n">
        <f aca="false">'High SIPA income'!M67</f>
        <v>291027.52750135</v>
      </c>
      <c r="Y72" s="9"/>
      <c r="Z72" s="9" t="n">
        <f aca="false">R72+V72-N72-L72-F72</f>
        <v>-6833955.02686047</v>
      </c>
      <c r="AA72" s="9"/>
      <c r="AB72" s="9" t="n">
        <f aca="false">T72-P72-D72</f>
        <v>-84480663.5152116</v>
      </c>
      <c r="AC72" s="50"/>
      <c r="AD72" s="9"/>
      <c r="AE72" s="9"/>
      <c r="AF72" s="9"/>
      <c r="AG72" s="9" t="n">
        <f aca="false">BF72/100*$AG$57</f>
        <v>7010224847.63679</v>
      </c>
      <c r="AH72" s="40" t="n">
        <f aca="false">(AG72-AG71)/AG71</f>
        <v>0.0104611542719605</v>
      </c>
      <c r="AI72" s="40"/>
      <c r="AJ72" s="40" t="n">
        <f aca="false">AB72/AG72</f>
        <v>-0.0120510633184171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13169828</v>
      </c>
      <c r="AX72" s="7"/>
      <c r="AY72" s="40" t="n">
        <f aca="false">(AW72-AW71)/AW71</f>
        <v>0.00203224227310445</v>
      </c>
      <c r="AZ72" s="12" t="n">
        <f aca="false">workers_and_wage_high!B60</f>
        <v>7642.63201367172</v>
      </c>
      <c r="BA72" s="40" t="n">
        <f aca="false">(AZ72-AZ71)/AZ71</f>
        <v>0.00841181714845318</v>
      </c>
      <c r="BB72" s="39"/>
      <c r="BC72" s="39"/>
      <c r="BD72" s="39"/>
      <c r="BE72" s="39"/>
      <c r="BF72" s="7" t="n">
        <f aca="false">BF71*(1+AY72)*(1+BA72)*(1-BE72)</f>
        <v>114.950444716248</v>
      </c>
      <c r="BG72" s="7"/>
      <c r="BH72" s="7"/>
      <c r="BI72" s="40" t="n">
        <f aca="false">T79/AG79</f>
        <v>0.0179662586772849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164057438.30869</v>
      </c>
      <c r="E73" s="9"/>
      <c r="F73" s="82" t="n">
        <f aca="false">'High pensions'!I73</f>
        <v>29819381.3974168</v>
      </c>
      <c r="G73" s="82" t="n">
        <f aca="false">'High pensions'!K73</f>
        <v>2863518.3769803</v>
      </c>
      <c r="H73" s="82" t="n">
        <f aca="false">'High pensions'!V73</f>
        <v>15754233.2356346</v>
      </c>
      <c r="I73" s="82" t="n">
        <f aca="false">'High pensions'!M73</f>
        <v>88562.4240303184</v>
      </c>
      <c r="J73" s="82" t="n">
        <f aca="false">'High pensions'!W73</f>
        <v>487244.326875295</v>
      </c>
      <c r="K73" s="9"/>
      <c r="L73" s="82" t="n">
        <f aca="false">'High pensions'!N73</f>
        <v>4690905.87892459</v>
      </c>
      <c r="M73" s="67"/>
      <c r="N73" s="82" t="n">
        <f aca="false">'High pensions'!L73</f>
        <v>1322532.14906508</v>
      </c>
      <c r="O73" s="9"/>
      <c r="P73" s="82" t="n">
        <f aca="false">'High pensions'!X73</f>
        <v>31617314.5794554</v>
      </c>
      <c r="Q73" s="67"/>
      <c r="R73" s="82" t="n">
        <f aca="false">'High SIPA income'!G68</f>
        <v>33042881.3700253</v>
      </c>
      <c r="S73" s="67"/>
      <c r="T73" s="82" t="n">
        <f aca="false">'High SIPA income'!J68</f>
        <v>126342320.800993</v>
      </c>
      <c r="U73" s="9"/>
      <c r="V73" s="82" t="n">
        <f aca="false">'High SIPA income'!F68</f>
        <v>111946.982995226</v>
      </c>
      <c r="W73" s="67"/>
      <c r="X73" s="82" t="n">
        <f aca="false">'High SIPA income'!M68</f>
        <v>281178.546073235</v>
      </c>
      <c r="Y73" s="9"/>
      <c r="Z73" s="9" t="n">
        <f aca="false">R73+V73-N73-L73-F73</f>
        <v>-2677991.0723859</v>
      </c>
      <c r="AA73" s="9"/>
      <c r="AB73" s="9" t="n">
        <f aca="false">T73-P73-D73</f>
        <v>-69332432.0871527</v>
      </c>
      <c r="AC73" s="50"/>
      <c r="AD73" s="9"/>
      <c r="AE73" s="9"/>
      <c r="AF73" s="9"/>
      <c r="AG73" s="9" t="n">
        <f aca="false">BF73/100*$AG$57</f>
        <v>7077390026.9014</v>
      </c>
      <c r="AH73" s="40" t="n">
        <f aca="false">(AG73-AG72)/AG72</f>
        <v>0.00958103066940175</v>
      </c>
      <c r="AI73" s="40" t="n">
        <f aca="false">(AG73-AG69)/AG69</f>
        <v>0.0423173437835958</v>
      </c>
      <c r="AJ73" s="40" t="n">
        <f aca="false">AB73/AG73</f>
        <v>-0.00979632771736724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13234723</v>
      </c>
      <c r="AX73" s="7"/>
      <c r="AY73" s="40" t="n">
        <f aca="false">(AW73-AW72)/AW72</f>
        <v>0.00492755106596684</v>
      </c>
      <c r="AZ73" s="12" t="n">
        <f aca="false">workers_and_wage_high!B61</f>
        <v>7678.02245764398</v>
      </c>
      <c r="BA73" s="40" t="n">
        <f aca="false">(AZ73-AZ72)/AZ72</f>
        <v>0.00463066178103957</v>
      </c>
      <c r="BB73" s="39"/>
      <c r="BC73" s="39"/>
      <c r="BD73" s="39"/>
      <c r="BE73" s="39"/>
      <c r="BF73" s="7" t="n">
        <f aca="false">BF72*(1+AY73)*(1+BA73)*(1-BE73)</f>
        <v>116.051788452536</v>
      </c>
      <c r="BG73" s="7"/>
      <c r="BH73" s="7"/>
      <c r="BI73" s="40" t="n">
        <f aca="false">T80/AG80</f>
        <v>0.0156269737723477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162328452.175726</v>
      </c>
      <c r="E74" s="6"/>
      <c r="F74" s="81" t="n">
        <f aca="false">'High pensions'!I74</f>
        <v>29505117.7013527</v>
      </c>
      <c r="G74" s="81" t="n">
        <f aca="false">'High pensions'!K74</f>
        <v>2943593.77251373</v>
      </c>
      <c r="H74" s="81" t="n">
        <f aca="false">'High pensions'!V74</f>
        <v>16194784.4357982</v>
      </c>
      <c r="I74" s="81" t="n">
        <f aca="false">'High pensions'!M74</f>
        <v>91038.9826550642</v>
      </c>
      <c r="J74" s="81" t="n">
        <f aca="false">'High pensions'!W74</f>
        <v>500869.621725721</v>
      </c>
      <c r="K74" s="6"/>
      <c r="L74" s="81" t="n">
        <f aca="false">'High pensions'!N74</f>
        <v>5709874.77331023</v>
      </c>
      <c r="M74" s="8"/>
      <c r="N74" s="81" t="n">
        <f aca="false">'High pensions'!L74</f>
        <v>1308475.10722848</v>
      </c>
      <c r="O74" s="6"/>
      <c r="P74" s="81" t="n">
        <f aca="false">'High pensions'!X74</f>
        <v>36827411.3197097</v>
      </c>
      <c r="Q74" s="8"/>
      <c r="R74" s="81" t="n">
        <f aca="false">'High SIPA income'!G69</f>
        <v>28910195.2792664</v>
      </c>
      <c r="S74" s="8"/>
      <c r="T74" s="81" t="n">
        <f aca="false">'High SIPA income'!J69</f>
        <v>110540637.346047</v>
      </c>
      <c r="U74" s="6"/>
      <c r="V74" s="81" t="n">
        <f aca="false">'High SIPA income'!F69</f>
        <v>116683.089502805</v>
      </c>
      <c r="W74" s="8"/>
      <c r="X74" s="81" t="n">
        <f aca="false">'High SIPA income'!M69</f>
        <v>293074.280162878</v>
      </c>
      <c r="Y74" s="6"/>
      <c r="Z74" s="6" t="n">
        <f aca="false">R74+V74-N74-L74-F74</f>
        <v>-7496589.21312219</v>
      </c>
      <c r="AA74" s="6"/>
      <c r="AB74" s="6" t="n">
        <f aca="false">T74-P74-D74</f>
        <v>-88615226.1493888</v>
      </c>
      <c r="AC74" s="50"/>
      <c r="AD74" s="6"/>
      <c r="AE74" s="6"/>
      <c r="AF74" s="6"/>
      <c r="AG74" s="6" t="n">
        <f aca="false">BF74/100*$AG$57</f>
        <v>7124456972.05196</v>
      </c>
      <c r="AH74" s="61" t="n">
        <f aca="false">(AG74-AG73)/AG73</f>
        <v>0.00665032518649715</v>
      </c>
      <c r="AI74" s="61"/>
      <c r="AJ74" s="61" t="n">
        <f aca="false">AB74/AG74</f>
        <v>-0.0124381726911976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0.00757313438597849</v>
      </c>
      <c r="AV74" s="5"/>
      <c r="AW74" s="5" t="n">
        <f aca="false">workers_and_wage_high!C62</f>
        <v>13286469</v>
      </c>
      <c r="AX74" s="5"/>
      <c r="AY74" s="61" t="n">
        <f aca="false">(AW74-AW73)/AW73</f>
        <v>0.00390986649286124</v>
      </c>
      <c r="AZ74" s="11" t="n">
        <f aca="false">workers_and_wage_high!B62</f>
        <v>7698.98181275769</v>
      </c>
      <c r="BA74" s="61" t="n">
        <f aca="false">(AZ74-AZ73)/AZ73</f>
        <v>0.0027297855964</v>
      </c>
      <c r="BB74" s="66"/>
      <c r="BC74" s="66"/>
      <c r="BD74" s="66"/>
      <c r="BE74" s="66"/>
      <c r="BF74" s="5" t="n">
        <f aca="false">BF73*(1+AY74)*(1+BA74)*(1-BE74)</f>
        <v>116.82357058422</v>
      </c>
      <c r="BG74" s="5"/>
      <c r="BH74" s="5"/>
      <c r="BI74" s="61" t="n">
        <f aca="false">T81/AG81</f>
        <v>0.0180610425399149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165858899.445896</v>
      </c>
      <c r="E75" s="9"/>
      <c r="F75" s="82" t="n">
        <f aca="false">'High pensions'!I75</f>
        <v>30146818.2834047</v>
      </c>
      <c r="G75" s="82" t="n">
        <f aca="false">'High pensions'!K75</f>
        <v>3073552.72768143</v>
      </c>
      <c r="H75" s="82" t="n">
        <f aca="false">'High pensions'!V75</f>
        <v>16909780.2630401</v>
      </c>
      <c r="I75" s="82" t="n">
        <f aca="false">'High pensions'!M75</f>
        <v>95058.331783962</v>
      </c>
      <c r="J75" s="82" t="n">
        <f aca="false">'High pensions'!W75</f>
        <v>522982.8947332</v>
      </c>
      <c r="K75" s="9"/>
      <c r="L75" s="82" t="n">
        <f aca="false">'High pensions'!N75</f>
        <v>4768085.25767588</v>
      </c>
      <c r="M75" s="67"/>
      <c r="N75" s="82" t="n">
        <f aca="false">'High pensions'!L75</f>
        <v>1337388.91354368</v>
      </c>
      <c r="O75" s="9"/>
      <c r="P75" s="82" t="n">
        <f aca="false">'High pensions'!X75</f>
        <v>32099536.2773982</v>
      </c>
      <c r="Q75" s="67"/>
      <c r="R75" s="82" t="n">
        <f aca="false">'High SIPA income'!G70</f>
        <v>33370524.416859</v>
      </c>
      <c r="S75" s="67"/>
      <c r="T75" s="82" t="n">
        <f aca="false">'High SIPA income'!J70</f>
        <v>127595092.387942</v>
      </c>
      <c r="U75" s="9"/>
      <c r="V75" s="82" t="n">
        <f aca="false">'High SIPA income'!F70</f>
        <v>118711.417765513</v>
      </c>
      <c r="W75" s="67"/>
      <c r="X75" s="82" t="n">
        <f aca="false">'High SIPA income'!M70</f>
        <v>298168.855975535</v>
      </c>
      <c r="Y75" s="9"/>
      <c r="Z75" s="9" t="n">
        <f aca="false">R75+V75-N75-L75-F75</f>
        <v>-2763056.61999977</v>
      </c>
      <c r="AA75" s="9"/>
      <c r="AB75" s="9" t="n">
        <f aca="false">T75-P75-D75</f>
        <v>-70363343.3353527</v>
      </c>
      <c r="AC75" s="50"/>
      <c r="AD75" s="9"/>
      <c r="AE75" s="9"/>
      <c r="AF75" s="9"/>
      <c r="AG75" s="9" t="n">
        <f aca="false">BF75/100*$AG$57</f>
        <v>7157110583.83542</v>
      </c>
      <c r="AH75" s="40" t="n">
        <f aca="false">(AG75-AG74)/AG74</f>
        <v>0.00458331237195386</v>
      </c>
      <c r="AI75" s="40"/>
      <c r="AJ75" s="40" t="n">
        <f aca="false">AB75/AG75</f>
        <v>-0.00983124998714854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13348337</v>
      </c>
      <c r="AX75" s="7"/>
      <c r="AY75" s="40" t="n">
        <f aca="false">(AW75-AW74)/AW74</f>
        <v>0.00465646666544738</v>
      </c>
      <c r="AZ75" s="12" t="n">
        <f aca="false">workers_and_wage_high!B63</f>
        <v>7698.42120961242</v>
      </c>
      <c r="BA75" s="40" t="n">
        <f aca="false">(AZ75-AZ74)/AZ74</f>
        <v>-7.2815231793731E-005</v>
      </c>
      <c r="BB75" s="39"/>
      <c r="BC75" s="39"/>
      <c r="BD75" s="39"/>
      <c r="BE75" s="39"/>
      <c r="BF75" s="7" t="n">
        <f aca="false">BF74*(1+AY75)*(1+BA75)*(1-BE75)</f>
        <v>117.359009500614</v>
      </c>
      <c r="BG75" s="7"/>
      <c r="BH75" s="7"/>
      <c r="BI75" s="40" t="n">
        <f aca="false">T82/AG82</f>
        <v>0.015791722005053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164857498.050441</v>
      </c>
      <c r="E76" s="9"/>
      <c r="F76" s="82" t="n">
        <f aca="false">'High pensions'!I76</f>
        <v>29964801.7259671</v>
      </c>
      <c r="G76" s="82" t="n">
        <f aca="false">'High pensions'!K76</f>
        <v>3121307.57932282</v>
      </c>
      <c r="H76" s="82" t="n">
        <f aca="false">'High pensions'!V76</f>
        <v>17172513.3668119</v>
      </c>
      <c r="I76" s="82" t="n">
        <f aca="false">'High pensions'!M76</f>
        <v>96535.2859584382</v>
      </c>
      <c r="J76" s="82" t="n">
        <f aca="false">'High pensions'!W76</f>
        <v>531108.660829236</v>
      </c>
      <c r="K76" s="9"/>
      <c r="L76" s="82" t="n">
        <f aca="false">'High pensions'!N76</f>
        <v>4588775.27682652</v>
      </c>
      <c r="M76" s="67"/>
      <c r="N76" s="82" t="n">
        <f aca="false">'High pensions'!L76</f>
        <v>1330694.56072403</v>
      </c>
      <c r="O76" s="9"/>
      <c r="P76" s="82" t="n">
        <f aca="false">'High pensions'!X76</f>
        <v>31132265.5803068</v>
      </c>
      <c r="Q76" s="67"/>
      <c r="R76" s="82" t="n">
        <f aca="false">'High SIPA income'!G71</f>
        <v>29458225.4040696</v>
      </c>
      <c r="S76" s="67"/>
      <c r="T76" s="82" t="n">
        <f aca="false">'High SIPA income'!J71</f>
        <v>112636078.026935</v>
      </c>
      <c r="U76" s="9"/>
      <c r="V76" s="82" t="n">
        <f aca="false">'High SIPA income'!F71</f>
        <v>115700.511247058</v>
      </c>
      <c r="W76" s="67"/>
      <c r="X76" s="82" t="n">
        <f aca="false">'High SIPA income'!M71</f>
        <v>290606.326869614</v>
      </c>
      <c r="Y76" s="9"/>
      <c r="Z76" s="9" t="n">
        <f aca="false">R76+V76-N76-L76-F76</f>
        <v>-6310345.648201</v>
      </c>
      <c r="AA76" s="9"/>
      <c r="AB76" s="9" t="n">
        <f aca="false">T76-P76-D76</f>
        <v>-83353685.6038127</v>
      </c>
      <c r="AC76" s="50"/>
      <c r="AD76" s="9"/>
      <c r="AE76" s="9"/>
      <c r="AF76" s="9"/>
      <c r="AG76" s="9" t="n">
        <f aca="false">BF76/100*$AG$57</f>
        <v>7230782788.93395</v>
      </c>
      <c r="AH76" s="40" t="n">
        <f aca="false">(AG76-AG75)/AG75</f>
        <v>0.0102935680866689</v>
      </c>
      <c r="AI76" s="40"/>
      <c r="AJ76" s="40" t="n">
        <f aca="false">AB76/AG76</f>
        <v>-0.0115276157557074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13426083</v>
      </c>
      <c r="AX76" s="7"/>
      <c r="AY76" s="40" t="n">
        <f aca="false">(AW76-AW75)/AW75</f>
        <v>0.00582439595284416</v>
      </c>
      <c r="AZ76" s="12" t="n">
        <f aca="false">workers_and_wage_high!B64</f>
        <v>7732.62754789859</v>
      </c>
      <c r="BA76" s="40" t="n">
        <f aca="false">(AZ76-AZ75)/AZ75</f>
        <v>0.00444329263816561</v>
      </c>
      <c r="BB76" s="39"/>
      <c r="BC76" s="39"/>
      <c r="BD76" s="39"/>
      <c r="BE76" s="39"/>
      <c r="BF76" s="7" t="n">
        <f aca="false">BF75*(1+AY76)*(1+BA76)*(1-BE76)</f>
        <v>118.567052455493</v>
      </c>
      <c r="BG76" s="7"/>
      <c r="BH76" s="7"/>
      <c r="BI76" s="40" t="n">
        <f aca="false">T83/AG83</f>
        <v>0.0181592184834851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166766652.830567</v>
      </c>
      <c r="E77" s="9"/>
      <c r="F77" s="82" t="n">
        <f aca="false">'High pensions'!I77</f>
        <v>30311813.2063498</v>
      </c>
      <c r="G77" s="82" t="n">
        <f aca="false">'High pensions'!K77</f>
        <v>3200074.86868508</v>
      </c>
      <c r="H77" s="82" t="n">
        <f aca="false">'High pensions'!V77</f>
        <v>17605867.7527755</v>
      </c>
      <c r="I77" s="82" t="n">
        <f aca="false">'High pensions'!M77</f>
        <v>98971.3876912911</v>
      </c>
      <c r="J77" s="82" t="n">
        <f aca="false">'High pensions'!W77</f>
        <v>544511.373797179</v>
      </c>
      <c r="K77" s="9"/>
      <c r="L77" s="82" t="n">
        <f aca="false">'High pensions'!N77</f>
        <v>4715905.98623405</v>
      </c>
      <c r="M77" s="67"/>
      <c r="N77" s="82" t="n">
        <f aca="false">'High pensions'!L77</f>
        <v>1346688.48214509</v>
      </c>
      <c r="O77" s="9"/>
      <c r="P77" s="82" t="n">
        <f aca="false">'High pensions'!X77</f>
        <v>31879941.2724654</v>
      </c>
      <c r="Q77" s="67"/>
      <c r="R77" s="82" t="n">
        <f aca="false">'High SIPA income'!G72</f>
        <v>34170332.9149782</v>
      </c>
      <c r="S77" s="67"/>
      <c r="T77" s="82" t="n">
        <f aca="false">'High SIPA income'!J72</f>
        <v>130653229.501262</v>
      </c>
      <c r="U77" s="9"/>
      <c r="V77" s="82" t="n">
        <f aca="false">'High SIPA income'!F72</f>
        <v>118937.528334666</v>
      </c>
      <c r="W77" s="67"/>
      <c r="X77" s="82" t="n">
        <f aca="false">'High SIPA income'!M72</f>
        <v>298736.780535763</v>
      </c>
      <c r="Y77" s="9"/>
      <c r="Z77" s="9" t="n">
        <f aca="false">R77+V77-N77-L77-F77</f>
        <v>-2085137.23141607</v>
      </c>
      <c r="AA77" s="9"/>
      <c r="AB77" s="9" t="n">
        <f aca="false">T77-P77-D77</f>
        <v>-67993364.6017701</v>
      </c>
      <c r="AC77" s="50"/>
      <c r="AD77" s="9"/>
      <c r="AE77" s="9"/>
      <c r="AF77" s="9"/>
      <c r="AG77" s="9" t="n">
        <f aca="false">BF77/100*$AG$57</f>
        <v>7294162999.96705</v>
      </c>
      <c r="AH77" s="40" t="n">
        <f aca="false">(AG77-AG76)/AG76</f>
        <v>0.00876533189879401</v>
      </c>
      <c r="AI77" s="40" t="n">
        <f aca="false">(AG77-AG73)/AG73</f>
        <v>0.0306289426245672</v>
      </c>
      <c r="AJ77" s="40" t="n">
        <f aca="false">AB77/AG77</f>
        <v>-0.00932161299412658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13499229</v>
      </c>
      <c r="AX77" s="7"/>
      <c r="AY77" s="40" t="n">
        <f aca="false">(AW77-AW76)/AW76</f>
        <v>0.0054480521236164</v>
      </c>
      <c r="AZ77" s="12" t="n">
        <f aca="false">workers_and_wage_high!B65</f>
        <v>7758.13984455026</v>
      </c>
      <c r="BA77" s="40" t="n">
        <f aca="false">(AZ77-AZ76)/AZ76</f>
        <v>0.00329930498962256</v>
      </c>
      <c r="BB77" s="39"/>
      <c r="BC77" s="39"/>
      <c r="BD77" s="39"/>
      <c r="BE77" s="39"/>
      <c r="BF77" s="7" t="n">
        <f aca="false">BF76*(1+AY77)*(1+BA77)*(1-BE77)</f>
        <v>119.606332022527</v>
      </c>
      <c r="BG77" s="7"/>
      <c r="BH77" s="7"/>
      <c r="BI77" s="40" t="n">
        <f aca="false">T84/AG84</f>
        <v>0.0158219379286455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165312164.680303</v>
      </c>
      <c r="E78" s="6"/>
      <c r="F78" s="81" t="n">
        <f aca="false">'High pensions'!I78</f>
        <v>30047442.7679358</v>
      </c>
      <c r="G78" s="81" t="n">
        <f aca="false">'High pensions'!K78</f>
        <v>3304719.29314495</v>
      </c>
      <c r="H78" s="81" t="n">
        <f aca="false">'High pensions'!V78</f>
        <v>18181590.5010569</v>
      </c>
      <c r="I78" s="81" t="n">
        <f aca="false">'High pensions'!M78</f>
        <v>102207.81319005</v>
      </c>
      <c r="J78" s="81" t="n">
        <f aca="false">'High pensions'!W78</f>
        <v>562317.231991451</v>
      </c>
      <c r="K78" s="6"/>
      <c r="L78" s="81" t="n">
        <f aca="false">'High pensions'!N78</f>
        <v>5641506.3222245</v>
      </c>
      <c r="M78" s="8"/>
      <c r="N78" s="81" t="n">
        <f aca="false">'High pensions'!L78</f>
        <v>1336112.3712524</v>
      </c>
      <c r="O78" s="6"/>
      <c r="P78" s="81" t="n">
        <f aca="false">'High pensions'!X78</f>
        <v>36624699.1743643</v>
      </c>
      <c r="Q78" s="8"/>
      <c r="R78" s="81" t="n">
        <f aca="false">'High SIPA income'!G73</f>
        <v>29900797.0239735</v>
      </c>
      <c r="S78" s="8"/>
      <c r="T78" s="81" t="n">
        <f aca="false">'High SIPA income'!J73</f>
        <v>114328288.974072</v>
      </c>
      <c r="U78" s="6"/>
      <c r="V78" s="81" t="n">
        <f aca="false">'High SIPA income'!F73</f>
        <v>118677.74549617</v>
      </c>
      <c r="W78" s="8"/>
      <c r="X78" s="81" t="n">
        <f aca="false">'High SIPA income'!M73</f>
        <v>298084.280942931</v>
      </c>
      <c r="Y78" s="6"/>
      <c r="Z78" s="6" t="n">
        <f aca="false">R78+V78-N78-L78-F78</f>
        <v>-7005586.69194303</v>
      </c>
      <c r="AA78" s="6"/>
      <c r="AB78" s="6" t="n">
        <f aca="false">T78-P78-D78</f>
        <v>-87608574.8805953</v>
      </c>
      <c r="AC78" s="50"/>
      <c r="AD78" s="6"/>
      <c r="AE78" s="6"/>
      <c r="AF78" s="6"/>
      <c r="AG78" s="6" t="n">
        <f aca="false">BF78/100*$AG$57</f>
        <v>7328001661.03065</v>
      </c>
      <c r="AH78" s="61" t="n">
        <f aca="false">(AG78-AG77)/AG77</f>
        <v>0.00463914242987978</v>
      </c>
      <c r="AI78" s="61"/>
      <c r="AJ78" s="61" t="n">
        <f aca="false">AB78/AG78</f>
        <v>-0.0119553159146355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0.00438131866712075</v>
      </c>
      <c r="AV78" s="5"/>
      <c r="AW78" s="5" t="n">
        <f aca="false">workers_and_wage_high!C66</f>
        <v>13517923</v>
      </c>
      <c r="AX78" s="5"/>
      <c r="AY78" s="61" t="n">
        <f aca="false">(AW78-AW77)/AW77</f>
        <v>0.00138481982933988</v>
      </c>
      <c r="AZ78" s="11" t="n">
        <f aca="false">workers_and_wage_high!B66</f>
        <v>7783.35241951078</v>
      </c>
      <c r="BA78" s="61" t="n">
        <f aca="false">(AZ78-AZ77)/AZ77</f>
        <v>0.00324982218233994</v>
      </c>
      <c r="BB78" s="66"/>
      <c r="BC78" s="66"/>
      <c r="BD78" s="66"/>
      <c r="BE78" s="66"/>
      <c r="BF78" s="5" t="n">
        <f aca="false">BF77*(1+AY78)*(1+BA78)*(1-BE78)</f>
        <v>120.161202832295</v>
      </c>
      <c r="BG78" s="5"/>
      <c r="BH78" s="5"/>
      <c r="BI78" s="61" t="n">
        <f aca="false">T85/AG85</f>
        <v>0.0181467533845192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167631142.2739</v>
      </c>
      <c r="E79" s="9"/>
      <c r="F79" s="82" t="n">
        <f aca="false">'High pensions'!I79</f>
        <v>30468944.3958315</v>
      </c>
      <c r="G79" s="82" t="n">
        <f aca="false">'High pensions'!K79</f>
        <v>3409040.33822738</v>
      </c>
      <c r="H79" s="82" t="n">
        <f aca="false">'High pensions'!V79</f>
        <v>18755534.111416</v>
      </c>
      <c r="I79" s="82" t="n">
        <f aca="false">'High pensions'!M79</f>
        <v>105434.237264764</v>
      </c>
      <c r="J79" s="82" t="n">
        <f aca="false">'High pensions'!W79</f>
        <v>580068.065301525</v>
      </c>
      <c r="K79" s="9"/>
      <c r="L79" s="82" t="n">
        <f aca="false">'High pensions'!N79</f>
        <v>4738670.3530506</v>
      </c>
      <c r="M79" s="67"/>
      <c r="N79" s="82" t="n">
        <f aca="false">'High pensions'!L79</f>
        <v>1356301.95310801</v>
      </c>
      <c r="O79" s="9"/>
      <c r="P79" s="82" t="n">
        <f aca="false">'High pensions'!X79</f>
        <v>32050956.1608991</v>
      </c>
      <c r="Q79" s="67"/>
      <c r="R79" s="82" t="n">
        <f aca="false">'High SIPA income'!G74</f>
        <v>34729715.1648673</v>
      </c>
      <c r="S79" s="67"/>
      <c r="T79" s="82" t="n">
        <f aca="false">'High SIPA income'!J74</f>
        <v>132792076.016324</v>
      </c>
      <c r="U79" s="9"/>
      <c r="V79" s="82" t="n">
        <f aca="false">'High SIPA income'!F74</f>
        <v>120043.834050409</v>
      </c>
      <c r="W79" s="67"/>
      <c r="X79" s="82" t="n">
        <f aca="false">'High SIPA income'!M74</f>
        <v>301515.501536919</v>
      </c>
      <c r="Y79" s="9"/>
      <c r="Z79" s="9" t="n">
        <f aca="false">R79+V79-N79-L79-F79</f>
        <v>-1714157.70307244</v>
      </c>
      <c r="AA79" s="9"/>
      <c r="AB79" s="9" t="n">
        <f aca="false">T79-P79-D79</f>
        <v>-66890022.4184749</v>
      </c>
      <c r="AC79" s="50"/>
      <c r="AD79" s="9"/>
      <c r="AE79" s="9"/>
      <c r="AF79" s="9"/>
      <c r="AG79" s="9" t="n">
        <f aca="false">BF79/100*$AG$57</f>
        <v>7391192479.2787</v>
      </c>
      <c r="AH79" s="40" t="n">
        <f aca="false">(AG79-AG78)/AG78</f>
        <v>0.00862319922552559</v>
      </c>
      <c r="AI79" s="40"/>
      <c r="AJ79" s="40" t="n">
        <f aca="false">AB79/AG79</f>
        <v>-0.00904996353511316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13533074</v>
      </c>
      <c r="AX79" s="7"/>
      <c r="AY79" s="40" t="n">
        <f aca="false">(AW79-AW78)/AW78</f>
        <v>0.00112080827801727</v>
      </c>
      <c r="AZ79" s="12" t="n">
        <f aca="false">workers_and_wage_high!B67</f>
        <v>7841.6807973155</v>
      </c>
      <c r="BA79" s="40" t="n">
        <f aca="false">(AZ79-AZ78)/AZ78</f>
        <v>0.00749399161966563</v>
      </c>
      <c r="BB79" s="39"/>
      <c r="BC79" s="39"/>
      <c r="BD79" s="39"/>
      <c r="BE79" s="39"/>
      <c r="BF79" s="7" t="n">
        <f aca="false">BF78*(1+AY79)*(1+BA79)*(1-BE79)</f>
        <v>121.197376823497</v>
      </c>
      <c r="BG79" s="7"/>
      <c r="BH79" s="7"/>
      <c r="BI79" s="40" t="n">
        <f aca="false">T86/AG86</f>
        <v>0.0158176162346387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166468143.69327</v>
      </c>
      <c r="E80" s="9"/>
      <c r="F80" s="82" t="n">
        <f aca="false">'High pensions'!I80</f>
        <v>30257555.6371262</v>
      </c>
      <c r="G80" s="82" t="n">
        <f aca="false">'High pensions'!K80</f>
        <v>3467511.61736884</v>
      </c>
      <c r="H80" s="82" t="n">
        <f aca="false">'High pensions'!V80</f>
        <v>19077225.8374359</v>
      </c>
      <c r="I80" s="82" t="n">
        <f aca="false">'High pensions'!M80</f>
        <v>107242.627341305</v>
      </c>
      <c r="J80" s="82" t="n">
        <f aca="false">'High pensions'!W80</f>
        <v>590017.293941323</v>
      </c>
      <c r="K80" s="9"/>
      <c r="L80" s="82" t="n">
        <f aca="false">'High pensions'!N80</f>
        <v>4697793.94726354</v>
      </c>
      <c r="M80" s="67"/>
      <c r="N80" s="82" t="n">
        <f aca="false">'High pensions'!L80</f>
        <v>1347514.73623831</v>
      </c>
      <c r="O80" s="9"/>
      <c r="P80" s="82" t="n">
        <f aca="false">'High pensions'!X80</f>
        <v>31790503.6223829</v>
      </c>
      <c r="Q80" s="67"/>
      <c r="R80" s="82" t="n">
        <f aca="false">'High SIPA income'!G75</f>
        <v>30232146.1774759</v>
      </c>
      <c r="S80" s="67"/>
      <c r="T80" s="82" t="n">
        <f aca="false">'High SIPA income'!J75</f>
        <v>115595231.181083</v>
      </c>
      <c r="U80" s="9"/>
      <c r="V80" s="82" t="n">
        <f aca="false">'High SIPA income'!F75</f>
        <v>122256.311920417</v>
      </c>
      <c r="W80" s="67"/>
      <c r="X80" s="82" t="n">
        <f aca="false">'High SIPA income'!M75</f>
        <v>307072.608071311</v>
      </c>
      <c r="Y80" s="9"/>
      <c r="Z80" s="9" t="n">
        <f aca="false">R80+V80-N80-L80-F80</f>
        <v>-5948461.83123178</v>
      </c>
      <c r="AA80" s="9"/>
      <c r="AB80" s="9" t="n">
        <f aca="false">T80-P80-D80</f>
        <v>-82663416.1345702</v>
      </c>
      <c r="AC80" s="50"/>
      <c r="AD80" s="9"/>
      <c r="AE80" s="9"/>
      <c r="AF80" s="9"/>
      <c r="AG80" s="9" t="n">
        <f aca="false">BF80/100*$AG$57</f>
        <v>7397160375.71085</v>
      </c>
      <c r="AH80" s="40" t="n">
        <f aca="false">(AG80-AG79)/AG79</f>
        <v>0.000807433502628845</v>
      </c>
      <c r="AI80" s="40"/>
      <c r="AJ80" s="40" t="n">
        <f aca="false">AB80/AG80</f>
        <v>-0.0111750201342128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13522842</v>
      </c>
      <c r="AX80" s="7"/>
      <c r="AY80" s="40" t="n">
        <f aca="false">(AW80-AW79)/AW79</f>
        <v>-0.00075607360160744</v>
      </c>
      <c r="AZ80" s="12" t="n">
        <f aca="false">workers_and_wage_high!B68</f>
        <v>7853.95059782351</v>
      </c>
      <c r="BA80" s="40" t="n">
        <f aca="false">(AZ80-AZ79)/AZ79</f>
        <v>0.0015646901251344</v>
      </c>
      <c r="BB80" s="39"/>
      <c r="BC80" s="39"/>
      <c r="BD80" s="39"/>
      <c r="BE80" s="39"/>
      <c r="BF80" s="7" t="n">
        <f aca="false">BF79*(1+AY80)*(1+BA80)*(1-BE80)</f>
        <v>121.295235645975</v>
      </c>
      <c r="BG80" s="7"/>
      <c r="BH80" s="7"/>
      <c r="BI80" s="40" t="n">
        <f aca="false">T87/AG87</f>
        <v>0.018135040695037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169532226.694869</v>
      </c>
      <c r="E81" s="9"/>
      <c r="F81" s="82" t="n">
        <f aca="false">'High pensions'!I81</f>
        <v>30814488.9929067</v>
      </c>
      <c r="G81" s="82" t="n">
        <f aca="false">'High pensions'!K81</f>
        <v>3625152.4584426</v>
      </c>
      <c r="H81" s="82" t="n">
        <f aca="false">'High pensions'!V81</f>
        <v>19944519.2334562</v>
      </c>
      <c r="I81" s="82" t="n">
        <f aca="false">'High pensions'!M81</f>
        <v>112118.11727142</v>
      </c>
      <c r="J81" s="82" t="n">
        <f aca="false">'High pensions'!W81</f>
        <v>616840.801034724</v>
      </c>
      <c r="K81" s="9"/>
      <c r="L81" s="82" t="n">
        <f aca="false">'High pensions'!N81</f>
        <v>4757109.63723937</v>
      </c>
      <c r="M81" s="67"/>
      <c r="N81" s="82" t="n">
        <f aca="false">'High pensions'!L81</f>
        <v>1372411.62090413</v>
      </c>
      <c r="O81" s="9"/>
      <c r="P81" s="82" t="n">
        <f aca="false">'High pensions'!X81</f>
        <v>32235268.3333052</v>
      </c>
      <c r="Q81" s="67"/>
      <c r="R81" s="82" t="n">
        <f aca="false">'High SIPA income'!G76</f>
        <v>35061866.2385367</v>
      </c>
      <c r="S81" s="67"/>
      <c r="T81" s="82" t="n">
        <f aca="false">'High SIPA income'!J76</f>
        <v>134062084.434597</v>
      </c>
      <c r="U81" s="9"/>
      <c r="V81" s="82" t="n">
        <f aca="false">'High SIPA income'!F76</f>
        <v>120854.755578172</v>
      </c>
      <c r="W81" s="67"/>
      <c r="X81" s="82" t="n">
        <f aca="false">'High SIPA income'!M76</f>
        <v>303552.302619497</v>
      </c>
      <c r="Y81" s="9"/>
      <c r="Z81" s="9" t="n">
        <f aca="false">R81+V81-N81-L81-F81</f>
        <v>-1761289.25693529</v>
      </c>
      <c r="AA81" s="9"/>
      <c r="AB81" s="9" t="n">
        <f aca="false">T81-P81-D81</f>
        <v>-67705410.5935766</v>
      </c>
      <c r="AC81" s="50"/>
      <c r="AD81" s="9"/>
      <c r="AE81" s="9"/>
      <c r="AF81" s="9"/>
      <c r="AG81" s="9" t="n">
        <f aca="false">BF81/100*$AG$57</f>
        <v>7422721259.76783</v>
      </c>
      <c r="AH81" s="40" t="n">
        <f aca="false">(AG81-AG80)/AG80</f>
        <v>0.0034554995104488</v>
      </c>
      <c r="AI81" s="40" t="n">
        <f aca="false">(AG81-AG77)/AG77</f>
        <v>0.0176248131281636</v>
      </c>
      <c r="AJ81" s="40" t="n">
        <f aca="false">AB81/AG81</f>
        <v>-0.00912137317624322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13519477</v>
      </c>
      <c r="AX81" s="7"/>
      <c r="AY81" s="40" t="n">
        <f aca="false">(AW81-AW80)/AW80</f>
        <v>-0.000248838224982589</v>
      </c>
      <c r="AZ81" s="12" t="n">
        <f aca="false">workers_and_wage_high!B69</f>
        <v>7883.05152481826</v>
      </c>
      <c r="BA81" s="40" t="n">
        <f aca="false">(AZ81-AZ80)/AZ80</f>
        <v>0.00370525974568979</v>
      </c>
      <c r="BB81" s="39"/>
      <c r="BC81" s="39"/>
      <c r="BD81" s="39"/>
      <c r="BE81" s="39"/>
      <c r="BF81" s="7" t="n">
        <f aca="false">BF80*(1+AY81)*(1+BA81)*(1-BE81)</f>
        <v>121.714371273369</v>
      </c>
      <c r="BG81" s="7"/>
      <c r="BH81" s="7"/>
      <c r="BI81" s="40" t="n">
        <f aca="false">T88/AG88</f>
        <v>0.0158195029876202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168502796.04588</v>
      </c>
      <c r="E82" s="6"/>
      <c r="F82" s="81" t="n">
        <f aca="false">'High pensions'!I82</f>
        <v>30627377.7868508</v>
      </c>
      <c r="G82" s="81" t="n">
        <f aca="false">'High pensions'!K82</f>
        <v>3689501.86061882</v>
      </c>
      <c r="H82" s="81" t="n">
        <f aca="false">'High pensions'!V82</f>
        <v>20298550.6580866</v>
      </c>
      <c r="I82" s="81" t="n">
        <f aca="false">'High pensions'!M82</f>
        <v>114108.304967592</v>
      </c>
      <c r="J82" s="81" t="n">
        <f aca="false">'High pensions'!W82</f>
        <v>627790.226538762</v>
      </c>
      <c r="K82" s="6"/>
      <c r="L82" s="81" t="n">
        <f aca="false">'High pensions'!N82</f>
        <v>5638861.65394867</v>
      </c>
      <c r="M82" s="8"/>
      <c r="N82" s="81" t="n">
        <f aca="false">'High pensions'!L82</f>
        <v>1364487.19783415</v>
      </c>
      <c r="O82" s="6"/>
      <c r="P82" s="81" t="n">
        <f aca="false">'High pensions'!X82</f>
        <v>36767085.9020342</v>
      </c>
      <c r="Q82" s="8"/>
      <c r="R82" s="81" t="n">
        <f aca="false">'High SIPA income'!G77</f>
        <v>30943007.7804833</v>
      </c>
      <c r="S82" s="8"/>
      <c r="T82" s="81" t="n">
        <f aca="false">'High SIPA income'!J77</f>
        <v>118313272.131765</v>
      </c>
      <c r="U82" s="6"/>
      <c r="V82" s="81" t="n">
        <f aca="false">'High SIPA income'!F77</f>
        <v>118689.345341793</v>
      </c>
      <c r="W82" s="8"/>
      <c r="X82" s="81" t="n">
        <f aca="false">'High SIPA income'!M77</f>
        <v>298113.416410807</v>
      </c>
      <c r="Y82" s="6"/>
      <c r="Z82" s="6" t="n">
        <f aca="false">R82+V82-N82-L82-F82</f>
        <v>-6569029.51280852</v>
      </c>
      <c r="AA82" s="6"/>
      <c r="AB82" s="6" t="n">
        <f aca="false">T82-P82-D82</f>
        <v>-86956609.8161489</v>
      </c>
      <c r="AC82" s="50"/>
      <c r="AD82" s="6"/>
      <c r="AE82" s="6"/>
      <c r="AF82" s="6"/>
      <c r="AG82" s="6" t="n">
        <f aca="false">BF82/100*$AG$57</f>
        <v>7492107073.181</v>
      </c>
      <c r="AH82" s="61" t="n">
        <f aca="false">(AG82-AG81)/AG81</f>
        <v>0.00934775953251141</v>
      </c>
      <c r="AI82" s="61"/>
      <c r="AJ82" s="61" t="n">
        <f aca="false">AB82/AG82</f>
        <v>-0.0116064291349254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0.00834417643211945</v>
      </c>
      <c r="AV82" s="5"/>
      <c r="AW82" s="5" t="n">
        <f aca="false">workers_and_wage_high!C70</f>
        <v>13599551</v>
      </c>
      <c r="AX82" s="5"/>
      <c r="AY82" s="61" t="n">
        <f aca="false">(AW82-AW81)/AW81</f>
        <v>0.00592286225273359</v>
      </c>
      <c r="AZ82" s="11" t="n">
        <f aca="false">workers_and_wage_high!B70</f>
        <v>7909.89119884977</v>
      </c>
      <c r="BA82" s="61" t="n">
        <f aca="false">(AZ82-AZ81)/AZ81</f>
        <v>0.00340473152395383</v>
      </c>
      <c r="BB82" s="66"/>
      <c r="BC82" s="66"/>
      <c r="BD82" s="66"/>
      <c r="BE82" s="66"/>
      <c r="BF82" s="5" t="n">
        <f aca="false">BF81*(1+AY82)*(1+BA82)*(1-BE82)</f>
        <v>122.852127947683</v>
      </c>
      <c r="BG82" s="5"/>
      <c r="BH82" s="5"/>
      <c r="BI82" s="61" t="n">
        <f aca="false">T89/AG89</f>
        <v>0.018217927756886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171245059.239276</v>
      </c>
      <c r="E83" s="9"/>
      <c r="F83" s="82" t="n">
        <f aca="false">'High pensions'!I83</f>
        <v>31125816.5830369</v>
      </c>
      <c r="G83" s="82" t="n">
        <f aca="false">'High pensions'!K83</f>
        <v>3836177.5101377</v>
      </c>
      <c r="H83" s="82" t="n">
        <f aca="false">'High pensions'!V83</f>
        <v>21105516.8054265</v>
      </c>
      <c r="I83" s="82" t="n">
        <f aca="false">'High pensions'!M83</f>
        <v>118644.665261991</v>
      </c>
      <c r="J83" s="82" t="n">
        <f aca="false">'High pensions'!W83</f>
        <v>652747.942435873</v>
      </c>
      <c r="K83" s="9"/>
      <c r="L83" s="82" t="n">
        <f aca="false">'High pensions'!N83</f>
        <v>4683807.22633069</v>
      </c>
      <c r="M83" s="67"/>
      <c r="N83" s="82" t="n">
        <f aca="false">'High pensions'!L83</f>
        <v>1387969.26528376</v>
      </c>
      <c r="O83" s="9"/>
      <c r="P83" s="82" t="n">
        <f aca="false">'High pensions'!X83</f>
        <v>31940495.3437646</v>
      </c>
      <c r="Q83" s="67"/>
      <c r="R83" s="82" t="n">
        <f aca="false">'High SIPA income'!G78</f>
        <v>35943627.4481567</v>
      </c>
      <c r="S83" s="67"/>
      <c r="T83" s="82" t="n">
        <f aca="false">'High SIPA income'!J78</f>
        <v>137433574.843322</v>
      </c>
      <c r="U83" s="9"/>
      <c r="V83" s="82" t="n">
        <f aca="false">'High SIPA income'!F78</f>
        <v>116875.775089956</v>
      </c>
      <c r="W83" s="67"/>
      <c r="X83" s="82" t="n">
        <f aca="false">'High SIPA income'!M78</f>
        <v>293558.250805006</v>
      </c>
      <c r="Y83" s="9"/>
      <c r="Z83" s="9" t="n">
        <f aca="false">R83+V83-N83-L83-F83</f>
        <v>-1137089.85140472</v>
      </c>
      <c r="AA83" s="9"/>
      <c r="AB83" s="9" t="n">
        <f aca="false">T83-P83-D83</f>
        <v>-65751979.7397181</v>
      </c>
      <c r="AC83" s="50"/>
      <c r="AD83" s="9"/>
      <c r="AE83" s="9"/>
      <c r="AF83" s="9"/>
      <c r="AG83" s="9" t="n">
        <f aca="false">BF83/100*$AG$57</f>
        <v>7568253830.32377</v>
      </c>
      <c r="AH83" s="40" t="n">
        <f aca="false">(AG83-AG82)/AG82</f>
        <v>0.0101635970227058</v>
      </c>
      <c r="AI83" s="40"/>
      <c r="AJ83" s="40" t="n">
        <f aca="false">AB83/AG83</f>
        <v>-0.008687866608843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13654224</v>
      </c>
      <c r="AX83" s="7"/>
      <c r="AY83" s="40" t="n">
        <f aca="false">(AW83-AW82)/AW82</f>
        <v>0.00402020625533887</v>
      </c>
      <c r="AZ83" s="12" t="n">
        <f aca="false">workers_and_wage_high!B71</f>
        <v>7958.29017753479</v>
      </c>
      <c r="BA83" s="40" t="n">
        <f aca="false">(AZ83-AZ82)/AZ82</f>
        <v>0.00611879196164746</v>
      </c>
      <c r="BB83" s="39"/>
      <c r="BC83" s="39"/>
      <c r="BD83" s="39"/>
      <c r="BE83" s="39"/>
      <c r="BF83" s="7" t="n">
        <f aca="false">BF82*(1+AY83)*(1+BA83)*(1-BE83)</f>
        <v>124.100747469526</v>
      </c>
      <c r="BG83" s="7"/>
      <c r="BH83" s="7"/>
      <c r="BI83" s="40" t="n">
        <f aca="false">T90/AG90</f>
        <v>0.0158370454255978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170612821.370057</v>
      </c>
      <c r="E84" s="9"/>
      <c r="F84" s="82" t="n">
        <f aca="false">'High pensions'!I84</f>
        <v>31010899.8663645</v>
      </c>
      <c r="G84" s="82" t="n">
        <f aca="false">'High pensions'!K84</f>
        <v>3914274.66955939</v>
      </c>
      <c r="H84" s="82" t="n">
        <f aca="false">'High pensions'!V84</f>
        <v>21535184.3341773</v>
      </c>
      <c r="I84" s="82" t="n">
        <f aca="false">'High pensions'!M84</f>
        <v>121060.04132658</v>
      </c>
      <c r="J84" s="82" t="n">
        <f aca="false">'High pensions'!W84</f>
        <v>666036.628892086</v>
      </c>
      <c r="K84" s="9"/>
      <c r="L84" s="82" t="n">
        <f aca="false">'High pensions'!N84</f>
        <v>4677706.06149437</v>
      </c>
      <c r="M84" s="67"/>
      <c r="N84" s="82" t="n">
        <f aca="false">'High pensions'!L84</f>
        <v>1384373.51865232</v>
      </c>
      <c r="O84" s="9"/>
      <c r="P84" s="82" t="n">
        <f aca="false">'High pensions'!X84</f>
        <v>31889053.6333758</v>
      </c>
      <c r="Q84" s="67"/>
      <c r="R84" s="82" t="n">
        <f aca="false">'High SIPA income'!G79</f>
        <v>31478307.2877476</v>
      </c>
      <c r="S84" s="67"/>
      <c r="T84" s="82" t="n">
        <f aca="false">'High SIPA income'!J79</f>
        <v>120360036.193109</v>
      </c>
      <c r="U84" s="9"/>
      <c r="V84" s="82" t="n">
        <f aca="false">'High SIPA income'!F79</f>
        <v>115325.835358182</v>
      </c>
      <c r="W84" s="67"/>
      <c r="X84" s="82" t="n">
        <f aca="false">'High SIPA income'!M79</f>
        <v>289665.249058813</v>
      </c>
      <c r="Y84" s="9"/>
      <c r="Z84" s="9" t="n">
        <f aca="false">R84+V84-N84-L84-F84</f>
        <v>-5479346.32340549</v>
      </c>
      <c r="AA84" s="9"/>
      <c r="AB84" s="9" t="n">
        <f aca="false">T84-P84-D84</f>
        <v>-82141838.8103245</v>
      </c>
      <c r="AC84" s="50"/>
      <c r="AD84" s="9"/>
      <c r="AE84" s="9"/>
      <c r="AF84" s="9"/>
      <c r="AG84" s="9" t="n">
        <f aca="false">BF84/100*$AG$57</f>
        <v>7607161444.81884</v>
      </c>
      <c r="AH84" s="40" t="n">
        <f aca="false">(AG84-AG83)/AG83</f>
        <v>0.005140897143166</v>
      </c>
      <c r="AI84" s="40"/>
      <c r="AJ84" s="40" t="n">
        <f aca="false">AB84/AG84</f>
        <v>-0.0107979618161345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13670849</v>
      </c>
      <c r="AX84" s="7"/>
      <c r="AY84" s="40" t="n">
        <f aca="false">(AW84-AW83)/AW83</f>
        <v>0.001217571939643</v>
      </c>
      <c r="AZ84" s="12" t="n">
        <f aca="false">workers_and_wage_high!B72</f>
        <v>7989.47516799594</v>
      </c>
      <c r="BA84" s="40" t="n">
        <f aca="false">(AZ84-AZ83)/AZ83</f>
        <v>0.00391855408202884</v>
      </c>
      <c r="BB84" s="39"/>
      <c r="BC84" s="39"/>
      <c r="BD84" s="39"/>
      <c r="BE84" s="39"/>
      <c r="BF84" s="7" t="n">
        <f aca="false">BF83*(1+AY84)*(1+BA84)*(1-BE84)</f>
        <v>124.738736647656</v>
      </c>
      <c r="BG84" s="7"/>
      <c r="BH84" s="7"/>
      <c r="BI84" s="40" t="n">
        <f aca="false">T91/AG91</f>
        <v>0.0182235618515054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172826460.196276</v>
      </c>
      <c r="E85" s="9"/>
      <c r="F85" s="82" t="n">
        <f aca="false">'High pensions'!I85</f>
        <v>31413254.9263707</v>
      </c>
      <c r="G85" s="82" t="n">
        <f aca="false">'High pensions'!K85</f>
        <v>4086978.57451047</v>
      </c>
      <c r="H85" s="82" t="n">
        <f aca="false">'High pensions'!V85</f>
        <v>22485350.2633282</v>
      </c>
      <c r="I85" s="82" t="n">
        <f aca="false">'High pensions'!M85</f>
        <v>126401.399211664</v>
      </c>
      <c r="J85" s="82" t="n">
        <f aca="false">'High pensions'!W85</f>
        <v>695423.20402046</v>
      </c>
      <c r="K85" s="9"/>
      <c r="L85" s="82" t="n">
        <f aca="false">'High pensions'!N85</f>
        <v>4752257.00636346</v>
      </c>
      <c r="M85" s="67"/>
      <c r="N85" s="82" t="n">
        <f aca="false">'High pensions'!L85</f>
        <v>1403868.78779337</v>
      </c>
      <c r="O85" s="9"/>
      <c r="P85" s="82" t="n">
        <f aca="false">'High pensions'!X85</f>
        <v>32383156.0594816</v>
      </c>
      <c r="Q85" s="67"/>
      <c r="R85" s="82" t="n">
        <f aca="false">'High SIPA income'!G80</f>
        <v>36418594.3979909</v>
      </c>
      <c r="S85" s="67"/>
      <c r="T85" s="82" t="n">
        <f aca="false">'High SIPA income'!J80</f>
        <v>139249652.142206</v>
      </c>
      <c r="U85" s="9"/>
      <c r="V85" s="82" t="n">
        <f aca="false">'High SIPA income'!F80</f>
        <v>122465.798875003</v>
      </c>
      <c r="W85" s="67"/>
      <c r="X85" s="82" t="n">
        <f aca="false">'High SIPA income'!M80</f>
        <v>307598.778904465</v>
      </c>
      <c r="Y85" s="9"/>
      <c r="Z85" s="9" t="n">
        <f aca="false">R85+V85-N85-L85-F85</f>
        <v>-1028320.52366161</v>
      </c>
      <c r="AA85" s="9"/>
      <c r="AB85" s="9" t="n">
        <f aca="false">T85-P85-D85</f>
        <v>-65959964.1135513</v>
      </c>
      <c r="AC85" s="50"/>
      <c r="AD85" s="9"/>
      <c r="AE85" s="9"/>
      <c r="AF85" s="9"/>
      <c r="AG85" s="9" t="n">
        <f aca="false">BF85/100*$AG$57</f>
        <v>7673529759.92935</v>
      </c>
      <c r="AH85" s="40" t="n">
        <f aca="false">(AG85-AG84)/AG84</f>
        <v>0.00872445203009459</v>
      </c>
      <c r="AI85" s="40" t="n">
        <f aca="false">(AG85-AG81)/AG81</f>
        <v>0.0337892925497466</v>
      </c>
      <c r="AJ85" s="40" t="n">
        <f aca="false">AB85/AG85</f>
        <v>-0.00859577875855643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13782021</v>
      </c>
      <c r="AX85" s="7"/>
      <c r="AY85" s="40" t="n">
        <f aca="false">(AW85-AW84)/AW84</f>
        <v>0.00813204798034124</v>
      </c>
      <c r="AZ85" s="12" t="n">
        <f aca="false">workers_and_wage_high!B73</f>
        <v>7994.16998694789</v>
      </c>
      <c r="BA85" s="40" t="n">
        <f aca="false">(AZ85-AZ84)/AZ84</f>
        <v>0.000587625451388378</v>
      </c>
      <c r="BB85" s="39"/>
      <c r="BC85" s="39"/>
      <c r="BD85" s="39"/>
      <c r="BE85" s="39"/>
      <c r="BF85" s="7" t="n">
        <f aca="false">BF84*(1+AY85)*(1+BA85)*(1-BE85)</f>
        <v>125.827013771834</v>
      </c>
      <c r="BG85" s="7"/>
      <c r="BH85" s="7"/>
      <c r="BI85" s="40" t="n">
        <f aca="false">T92/AG92</f>
        <v>0.0159447444766563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171531869.180187</v>
      </c>
      <c r="E86" s="6"/>
      <c r="F86" s="81" t="n">
        <f aca="false">'High pensions'!I86</f>
        <v>31177947.6848313</v>
      </c>
      <c r="G86" s="81" t="n">
        <f aca="false">'High pensions'!K86</f>
        <v>4176490.83177116</v>
      </c>
      <c r="H86" s="81" t="n">
        <f aca="false">'High pensions'!V86</f>
        <v>22977820.2923909</v>
      </c>
      <c r="I86" s="81" t="n">
        <f aca="false">'High pensions'!M86</f>
        <v>129169.819539315</v>
      </c>
      <c r="J86" s="81" t="n">
        <f aca="false">'High pensions'!W86</f>
        <v>710654.235847144</v>
      </c>
      <c r="K86" s="6"/>
      <c r="L86" s="81" t="n">
        <f aca="false">'High pensions'!N86</f>
        <v>5703493.74888005</v>
      </c>
      <c r="M86" s="8"/>
      <c r="N86" s="81" t="n">
        <f aca="false">'High pensions'!L86</f>
        <v>1394879.445248</v>
      </c>
      <c r="O86" s="6"/>
      <c r="P86" s="81" t="n">
        <f aca="false">'High pensions'!X86</f>
        <v>37269671.3279895</v>
      </c>
      <c r="Q86" s="8"/>
      <c r="R86" s="81" t="n">
        <f aca="false">'High SIPA income'!G81</f>
        <v>31983334.3834553</v>
      </c>
      <c r="S86" s="8"/>
      <c r="T86" s="81" t="n">
        <f aca="false">'High SIPA income'!J81</f>
        <v>122291051.065104</v>
      </c>
      <c r="U86" s="6"/>
      <c r="V86" s="81" t="n">
        <f aca="false">'High SIPA income'!F81</f>
        <v>117877.860338323</v>
      </c>
      <c r="W86" s="8"/>
      <c r="X86" s="81" t="n">
        <f aca="false">'High SIPA income'!M81</f>
        <v>296075.200039709</v>
      </c>
      <c r="Y86" s="6"/>
      <c r="Z86" s="6" t="n">
        <f aca="false">R86+V86-N86-L86-F86</f>
        <v>-6175108.6351657</v>
      </c>
      <c r="AA86" s="6"/>
      <c r="AB86" s="6" t="n">
        <f aca="false">T86-P86-D86</f>
        <v>-86510489.4430721</v>
      </c>
      <c r="AC86" s="50"/>
      <c r="AD86" s="6"/>
      <c r="AE86" s="6"/>
      <c r="AF86" s="6"/>
      <c r="AG86" s="6" t="n">
        <f aca="false">BF86/100*$AG$57</f>
        <v>7731319893.65765</v>
      </c>
      <c r="AH86" s="61" t="n">
        <f aca="false">(AG86-AG85)/AG85</f>
        <v>0.00753110179230462</v>
      </c>
      <c r="AI86" s="61"/>
      <c r="AJ86" s="61" t="n">
        <f aca="false">AB86/AG86</f>
        <v>-0.0111896145332236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0.00554790387321972</v>
      </c>
      <c r="AV86" s="5"/>
      <c r="AW86" s="5" t="n">
        <f aca="false">workers_and_wage_high!C74</f>
        <v>13843304</v>
      </c>
      <c r="AX86" s="5"/>
      <c r="AY86" s="61" t="n">
        <f aca="false">(AW86-AW85)/AW85</f>
        <v>0.00444659023520571</v>
      </c>
      <c r="AZ86" s="11" t="n">
        <f aca="false">workers_and_wage_high!B74</f>
        <v>8018.71893753807</v>
      </c>
      <c r="BA86" s="61" t="n">
        <f aca="false">(AZ86-AZ85)/AZ85</f>
        <v>0.0030708567156133</v>
      </c>
      <c r="BB86" s="66"/>
      <c r="BC86" s="66"/>
      <c r="BD86" s="66"/>
      <c r="BE86" s="66"/>
      <c r="BF86" s="5" t="n">
        <f aca="false">BF85*(1+AY86)*(1+BA86)*(1-BE86)</f>
        <v>126.774629820771</v>
      </c>
      <c r="BG86" s="5"/>
      <c r="BH86" s="5"/>
      <c r="BI86" s="61" t="n">
        <f aca="false">T93/AG93</f>
        <v>0.0183030192900905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173730552.441297</v>
      </c>
      <c r="E87" s="9"/>
      <c r="F87" s="82" t="n">
        <f aca="false">'High pensions'!I87</f>
        <v>31577584.3938466</v>
      </c>
      <c r="G87" s="82" t="n">
        <f aca="false">'High pensions'!K87</f>
        <v>4326101.86562184</v>
      </c>
      <c r="H87" s="82" t="n">
        <f aca="false">'High pensions'!V87</f>
        <v>23800936.0582459</v>
      </c>
      <c r="I87" s="82" t="n">
        <f aca="false">'High pensions'!M87</f>
        <v>133796.964916141</v>
      </c>
      <c r="J87" s="82" t="n">
        <f aca="false">'High pensions'!W87</f>
        <v>736111.424481841</v>
      </c>
      <c r="K87" s="9"/>
      <c r="L87" s="82" t="n">
        <f aca="false">'High pensions'!N87</f>
        <v>4752645.23198238</v>
      </c>
      <c r="M87" s="67"/>
      <c r="N87" s="82" t="n">
        <f aca="false">'High pensions'!L87</f>
        <v>1413595.98306636</v>
      </c>
      <c r="O87" s="9"/>
      <c r="P87" s="82" t="n">
        <f aca="false">'High pensions'!X87</f>
        <v>32438686.722469</v>
      </c>
      <c r="Q87" s="67"/>
      <c r="R87" s="82" t="n">
        <f aca="false">'High SIPA income'!G82</f>
        <v>36955973.8995687</v>
      </c>
      <c r="S87" s="67"/>
      <c r="T87" s="82" t="n">
        <f aca="false">'High SIPA income'!J82</f>
        <v>141304369.242084</v>
      </c>
      <c r="U87" s="9"/>
      <c r="V87" s="82" t="n">
        <f aca="false">'High SIPA income'!F82</f>
        <v>118725.015299722</v>
      </c>
      <c r="W87" s="67"/>
      <c r="X87" s="82" t="n">
        <f aca="false">'High SIPA income'!M82</f>
        <v>298203.00906119</v>
      </c>
      <c r="Y87" s="9"/>
      <c r="Z87" s="9" t="n">
        <f aca="false">R87+V87-N87-L87-F87</f>
        <v>-669126.69402688</v>
      </c>
      <c r="AA87" s="9"/>
      <c r="AB87" s="9" t="n">
        <f aca="false">T87-P87-D87</f>
        <v>-64864869.9216819</v>
      </c>
      <c r="AC87" s="50"/>
      <c r="AD87" s="9"/>
      <c r="AE87" s="9"/>
      <c r="AF87" s="9"/>
      <c r="AG87" s="9" t="n">
        <f aca="false">BF87/100*$AG$57</f>
        <v>7791786719.32922</v>
      </c>
      <c r="AH87" s="40" t="n">
        <f aca="false">(AG87-AG86)/AG86</f>
        <v>0.00782102234848278</v>
      </c>
      <c r="AI87" s="40"/>
      <c r="AJ87" s="40" t="n">
        <f aca="false">AB87/AG87</f>
        <v>-0.00832477482485121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13844981</v>
      </c>
      <c r="AX87" s="7"/>
      <c r="AY87" s="40" t="n">
        <f aca="false">(AW87-AW86)/AW86</f>
        <v>0.000121141600300044</v>
      </c>
      <c r="AZ87" s="12" t="n">
        <f aca="false">workers_and_wage_high!B75</f>
        <v>8080.45463834871</v>
      </c>
      <c r="BA87" s="40" t="n">
        <f aca="false">(AZ87-AZ86)/AZ86</f>
        <v>0.00769894808529125</v>
      </c>
      <c r="BB87" s="39"/>
      <c r="BC87" s="39"/>
      <c r="BD87" s="39"/>
      <c r="BE87" s="39"/>
      <c r="BF87" s="7" t="n">
        <f aca="false">BF86*(1+AY87)*(1+BA87)*(1-BE87)</f>
        <v>127.76613703382</v>
      </c>
      <c r="BG87" s="7"/>
      <c r="BH87" s="7"/>
      <c r="BI87" s="40" t="n">
        <f aca="false">T94/AG94</f>
        <v>0.0159612971747297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172340625.054487</v>
      </c>
      <c r="E88" s="9"/>
      <c r="F88" s="82" t="n">
        <f aca="false">'High pensions'!I88</f>
        <v>31324948.6384106</v>
      </c>
      <c r="G88" s="82" t="n">
        <f aca="false">'High pensions'!K88</f>
        <v>4366915.87700248</v>
      </c>
      <c r="H88" s="82" t="n">
        <f aca="false">'High pensions'!V88</f>
        <v>24025482.7067821</v>
      </c>
      <c r="I88" s="82" t="n">
        <f aca="false">'High pensions'!M88</f>
        <v>135059.253927912</v>
      </c>
      <c r="J88" s="82" t="n">
        <f aca="false">'High pensions'!W88</f>
        <v>743056.166189135</v>
      </c>
      <c r="K88" s="9"/>
      <c r="L88" s="82" t="n">
        <f aca="false">'High pensions'!N88</f>
        <v>4728206.2273786</v>
      </c>
      <c r="M88" s="67"/>
      <c r="N88" s="82" t="n">
        <f aca="false">'High pensions'!L88</f>
        <v>1402820.1091588</v>
      </c>
      <c r="O88" s="9"/>
      <c r="P88" s="82" t="n">
        <f aca="false">'High pensions'!X88</f>
        <v>32252586.9325593</v>
      </c>
      <c r="Q88" s="67"/>
      <c r="R88" s="82" t="n">
        <f aca="false">'High SIPA income'!G83</f>
        <v>32317685.8929081</v>
      </c>
      <c r="S88" s="67"/>
      <c r="T88" s="82" t="n">
        <f aca="false">'High SIPA income'!J83</f>
        <v>123569473.04031</v>
      </c>
      <c r="U88" s="9"/>
      <c r="V88" s="82" t="n">
        <f aca="false">'High SIPA income'!F83</f>
        <v>122022.23188933</v>
      </c>
      <c r="W88" s="67"/>
      <c r="X88" s="82" t="n">
        <f aca="false">'High SIPA income'!M83</f>
        <v>306484.666520365</v>
      </c>
      <c r="Y88" s="9"/>
      <c r="Z88" s="9" t="n">
        <f aca="false">R88+V88-N88-L88-F88</f>
        <v>-5016266.85015063</v>
      </c>
      <c r="AA88" s="9"/>
      <c r="AB88" s="9" t="n">
        <f aca="false">T88-P88-D88</f>
        <v>-81023738.9467358</v>
      </c>
      <c r="AC88" s="50"/>
      <c r="AD88" s="9"/>
      <c r="AE88" s="9"/>
      <c r="AF88" s="9"/>
      <c r="AG88" s="9" t="n">
        <f aca="false">BF88/100*$AG$57</f>
        <v>7811210828.62159</v>
      </c>
      <c r="AH88" s="40" t="n">
        <f aca="false">(AG88-AG87)/AG87</f>
        <v>0.00249289540282038</v>
      </c>
      <c r="AI88" s="40"/>
      <c r="AJ88" s="40" t="n">
        <f aca="false">AB88/AG88</f>
        <v>-0.0103727502335299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13844306</v>
      </c>
      <c r="AX88" s="7"/>
      <c r="AY88" s="40" t="n">
        <f aca="false">(AW88-AW87)/AW87</f>
        <v>-4.87541297456457E-005</v>
      </c>
      <c r="AZ88" s="12" t="n">
        <f aca="false">workers_and_wage_high!B76</f>
        <v>8100.99332344891</v>
      </c>
      <c r="BA88" s="40" t="n">
        <f aca="false">(AZ88-AZ87)/AZ87</f>
        <v>0.00254177345451875</v>
      </c>
      <c r="BB88" s="39"/>
      <c r="BC88" s="39"/>
      <c r="BD88" s="39"/>
      <c r="BE88" s="39"/>
      <c r="BF88" s="7" t="n">
        <f aca="false">BF87*(1+AY88)*(1+BA88)*(1-BE88)</f>
        <v>128.084644649468</v>
      </c>
      <c r="BG88" s="7"/>
      <c r="BH88" s="7"/>
      <c r="BI88" s="40" t="n">
        <f aca="false">T95/AG95</f>
        <v>0.0183795022203783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174660160.314286</v>
      </c>
      <c r="E89" s="9"/>
      <c r="F89" s="82" t="n">
        <f aca="false">'High pensions'!I89</f>
        <v>31746551.6287399</v>
      </c>
      <c r="G89" s="82" t="n">
        <f aca="false">'High pensions'!K89</f>
        <v>4550745.02860613</v>
      </c>
      <c r="H89" s="82" t="n">
        <f aca="false">'High pensions'!V89</f>
        <v>25036856.4605369</v>
      </c>
      <c r="I89" s="82" t="n">
        <f aca="false">'High pensions'!M89</f>
        <v>140744.691606374</v>
      </c>
      <c r="J89" s="82" t="n">
        <f aca="false">'High pensions'!W89</f>
        <v>774335.766820727</v>
      </c>
      <c r="K89" s="9"/>
      <c r="L89" s="82" t="n">
        <f aca="false">'High pensions'!N89</f>
        <v>4741505.46963436</v>
      </c>
      <c r="M89" s="67"/>
      <c r="N89" s="82" t="n">
        <f aca="false">'High pensions'!L89</f>
        <v>1422922.19820952</v>
      </c>
      <c r="O89" s="9"/>
      <c r="P89" s="82" t="n">
        <f aca="false">'High pensions'!X89</f>
        <v>32432192.5267283</v>
      </c>
      <c r="Q89" s="67"/>
      <c r="R89" s="82" t="n">
        <f aca="false">'High SIPA income'!G84</f>
        <v>37379200.5138929</v>
      </c>
      <c r="S89" s="67"/>
      <c r="T89" s="82" t="n">
        <f aca="false">'High SIPA income'!J84</f>
        <v>142922612.883723</v>
      </c>
      <c r="U89" s="9"/>
      <c r="V89" s="82" t="n">
        <f aca="false">'High SIPA income'!F84</f>
        <v>124927.030836777</v>
      </c>
      <c r="W89" s="67"/>
      <c r="X89" s="82" t="n">
        <f aca="false">'High SIPA income'!M84</f>
        <v>313780.683999578</v>
      </c>
      <c r="Y89" s="9"/>
      <c r="Z89" s="9" t="n">
        <f aca="false">R89+V89-N89-L89-F89</f>
        <v>-406851.751854103</v>
      </c>
      <c r="AA89" s="9"/>
      <c r="AB89" s="9" t="n">
        <f aca="false">T89-P89-D89</f>
        <v>-64169739.9572916</v>
      </c>
      <c r="AC89" s="50"/>
      <c r="AD89" s="9"/>
      <c r="AE89" s="9"/>
      <c r="AF89" s="9"/>
      <c r="AG89" s="9" t="n">
        <f aca="false">BF89/100*$AG$57</f>
        <v>7845163005.96818</v>
      </c>
      <c r="AH89" s="40" t="n">
        <f aca="false">(AG89-AG88)/AG88</f>
        <v>0.00434659594927109</v>
      </c>
      <c r="AI89" s="40" t="n">
        <f aca="false">(AG89-AG85)/AG85</f>
        <v>0.0223669225778066</v>
      </c>
      <c r="AJ89" s="40" t="n">
        <f aca="false">AB89/AG89</f>
        <v>-0.00817952920907758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13860720</v>
      </c>
      <c r="AX89" s="7"/>
      <c r="AY89" s="40" t="n">
        <f aca="false">(AW89-AW88)/AW88</f>
        <v>0.00118561378230155</v>
      </c>
      <c r="AZ89" s="12" t="n">
        <f aca="false">workers_and_wage_high!B77</f>
        <v>8126.57009470656</v>
      </c>
      <c r="BA89" s="40" t="n">
        <f aca="false">(AZ89-AZ88)/AZ88</f>
        <v>0.00315723890101428</v>
      </c>
      <c r="BB89" s="39"/>
      <c r="BC89" s="39"/>
      <c r="BD89" s="39"/>
      <c r="BE89" s="39"/>
      <c r="BF89" s="7" t="n">
        <f aca="false">BF88*(1+AY89)*(1+BA89)*(1-BE89)</f>
        <v>128.641376847065</v>
      </c>
      <c r="BG89" s="7"/>
      <c r="BH89" s="7"/>
      <c r="BI89" s="40" t="n">
        <f aca="false">T96/AG96</f>
        <v>0.0160116998102899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173642917.059176</v>
      </c>
      <c r="E90" s="6"/>
      <c r="F90" s="81" t="n">
        <f aca="false">'High pensions'!I90</f>
        <v>31561655.6257863</v>
      </c>
      <c r="G90" s="81" t="n">
        <f aca="false">'High pensions'!K90</f>
        <v>4580944.8971178</v>
      </c>
      <c r="H90" s="81" t="n">
        <f aca="false">'High pensions'!V90</f>
        <v>25203007.2266864</v>
      </c>
      <c r="I90" s="81" t="n">
        <f aca="false">'High pensions'!M90</f>
        <v>141678.708158282</v>
      </c>
      <c r="J90" s="81" t="n">
        <f aca="false">'High pensions'!W90</f>
        <v>779474.450309885</v>
      </c>
      <c r="K90" s="6"/>
      <c r="L90" s="81" t="n">
        <f aca="false">'High pensions'!N90</f>
        <v>5659677.87511049</v>
      </c>
      <c r="M90" s="8"/>
      <c r="N90" s="81" t="n">
        <f aca="false">'High pensions'!L90</f>
        <v>1414169.58911533</v>
      </c>
      <c r="O90" s="6"/>
      <c r="P90" s="81" t="n">
        <f aca="false">'High pensions'!X90</f>
        <v>37148439.2307529</v>
      </c>
      <c r="Q90" s="8"/>
      <c r="R90" s="81" t="n">
        <f aca="false">'High SIPA income'!G85</f>
        <v>32644251.1616046</v>
      </c>
      <c r="S90" s="8"/>
      <c r="T90" s="81" t="n">
        <f aca="false">'High SIPA income'!J85</f>
        <v>124818123.649139</v>
      </c>
      <c r="U90" s="6"/>
      <c r="V90" s="81" t="n">
        <f aca="false">'High SIPA income'!F85</f>
        <v>130003.622726275</v>
      </c>
      <c r="W90" s="8"/>
      <c r="X90" s="81" t="n">
        <f aca="false">'High SIPA income'!M85</f>
        <v>326531.619203941</v>
      </c>
      <c r="Y90" s="6"/>
      <c r="Z90" s="6" t="n">
        <f aca="false">R90+V90-N90-L90-F90</f>
        <v>-5861248.30568123</v>
      </c>
      <c r="AA90" s="6"/>
      <c r="AB90" s="6" t="n">
        <f aca="false">T90-P90-D90</f>
        <v>-85973232.6407899</v>
      </c>
      <c r="AC90" s="50"/>
      <c r="AD90" s="6"/>
      <c r="AE90" s="6"/>
      <c r="AF90" s="6"/>
      <c r="AG90" s="6" t="n">
        <f aca="false">BF90/100*$AG$57</f>
        <v>7881402136.24648</v>
      </c>
      <c r="AH90" s="61" t="n">
        <f aca="false">(AG90-AG89)/AG89</f>
        <v>0.00461929602364231</v>
      </c>
      <c r="AI90" s="61"/>
      <c r="AJ90" s="61" t="n">
        <f aca="false">AB90/AG90</f>
        <v>-0.0109083677186576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0.00582682676213166</v>
      </c>
      <c r="AV90" s="5"/>
      <c r="AW90" s="5" t="n">
        <f aca="false">workers_and_wage_high!C78</f>
        <v>13868334</v>
      </c>
      <c r="AX90" s="5"/>
      <c r="AY90" s="61" t="n">
        <f aca="false">(AW90-AW89)/AW89</f>
        <v>0.00054932211313698</v>
      </c>
      <c r="AZ90" s="11" t="n">
        <f aca="false">workers_and_wage_high!B78</f>
        <v>8159.62686415946</v>
      </c>
      <c r="BA90" s="61" t="n">
        <f aca="false">(AZ90-AZ89)/AZ89</f>
        <v>0.00406773941129621</v>
      </c>
      <c r="BB90" s="66"/>
      <c r="BC90" s="66"/>
      <c r="BD90" s="66"/>
      <c r="BE90" s="66"/>
      <c r="BF90" s="5" t="n">
        <f aca="false">BF89*(1+AY90)*(1+BA90)*(1-BE90)</f>
        <v>129.23560944761</v>
      </c>
      <c r="BG90" s="5"/>
      <c r="BH90" s="5"/>
      <c r="BI90" s="61" t="n">
        <f aca="false">T97/AG97</f>
        <v>0.0184113153792395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176235193.878534</v>
      </c>
      <c r="E91" s="9"/>
      <c r="F91" s="82" t="n">
        <f aca="false">'High pensions'!I91</f>
        <v>32032832.6230687</v>
      </c>
      <c r="G91" s="82" t="n">
        <f aca="false">'High pensions'!K91</f>
        <v>4770432.33288397</v>
      </c>
      <c r="H91" s="82" t="n">
        <f aca="false">'High pensions'!V91</f>
        <v>26245511.1904398</v>
      </c>
      <c r="I91" s="82" t="n">
        <f aca="false">'High pensions'!M91</f>
        <v>147539.144316</v>
      </c>
      <c r="J91" s="82" t="n">
        <f aca="false">'High pensions'!W91</f>
        <v>811716.840941441</v>
      </c>
      <c r="K91" s="9"/>
      <c r="L91" s="82" t="n">
        <f aca="false">'High pensions'!N91</f>
        <v>4681277.35704014</v>
      </c>
      <c r="M91" s="67"/>
      <c r="N91" s="82" t="n">
        <f aca="false">'High pensions'!L91</f>
        <v>1436398.07166862</v>
      </c>
      <c r="O91" s="9"/>
      <c r="P91" s="82" t="n">
        <f aca="false">'High pensions'!X91</f>
        <v>32193808.843911</v>
      </c>
      <c r="Q91" s="67"/>
      <c r="R91" s="82" t="n">
        <f aca="false">'High SIPA income'!G86</f>
        <v>37782705.5874494</v>
      </c>
      <c r="S91" s="67"/>
      <c r="T91" s="82" t="n">
        <f aca="false">'High SIPA income'!J86</f>
        <v>144465449.504937</v>
      </c>
      <c r="U91" s="9"/>
      <c r="V91" s="82" t="n">
        <f aca="false">'High SIPA income'!F86</f>
        <v>127635.541970089</v>
      </c>
      <c r="W91" s="67"/>
      <c r="X91" s="82" t="n">
        <f aca="false">'High SIPA income'!M86</f>
        <v>320583.68308103</v>
      </c>
      <c r="Y91" s="9"/>
      <c r="Z91" s="9" t="n">
        <f aca="false">R91+V91-N91-L91-F91</f>
        <v>-240166.922357999</v>
      </c>
      <c r="AA91" s="9"/>
      <c r="AB91" s="9" t="n">
        <f aca="false">T91-P91-D91</f>
        <v>-63963553.2175085</v>
      </c>
      <c r="AC91" s="50"/>
      <c r="AD91" s="9"/>
      <c r="AE91" s="9"/>
      <c r="AF91" s="9"/>
      <c r="AG91" s="9" t="n">
        <f aca="false">BF91/100*$AG$57</f>
        <v>7927399192.43627</v>
      </c>
      <c r="AH91" s="40" t="n">
        <f aca="false">(AG91-AG90)/AG90</f>
        <v>0.00583615140994487</v>
      </c>
      <c r="AI91" s="40"/>
      <c r="AJ91" s="40" t="n">
        <f aca="false">AB91/AG91</f>
        <v>-0.00806866812996344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13949102</v>
      </c>
      <c r="AX91" s="7"/>
      <c r="AY91" s="40" t="n">
        <f aca="false">(AW91-AW90)/AW90</f>
        <v>0.00582391511482201</v>
      </c>
      <c r="AZ91" s="12" t="n">
        <f aca="false">workers_and_wage_high!B79</f>
        <v>8159.72612964808</v>
      </c>
      <c r="BA91" s="40" t="n">
        <f aca="false">(AZ91-AZ90)/AZ90</f>
        <v>1.21654446061925E-005</v>
      </c>
      <c r="BB91" s="39"/>
      <c r="BC91" s="39"/>
      <c r="BD91" s="39"/>
      <c r="BE91" s="39"/>
      <c r="BF91" s="7" t="n">
        <f aca="false">BF90*(1+AY91)*(1+BA91)*(1-BE91)</f>
        <v>129.989848031903</v>
      </c>
      <c r="BG91" s="7"/>
      <c r="BH91" s="7"/>
      <c r="BI91" s="40" t="n">
        <f aca="false">T98/AG98</f>
        <v>0.0160393117733425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175159243.928737</v>
      </c>
      <c r="E92" s="9"/>
      <c r="F92" s="82" t="n">
        <f aca="false">'High pensions'!I92</f>
        <v>31837265.9834314</v>
      </c>
      <c r="G92" s="82" t="n">
        <f aca="false">'High pensions'!K92</f>
        <v>4781246.3994829</v>
      </c>
      <c r="H92" s="82" t="n">
        <f aca="false">'High pensions'!V92</f>
        <v>26305006.9942016</v>
      </c>
      <c r="I92" s="82" t="n">
        <f aca="false">'High pensions'!M92</f>
        <v>147873.599984007</v>
      </c>
      <c r="J92" s="82" t="n">
        <f aca="false">'High pensions'!W92</f>
        <v>813556.91734644</v>
      </c>
      <c r="K92" s="9"/>
      <c r="L92" s="82" t="n">
        <f aca="false">'High pensions'!N92</f>
        <v>4622658.97664842</v>
      </c>
      <c r="M92" s="67"/>
      <c r="N92" s="82" t="n">
        <f aca="false">'High pensions'!L92</f>
        <v>1428906.25326113</v>
      </c>
      <c r="O92" s="9"/>
      <c r="P92" s="82" t="n">
        <f aca="false">'High pensions'!X92</f>
        <v>31848420.0149641</v>
      </c>
      <c r="Q92" s="67"/>
      <c r="R92" s="82" t="n">
        <f aca="false">'High SIPA income'!G87</f>
        <v>33235697.2274147</v>
      </c>
      <c r="S92" s="67"/>
      <c r="T92" s="82" t="n">
        <f aca="false">'High SIPA income'!J87</f>
        <v>127079568.943399</v>
      </c>
      <c r="U92" s="9"/>
      <c r="V92" s="82" t="n">
        <f aca="false">'High SIPA income'!F87</f>
        <v>126585.746148872</v>
      </c>
      <c r="W92" s="67"/>
      <c r="X92" s="82" t="n">
        <f aca="false">'High SIPA income'!M87</f>
        <v>317946.898642665</v>
      </c>
      <c r="Y92" s="9"/>
      <c r="Z92" s="9" t="n">
        <f aca="false">R92+V92-N92-L92-F92</f>
        <v>-4526548.23977744</v>
      </c>
      <c r="AA92" s="9"/>
      <c r="AB92" s="9" t="n">
        <f aca="false">T92-P92-D92</f>
        <v>-79928095.0003018</v>
      </c>
      <c r="AC92" s="50"/>
      <c r="AD92" s="9"/>
      <c r="AE92" s="9"/>
      <c r="AF92" s="9"/>
      <c r="AG92" s="9" t="n">
        <f aca="false">BF92/100*$AG$57</f>
        <v>7969997206.88209</v>
      </c>
      <c r="AH92" s="40" t="n">
        <f aca="false">(AG92-AG91)/AG91</f>
        <v>0.00537351701507047</v>
      </c>
      <c r="AI92" s="40"/>
      <c r="AJ92" s="40" t="n">
        <f aca="false">AB92/AG92</f>
        <v>-0.0100286227115969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13955064</v>
      </c>
      <c r="AX92" s="7"/>
      <c r="AY92" s="40" t="n">
        <f aca="false">(AW92-AW91)/AW91</f>
        <v>0.000427411026172151</v>
      </c>
      <c r="AZ92" s="12" t="n">
        <f aca="false">workers_and_wage_high!B80</f>
        <v>8200.06775746916</v>
      </c>
      <c r="BA92" s="40" t="n">
        <f aca="false">(AZ92-AZ91)/AZ91</f>
        <v>0.00494399287183146</v>
      </c>
      <c r="BB92" s="39"/>
      <c r="BC92" s="39"/>
      <c r="BD92" s="39"/>
      <c r="BE92" s="39"/>
      <c r="BF92" s="7" t="n">
        <f aca="false">BF91*(1+AY92)*(1+BA92)*(1-BE92)</f>
        <v>130.688350692089</v>
      </c>
      <c r="BG92" s="7"/>
      <c r="BH92" s="7"/>
      <c r="BI92" s="40" t="n">
        <f aca="false">T99/AG99</f>
        <v>0.01841154251014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177817606.734479</v>
      </c>
      <c r="E93" s="9"/>
      <c r="F93" s="82" t="n">
        <f aca="false">'High pensions'!I93</f>
        <v>32320454.8910138</v>
      </c>
      <c r="G93" s="82" t="n">
        <f aca="false">'High pensions'!K93</f>
        <v>4908732.84275175</v>
      </c>
      <c r="H93" s="82" t="n">
        <f aca="false">'High pensions'!V93</f>
        <v>27006399.7904849</v>
      </c>
      <c r="I93" s="82" t="n">
        <f aca="false">'High pensions'!M93</f>
        <v>151816.479672735</v>
      </c>
      <c r="J93" s="82" t="n">
        <f aca="false">'High pensions'!W93</f>
        <v>835249.478056236</v>
      </c>
      <c r="K93" s="9"/>
      <c r="L93" s="82" t="n">
        <f aca="false">'High pensions'!N93</f>
        <v>4732499.41859486</v>
      </c>
      <c r="M93" s="67"/>
      <c r="N93" s="82" t="n">
        <f aca="false">'High pensions'!L93</f>
        <v>1451449.00127323</v>
      </c>
      <c r="O93" s="9"/>
      <c r="P93" s="82" t="n">
        <f aca="false">'High pensions'!X93</f>
        <v>32542406.1387603</v>
      </c>
      <c r="Q93" s="67"/>
      <c r="R93" s="82" t="n">
        <f aca="false">'High SIPA income'!G88</f>
        <v>38436663.9387089</v>
      </c>
      <c r="S93" s="67"/>
      <c r="T93" s="82" t="n">
        <f aca="false">'High SIPA income'!J88</f>
        <v>146965915.940659</v>
      </c>
      <c r="U93" s="9"/>
      <c r="V93" s="82" t="n">
        <f aca="false">'High SIPA income'!F88</f>
        <v>127968.456502722</v>
      </c>
      <c r="W93" s="67"/>
      <c r="X93" s="82" t="n">
        <f aca="false">'High SIPA income'!M88</f>
        <v>321419.868405081</v>
      </c>
      <c r="Y93" s="9"/>
      <c r="Z93" s="9" t="n">
        <f aca="false">R93+V93-N93-L93-F93</f>
        <v>60229.0843296945</v>
      </c>
      <c r="AA93" s="9"/>
      <c r="AB93" s="9" t="n">
        <f aca="false">T93-P93-D93</f>
        <v>-63394096.9325804</v>
      </c>
      <c r="AC93" s="50"/>
      <c r="AD93" s="9"/>
      <c r="AE93" s="9"/>
      <c r="AF93" s="9"/>
      <c r="AG93" s="9" t="n">
        <f aca="false">BF93/100*$AG$57</f>
        <v>8029599576.51515</v>
      </c>
      <c r="AH93" s="40" t="n">
        <f aca="false">(AG93-AG92)/AG92</f>
        <v>0.00747834259986901</v>
      </c>
      <c r="AI93" s="40" t="n">
        <f aca="false">(AG93-AG89)/AG89</f>
        <v>0.0235095906110119</v>
      </c>
      <c r="AJ93" s="40" t="n">
        <f aca="false">AB93/AG93</f>
        <v>-0.00789505084637029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14040724</v>
      </c>
      <c r="AX93" s="7"/>
      <c r="AY93" s="40" t="n">
        <f aca="false">(AW93-AW92)/AW92</f>
        <v>0.00613827353281934</v>
      </c>
      <c r="AZ93" s="12" t="n">
        <f aca="false">workers_and_wage_high!B81</f>
        <v>8210.9893747444</v>
      </c>
      <c r="BA93" s="40" t="n">
        <f aca="false">(AZ93-AZ92)/AZ92</f>
        <v>0.00133189354018352</v>
      </c>
      <c r="BB93" s="39"/>
      <c r="BC93" s="39"/>
      <c r="BD93" s="39"/>
      <c r="BE93" s="39"/>
      <c r="BF93" s="7" t="n">
        <f aca="false">BF92*(1+AY93)*(1+BA93)*(1-BE93)</f>
        <v>131.665682952376</v>
      </c>
      <c r="BG93" s="7"/>
      <c r="BH93" s="7"/>
      <c r="BI93" s="40" t="n">
        <f aca="false">T100/AG100</f>
        <v>0.0160710387769304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177273830.684355</v>
      </c>
      <c r="E94" s="6"/>
      <c r="F94" s="81" t="n">
        <f aca="false">'High pensions'!I94</f>
        <v>32221617.1571043</v>
      </c>
      <c r="G94" s="81" t="n">
        <f aca="false">'High pensions'!K94</f>
        <v>4927331.10574697</v>
      </c>
      <c r="H94" s="81" t="n">
        <f aca="false">'High pensions'!V94</f>
        <v>27108721.9461099</v>
      </c>
      <c r="I94" s="81" t="n">
        <f aca="false">'High pensions'!M94</f>
        <v>152391.683682895</v>
      </c>
      <c r="J94" s="81" t="n">
        <f aca="false">'High pensions'!W94</f>
        <v>838414.08080752</v>
      </c>
      <c r="K94" s="6"/>
      <c r="L94" s="81" t="n">
        <f aca="false">'High pensions'!N94</f>
        <v>5641205.45282126</v>
      </c>
      <c r="M94" s="8"/>
      <c r="N94" s="81" t="n">
        <f aca="false">'High pensions'!L94</f>
        <v>1447506.29129936</v>
      </c>
      <c r="O94" s="6"/>
      <c r="P94" s="81" t="n">
        <f aca="false">'High pensions'!X94</f>
        <v>37235994.4431791</v>
      </c>
      <c r="Q94" s="8"/>
      <c r="R94" s="81" t="n">
        <f aca="false">'High SIPA income'!G89</f>
        <v>33777436.9161287</v>
      </c>
      <c r="S94" s="8"/>
      <c r="T94" s="81" t="n">
        <f aca="false">'High SIPA income'!J89</f>
        <v>129150957.596697</v>
      </c>
      <c r="U94" s="6"/>
      <c r="V94" s="81" t="n">
        <f aca="false">'High SIPA income'!F89</f>
        <v>123303.296183587</v>
      </c>
      <c r="W94" s="8"/>
      <c r="X94" s="81" t="n">
        <f aca="false">'High SIPA income'!M89</f>
        <v>309702.330686456</v>
      </c>
      <c r="Y94" s="6"/>
      <c r="Z94" s="6" t="n">
        <f aca="false">R94+V94-N94-L94-F94</f>
        <v>-5409588.68891257</v>
      </c>
      <c r="AA94" s="6"/>
      <c r="AB94" s="6" t="n">
        <f aca="false">T94-P94-D94</f>
        <v>-85358867.5308369</v>
      </c>
      <c r="AC94" s="50"/>
      <c r="AD94" s="6"/>
      <c r="AE94" s="6"/>
      <c r="AF94" s="6"/>
      <c r="AG94" s="6" t="n">
        <f aca="false">BF94/100*$AG$57</f>
        <v>8091507612.62514</v>
      </c>
      <c r="AH94" s="61" t="n">
        <f aca="false">(AG94-AG93)/AG93</f>
        <v>0.00770997800326855</v>
      </c>
      <c r="AI94" s="61"/>
      <c r="AJ94" s="61" t="n">
        <f aca="false">AB94/AG94</f>
        <v>-0.0105491920192539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0.00665535450885741</v>
      </c>
      <c r="AV94" s="5"/>
      <c r="AW94" s="5" t="n">
        <f aca="false">workers_and_wage_high!C82</f>
        <v>14109475</v>
      </c>
      <c r="AX94" s="5"/>
      <c r="AY94" s="61" t="n">
        <f aca="false">(AW94-AW93)/AW93</f>
        <v>0.00489654237203153</v>
      </c>
      <c r="AZ94" s="11" t="n">
        <f aca="false">workers_and_wage_high!B82</f>
        <v>8233.97790052844</v>
      </c>
      <c r="BA94" s="61" t="n">
        <f aca="false">(AZ94-AZ93)/AZ93</f>
        <v>0.00279972665105989</v>
      </c>
      <c r="BB94" s="66"/>
      <c r="BC94" s="66"/>
      <c r="BD94" s="66"/>
      <c r="BE94" s="66"/>
      <c r="BF94" s="5" t="n">
        <f aca="false">BF93*(1+AY94)*(1+BA94)*(1-BE94)</f>
        <v>132.680822471724</v>
      </c>
      <c r="BG94" s="5"/>
      <c r="BH94" s="5"/>
      <c r="BI94" s="61" t="n">
        <f aca="false">T101/AG101</f>
        <v>0.0184694908515559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180064597.014466</v>
      </c>
      <c r="E95" s="9"/>
      <c r="F95" s="82" t="n">
        <f aca="false">'High pensions'!I95</f>
        <v>32728871.972531</v>
      </c>
      <c r="G95" s="82" t="n">
        <f aca="false">'High pensions'!K95</f>
        <v>5095998.38257442</v>
      </c>
      <c r="H95" s="82" t="n">
        <f aca="false">'High pensions'!V95</f>
        <v>28036679.5383224</v>
      </c>
      <c r="I95" s="82" t="n">
        <f aca="false">'High pensions'!M95</f>
        <v>157608.197399209</v>
      </c>
      <c r="J95" s="82" t="n">
        <f aca="false">'High pensions'!W95</f>
        <v>867113.800154305</v>
      </c>
      <c r="K95" s="9"/>
      <c r="L95" s="82" t="n">
        <f aca="false">'High pensions'!N95</f>
        <v>4781537.09671303</v>
      </c>
      <c r="M95" s="67"/>
      <c r="N95" s="82" t="n">
        <f aca="false">'High pensions'!L95</f>
        <v>1471092.12360418</v>
      </c>
      <c r="O95" s="9"/>
      <c r="P95" s="82" t="n">
        <f aca="false">'High pensions'!X95</f>
        <v>32904933.5470376</v>
      </c>
      <c r="Q95" s="67"/>
      <c r="R95" s="82" t="n">
        <f aca="false">'High SIPA income'!G90</f>
        <v>39022384.3825424</v>
      </c>
      <c r="S95" s="67"/>
      <c r="T95" s="82" t="n">
        <f aca="false">'High SIPA income'!J90</f>
        <v>149205468.823043</v>
      </c>
      <c r="U95" s="9"/>
      <c r="V95" s="82" t="n">
        <f aca="false">'High SIPA income'!F90</f>
        <v>123605.849112144</v>
      </c>
      <c r="W95" s="67"/>
      <c r="X95" s="82" t="n">
        <f aca="false">'High SIPA income'!M90</f>
        <v>310462.256414561</v>
      </c>
      <c r="Y95" s="9"/>
      <c r="Z95" s="9" t="n">
        <f aca="false">R95+V95-N95-L95-F95</f>
        <v>164489.038806368</v>
      </c>
      <c r="AA95" s="9"/>
      <c r="AB95" s="9" t="n">
        <f aca="false">T95-P95-D95</f>
        <v>-63764061.7384605</v>
      </c>
      <c r="AC95" s="50"/>
      <c r="AD95" s="9"/>
      <c r="AE95" s="9"/>
      <c r="AF95" s="9"/>
      <c r="AG95" s="9" t="n">
        <f aca="false">BF95/100*$AG$57</f>
        <v>8118036442.66336</v>
      </c>
      <c r="AH95" s="40" t="n">
        <f aca="false">(AG95-AG94)/AG94</f>
        <v>0.00327860162880271</v>
      </c>
      <c r="AI95" s="40"/>
      <c r="AJ95" s="40" t="n">
        <f aca="false">AB95/AG95</f>
        <v>-0.00785461634581439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14105675</v>
      </c>
      <c r="AX95" s="7"/>
      <c r="AY95" s="40" t="n">
        <f aca="false">(AW95-AW94)/AW94</f>
        <v>-0.000269322565155684</v>
      </c>
      <c r="AZ95" s="12" t="n">
        <f aca="false">workers_and_wage_high!B83</f>
        <v>8263.19929991649</v>
      </c>
      <c r="BA95" s="40" t="n">
        <f aca="false">(AZ95-AZ94)/AZ94</f>
        <v>0.00354887998741991</v>
      </c>
      <c r="BB95" s="39"/>
      <c r="BC95" s="39"/>
      <c r="BD95" s="39"/>
      <c r="BE95" s="39"/>
      <c r="BF95" s="7" t="n">
        <f aca="false">BF94*(1+AY95)*(1+BA95)*(1-BE95)</f>
        <v>133.115830032391</v>
      </c>
      <c r="BG95" s="7"/>
      <c r="BH95" s="7"/>
      <c r="BI95" s="40" t="n">
        <f aca="false">T102/AG102</f>
        <v>0.016119216260059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179103264.269892</v>
      </c>
      <c r="E96" s="9"/>
      <c r="F96" s="82" t="n">
        <f aca="false">'High pensions'!I96</f>
        <v>32554138.3666926</v>
      </c>
      <c r="G96" s="82" t="n">
        <f aca="false">'High pensions'!K96</f>
        <v>5158672.19299434</v>
      </c>
      <c r="H96" s="82" t="n">
        <f aca="false">'High pensions'!V96</f>
        <v>28381492.3514893</v>
      </c>
      <c r="I96" s="82" t="n">
        <f aca="false">'High pensions'!M96</f>
        <v>159546.562669929</v>
      </c>
      <c r="J96" s="82" t="n">
        <f aca="false">'High pensions'!W96</f>
        <v>877778.113963591</v>
      </c>
      <c r="K96" s="9"/>
      <c r="L96" s="82" t="n">
        <f aca="false">'High pensions'!N96</f>
        <v>4681513.91611483</v>
      </c>
      <c r="M96" s="67"/>
      <c r="N96" s="82" t="n">
        <f aca="false">'High pensions'!L96</f>
        <v>1464110.37388085</v>
      </c>
      <c r="O96" s="9"/>
      <c r="P96" s="82" t="n">
        <f aca="false">'High pensions'!X96</f>
        <v>32347501.2603948</v>
      </c>
      <c r="Q96" s="67"/>
      <c r="R96" s="82" t="n">
        <f aca="false">'High SIPA income'!G91</f>
        <v>34286476.6323341</v>
      </c>
      <c r="S96" s="67"/>
      <c r="T96" s="82" t="n">
        <f aca="false">'High SIPA income'!J91</f>
        <v>131097315.070946</v>
      </c>
      <c r="U96" s="9"/>
      <c r="V96" s="82" t="n">
        <f aca="false">'High SIPA income'!F91</f>
        <v>124114.404207862</v>
      </c>
      <c r="W96" s="67"/>
      <c r="X96" s="82" t="n">
        <f aca="false">'High SIPA income'!M91</f>
        <v>311739.600194502</v>
      </c>
      <c r="Y96" s="9"/>
      <c r="Z96" s="9" t="n">
        <f aca="false">R96+V96-N96-L96-F96</f>
        <v>-4289171.62014632</v>
      </c>
      <c r="AA96" s="9"/>
      <c r="AB96" s="9" t="n">
        <f aca="false">T96-P96-D96</f>
        <v>-80353450.4593407</v>
      </c>
      <c r="AC96" s="50"/>
      <c r="AD96" s="9"/>
      <c r="AE96" s="9"/>
      <c r="AF96" s="9"/>
      <c r="AG96" s="9" t="n">
        <f aca="false">BF96/100*$AG$57</f>
        <v>8187595110.08924</v>
      </c>
      <c r="AH96" s="40" t="n">
        <f aca="false">(AG96-AG95)/AG95</f>
        <v>0.00856841034370336</v>
      </c>
      <c r="AI96" s="40"/>
      <c r="AJ96" s="40" t="n">
        <f aca="false">AB96/AG96</f>
        <v>-0.00981404788328192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14150460</v>
      </c>
      <c r="AX96" s="7"/>
      <c r="AY96" s="40" t="n">
        <f aca="false">(AW96-AW95)/AW95</f>
        <v>0.00317496326832995</v>
      </c>
      <c r="AZ96" s="12" t="n">
        <f aca="false">workers_and_wage_high!B84</f>
        <v>8307.62537685142</v>
      </c>
      <c r="BA96" s="40" t="n">
        <f aca="false">(AZ96-AZ95)/AZ95</f>
        <v>0.00537637727500866</v>
      </c>
      <c r="BB96" s="39"/>
      <c r="BC96" s="39"/>
      <c r="BD96" s="39"/>
      <c r="BE96" s="39"/>
      <c r="BF96" s="7" t="n">
        <f aca="false">BF95*(1+AY96)*(1+BA96)*(1-BE96)</f>
        <v>134.256421087351</v>
      </c>
      <c r="BG96" s="7"/>
      <c r="BH96" s="7"/>
      <c r="BI96" s="40" t="n">
        <f aca="false">T103/AG103</f>
        <v>0.0185427133122267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181515702.286819</v>
      </c>
      <c r="E97" s="9"/>
      <c r="F97" s="82" t="n">
        <f aca="false">'High pensions'!I97</f>
        <v>32992627.5328407</v>
      </c>
      <c r="G97" s="82" t="n">
        <f aca="false">'High pensions'!K97</f>
        <v>5272851.8314777</v>
      </c>
      <c r="H97" s="82" t="n">
        <f aca="false">'High pensions'!V97</f>
        <v>29009675.033985</v>
      </c>
      <c r="I97" s="82" t="n">
        <f aca="false">'High pensions'!M97</f>
        <v>163077.891695187</v>
      </c>
      <c r="J97" s="82" t="n">
        <f aca="false">'High pensions'!W97</f>
        <v>897206.444350051</v>
      </c>
      <c r="K97" s="9"/>
      <c r="L97" s="82" t="n">
        <f aca="false">'High pensions'!N97</f>
        <v>4788558.56990638</v>
      </c>
      <c r="M97" s="67"/>
      <c r="N97" s="82" t="n">
        <f aca="false">'High pensions'!L97</f>
        <v>1483878.42767797</v>
      </c>
      <c r="O97" s="9"/>
      <c r="P97" s="82" t="n">
        <f aca="false">'High pensions'!X97</f>
        <v>33011714.477261</v>
      </c>
      <c r="Q97" s="67"/>
      <c r="R97" s="82" t="n">
        <f aca="false">'High SIPA income'!G92</f>
        <v>39703381.0773238</v>
      </c>
      <c r="S97" s="67"/>
      <c r="T97" s="82" t="n">
        <f aca="false">'High SIPA income'!J92</f>
        <v>151809318.708681</v>
      </c>
      <c r="U97" s="9"/>
      <c r="V97" s="82" t="n">
        <f aca="false">'High SIPA income'!F92</f>
        <v>121039.930581971</v>
      </c>
      <c r="W97" s="67"/>
      <c r="X97" s="82" t="n">
        <f aca="false">'High SIPA income'!M92</f>
        <v>304017.408841605</v>
      </c>
      <c r="Y97" s="9"/>
      <c r="Z97" s="9" t="n">
        <f aca="false">R97+V97-N97-L97-F97</f>
        <v>559356.477480725</v>
      </c>
      <c r="AA97" s="9"/>
      <c r="AB97" s="9" t="n">
        <f aca="false">T97-P97-D97</f>
        <v>-62718098.0553987</v>
      </c>
      <c r="AC97" s="50"/>
      <c r="AD97" s="9"/>
      <c r="AE97" s="9"/>
      <c r="AF97" s="9"/>
      <c r="AG97" s="9" t="n">
        <f aca="false">BF97/100*$AG$57</f>
        <v>8245435786.72605</v>
      </c>
      <c r="AH97" s="40" t="n">
        <f aca="false">(AG97-AG96)/AG96</f>
        <v>0.00706442805965499</v>
      </c>
      <c r="AI97" s="40" t="n">
        <f aca="false">(AG97-AG93)/AG93</f>
        <v>0.0268800714349653</v>
      </c>
      <c r="AJ97" s="40" t="n">
        <f aca="false">AB97/AG97</f>
        <v>-0.00760640185402519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14204211</v>
      </c>
      <c r="AX97" s="7"/>
      <c r="AY97" s="40" t="n">
        <f aca="false">(AW97-AW96)/AW96</f>
        <v>0.00379853375791317</v>
      </c>
      <c r="AZ97" s="12" t="n">
        <f aca="false">workers_and_wage_high!B85</f>
        <v>8334.65453207213</v>
      </c>
      <c r="BA97" s="40" t="n">
        <f aca="false">(AZ97-AZ96)/AZ96</f>
        <v>0.00325353563679265</v>
      </c>
      <c r="BB97" s="39"/>
      <c r="BC97" s="39"/>
      <c r="BD97" s="39"/>
      <c r="BE97" s="39"/>
      <c r="BF97" s="7" t="n">
        <f aca="false">BF96*(1+AY97)*(1+BA97)*(1-BE97)</f>
        <v>135.204865915669</v>
      </c>
      <c r="BG97" s="7"/>
      <c r="BH97" s="7"/>
      <c r="BI97" s="40" t="n">
        <f aca="false">T104/AG104</f>
        <v>0.0161602474324502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180205130.345012</v>
      </c>
      <c r="E98" s="6"/>
      <c r="F98" s="81" t="n">
        <f aca="false">'High pensions'!I98</f>
        <v>32754415.5688823</v>
      </c>
      <c r="G98" s="81" t="n">
        <f aca="false">'High pensions'!K98</f>
        <v>5303617.4939205</v>
      </c>
      <c r="H98" s="81" t="n">
        <f aca="false">'High pensions'!V98</f>
        <v>29178938.6314073</v>
      </c>
      <c r="I98" s="81" t="n">
        <f aca="false">'High pensions'!M98</f>
        <v>164029.407028469</v>
      </c>
      <c r="J98" s="81" t="n">
        <f aca="false">'High pensions'!W98</f>
        <v>902441.400971362</v>
      </c>
      <c r="K98" s="6"/>
      <c r="L98" s="81" t="n">
        <f aca="false">'High pensions'!N98</f>
        <v>5691812.89037504</v>
      </c>
      <c r="M98" s="8"/>
      <c r="N98" s="81" t="n">
        <f aca="false">'High pensions'!L98</f>
        <v>1472506.57172414</v>
      </c>
      <c r="O98" s="6"/>
      <c r="P98" s="81" t="n">
        <f aca="false">'High pensions'!X98</f>
        <v>37636140.8438452</v>
      </c>
      <c r="Q98" s="8"/>
      <c r="R98" s="81" t="n">
        <f aca="false">'High SIPA income'!G93</f>
        <v>34702291.4661768</v>
      </c>
      <c r="S98" s="8"/>
      <c r="T98" s="81" t="n">
        <f aca="false">'High SIPA income'!J93</f>
        <v>132687219.127522</v>
      </c>
      <c r="U98" s="6"/>
      <c r="V98" s="81" t="n">
        <f aca="false">'High SIPA income'!F93</f>
        <v>121533.242974086</v>
      </c>
      <c r="W98" s="8"/>
      <c r="X98" s="81" t="n">
        <f aca="false">'High SIPA income'!M93</f>
        <v>305256.467344689</v>
      </c>
      <c r="Y98" s="6"/>
      <c r="Z98" s="6" t="n">
        <f aca="false">R98+V98-N98-L98-F98</f>
        <v>-5094910.32183063</v>
      </c>
      <c r="AA98" s="6"/>
      <c r="AB98" s="6" t="n">
        <f aca="false">T98-P98-D98</f>
        <v>-85154052.061335</v>
      </c>
      <c r="AC98" s="50"/>
      <c r="AD98" s="6"/>
      <c r="AE98" s="6"/>
      <c r="AF98" s="6"/>
      <c r="AG98" s="6" t="n">
        <f aca="false">BF98/100*$AG$57</f>
        <v>8272625471.87654</v>
      </c>
      <c r="AH98" s="61" t="n">
        <f aca="false">(AG98-AG97)/AG97</f>
        <v>0.00329754373859366</v>
      </c>
      <c r="AI98" s="61"/>
      <c r="AJ98" s="61" t="n">
        <f aca="false">AB98/AG98</f>
        <v>-0.0102934736198107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0.00582789518020353</v>
      </c>
      <c r="AV98" s="5"/>
      <c r="AW98" s="5" t="n">
        <f aca="false">workers_and_wage_high!C86</f>
        <v>14189631</v>
      </c>
      <c r="AX98" s="5"/>
      <c r="AY98" s="61" t="n">
        <f aca="false">(AW98-AW97)/AW97</f>
        <v>-0.00102645616852636</v>
      </c>
      <c r="AZ98" s="11" t="n">
        <f aca="false">workers_and_wage_high!B86</f>
        <v>8370.73060800537</v>
      </c>
      <c r="BA98" s="61" t="n">
        <f aca="false">(AZ98-AZ97)/AZ97</f>
        <v>0.0043284428639981</v>
      </c>
      <c r="BB98" s="66"/>
      <c r="BC98" s="66"/>
      <c r="BD98" s="66"/>
      <c r="BE98" s="66"/>
      <c r="BF98" s="5" t="n">
        <f aca="false">BF97*(1+AY98)*(1+BA98)*(1-BE98)</f>
        <v>135.650709874697</v>
      </c>
      <c r="BG98" s="5"/>
      <c r="BH98" s="5"/>
      <c r="BI98" s="61" t="n">
        <f aca="false">T105/AG105</f>
        <v>0.0185853003316051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182755067.851883</v>
      </c>
      <c r="E99" s="9"/>
      <c r="F99" s="82" t="n">
        <f aca="false">'High pensions'!I99</f>
        <v>33217896.8949401</v>
      </c>
      <c r="G99" s="82" t="n">
        <f aca="false">'High pensions'!K99</f>
        <v>5482054.00403621</v>
      </c>
      <c r="H99" s="82" t="n">
        <f aca="false">'High pensions'!V99</f>
        <v>30160643.6627821</v>
      </c>
      <c r="I99" s="82" t="n">
        <f aca="false">'High pensions'!M99</f>
        <v>169548.061980501</v>
      </c>
      <c r="J99" s="82" t="n">
        <f aca="false">'High pensions'!W99</f>
        <v>932803.412250989</v>
      </c>
      <c r="K99" s="9"/>
      <c r="L99" s="82" t="n">
        <f aca="false">'High pensions'!N99</f>
        <v>4733776.67235274</v>
      </c>
      <c r="M99" s="67"/>
      <c r="N99" s="82" t="n">
        <f aca="false">'High pensions'!L99</f>
        <v>1493039.74213203</v>
      </c>
      <c r="O99" s="9"/>
      <c r="P99" s="82" t="n">
        <f aca="false">'High pensions'!X99</f>
        <v>32777853.7995344</v>
      </c>
      <c r="Q99" s="67"/>
      <c r="R99" s="82" t="n">
        <f aca="false">'High SIPA income'!G94</f>
        <v>40152149.1552065</v>
      </c>
      <c r="S99" s="67"/>
      <c r="T99" s="82" t="n">
        <f aca="false">'High SIPA income'!J94</f>
        <v>153525222.349958</v>
      </c>
      <c r="U99" s="9"/>
      <c r="V99" s="82" t="n">
        <f aca="false">'High SIPA income'!F94</f>
        <v>123526.400362987</v>
      </c>
      <c r="W99" s="67"/>
      <c r="X99" s="82" t="n">
        <f aca="false">'High SIPA income'!M94</f>
        <v>310262.704062387</v>
      </c>
      <c r="Y99" s="9"/>
      <c r="Z99" s="9" t="n">
        <f aca="false">R99+V99-N99-L99-F99</f>
        <v>830962.246144559</v>
      </c>
      <c r="AA99" s="9"/>
      <c r="AB99" s="9" t="n">
        <f aca="false">T99-P99-D99</f>
        <v>-62007699.3014594</v>
      </c>
      <c r="AC99" s="50"/>
      <c r="AD99" s="9"/>
      <c r="AE99" s="9"/>
      <c r="AF99" s="9"/>
      <c r="AG99" s="9" t="n">
        <f aca="false">BF99/100*$AG$57</f>
        <v>8338531237.42378</v>
      </c>
      <c r="AH99" s="40" t="n">
        <f aca="false">(AG99-AG98)/AG98</f>
        <v>0.00796672903557527</v>
      </c>
      <c r="AI99" s="40"/>
      <c r="AJ99" s="40" t="n">
        <f aca="false">AB99/AG99</f>
        <v>-0.00743628554428933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14244695</v>
      </c>
      <c r="AX99" s="7"/>
      <c r="AY99" s="40" t="n">
        <f aca="false">(AW99-AW98)/AW98</f>
        <v>0.00388058012220332</v>
      </c>
      <c r="AZ99" s="12" t="n">
        <f aca="false">workers_and_wage_high!B87</f>
        <v>8404.80244130437</v>
      </c>
      <c r="BA99" s="40" t="n">
        <f aca="false">(AZ99-AZ98)/AZ98</f>
        <v>0.00407035358017819</v>
      </c>
      <c r="BB99" s="39"/>
      <c r="BC99" s="39"/>
      <c r="BD99" s="39"/>
      <c r="BE99" s="39"/>
      <c r="BF99" s="7" t="n">
        <f aca="false">BF98*(1+AY99)*(1+BA99)*(1-BE99)</f>
        <v>136.731402323752</v>
      </c>
      <c r="BG99" s="7"/>
      <c r="BH99" s="7"/>
      <c r="BI99" s="40" t="n">
        <f aca="false">T106/AG106</f>
        <v>0.0162260363009086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181634551.148394</v>
      </c>
      <c r="E100" s="9"/>
      <c r="F100" s="82" t="n">
        <f aca="false">'High pensions'!I100</f>
        <v>33014229.7202726</v>
      </c>
      <c r="G100" s="82" t="n">
        <f aca="false">'High pensions'!K100</f>
        <v>5548420.33363848</v>
      </c>
      <c r="H100" s="82" t="n">
        <f aca="false">'High pensions'!V100</f>
        <v>30525771.6270209</v>
      </c>
      <c r="I100" s="82" t="n">
        <f aca="false">'High pensions'!M100</f>
        <v>171600.628875418</v>
      </c>
      <c r="J100" s="82" t="n">
        <f aca="false">'High pensions'!W100</f>
        <v>944096.02970168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1485009.06378528</v>
      </c>
      <c r="O100" s="9"/>
      <c r="P100" s="82" t="n">
        <f aca="false">'High pensions'!X100</f>
        <v>32235203.4988672</v>
      </c>
      <c r="Q100" s="67"/>
      <c r="R100" s="82" t="n">
        <f aca="false">'High SIPA income'!G95</f>
        <v>35262078.1318718</v>
      </c>
      <c r="S100" s="67"/>
      <c r="T100" s="82" t="n">
        <f aca="false">'High SIPA income'!J95</f>
        <v>134827611.961469</v>
      </c>
      <c r="U100" s="9"/>
      <c r="V100" s="82" t="n">
        <f aca="false">'High SIPA income'!F95</f>
        <v>124146.680311442</v>
      </c>
      <c r="W100" s="67"/>
      <c r="X100" s="82" t="n">
        <f aca="false">'High SIPA income'!M95</f>
        <v>311820.668461235</v>
      </c>
      <c r="Y100" s="9"/>
      <c r="Z100" s="9" t="n">
        <f aca="false">R100+V100-N100-L100-F100</f>
        <v>-3750728.31599933</v>
      </c>
      <c r="AA100" s="9"/>
      <c r="AB100" s="9" t="n">
        <f aca="false">T100-P100-D100</f>
        <v>-79042142.6857918</v>
      </c>
      <c r="AC100" s="50"/>
      <c r="AD100" s="9"/>
      <c r="AE100" s="9"/>
      <c r="AF100" s="9"/>
      <c r="AG100" s="9" t="n">
        <f aca="false">BF100/100*$AG$57</f>
        <v>8389477110.52822</v>
      </c>
      <c r="AH100" s="40" t="n">
        <f aca="false">(AG100-AG99)/AG99</f>
        <v>0.00610969386020857</v>
      </c>
      <c r="AI100" s="40"/>
      <c r="AJ100" s="40" t="n">
        <f aca="false">AB100/AG100</f>
        <v>-0.00942158154130957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14305701</v>
      </c>
      <c r="AX100" s="7"/>
      <c r="AY100" s="40" t="n">
        <f aca="false">(AW100-AW99)/AW99</f>
        <v>0.00428271717997472</v>
      </c>
      <c r="AZ100" s="12" t="n">
        <f aca="false">workers_and_wage_high!B88</f>
        <v>8420.09233706734</v>
      </c>
      <c r="BA100" s="40" t="n">
        <f aca="false">(AZ100-AZ99)/AZ99</f>
        <v>0.00181918562271387</v>
      </c>
      <c r="BB100" s="39"/>
      <c r="BC100" s="39"/>
      <c r="BD100" s="39"/>
      <c r="BE100" s="39"/>
      <c r="BF100" s="7" t="n">
        <f aca="false">BF99*(1+AY100)*(1+BA100)*(1-BE100)</f>
        <v>137.566789333027</v>
      </c>
      <c r="BG100" s="7"/>
      <c r="BH100" s="7"/>
      <c r="BI100" s="40" t="n">
        <f aca="false">T107/AG107</f>
        <v>0.0186632851761373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184487153.529674</v>
      </c>
      <c r="E101" s="9"/>
      <c r="F101" s="82" t="n">
        <f aca="false">'High pensions'!I101</f>
        <v>33532723.9699666</v>
      </c>
      <c r="G101" s="82" t="n">
        <f aca="false">'High pensions'!K101</f>
        <v>5726178.83029245</v>
      </c>
      <c r="H101" s="82" t="n">
        <f aca="false">'High pensions'!V101</f>
        <v>31503746.4283754</v>
      </c>
      <c r="I101" s="82" t="n">
        <f aca="false">'High pensions'!M101</f>
        <v>177098.314338942</v>
      </c>
      <c r="J101" s="82" t="n">
        <f aca="false">'High pensions'!W101</f>
        <v>974342.67304254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1508333.68813039</v>
      </c>
      <c r="O101" s="9"/>
      <c r="P101" s="82" t="n">
        <f aca="false">'High pensions'!X101</f>
        <v>33070931.3946201</v>
      </c>
      <c r="Q101" s="67"/>
      <c r="R101" s="82" t="n">
        <f aca="false">'High SIPA income'!G96</f>
        <v>40765232.6707535</v>
      </c>
      <c r="S101" s="67"/>
      <c r="T101" s="82" t="n">
        <f aca="false">'High SIPA income'!J96</f>
        <v>155869400.308643</v>
      </c>
      <c r="U101" s="9"/>
      <c r="V101" s="82" t="n">
        <f aca="false">'High SIPA income'!F96</f>
        <v>129138.071730889</v>
      </c>
      <c r="W101" s="67"/>
      <c r="X101" s="82" t="n">
        <f aca="false">'High SIPA income'!M96</f>
        <v>324357.604648807</v>
      </c>
      <c r="Y101" s="9"/>
      <c r="Z101" s="9" t="n">
        <f aca="false">R101+V101-N101-L101-F101</f>
        <v>1079271.50063846</v>
      </c>
      <c r="AA101" s="9"/>
      <c r="AB101" s="9" t="n">
        <f aca="false">T101-P101-D101</f>
        <v>-61688684.6156518</v>
      </c>
      <c r="AC101" s="50"/>
      <c r="AD101" s="9"/>
      <c r="AE101" s="9"/>
      <c r="AF101" s="9"/>
      <c r="AG101" s="9" t="n">
        <f aca="false">BF101/100*$AG$57</f>
        <v>8439290587.99753</v>
      </c>
      <c r="AH101" s="40" t="n">
        <f aca="false">(AG101-AG100)/AG100</f>
        <v>0.0059376140864366</v>
      </c>
      <c r="AI101" s="40" t="n">
        <f aca="false">(AG101-AG97)/AG97</f>
        <v>0.0235105586030475</v>
      </c>
      <c r="AJ101" s="40" t="n">
        <f aca="false">AB101/AG101</f>
        <v>-0.00730970026122648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14367369</v>
      </c>
      <c r="AX101" s="7"/>
      <c r="AY101" s="40" t="n">
        <f aca="false">(AW101-AW100)/AW100</f>
        <v>0.00431072898839421</v>
      </c>
      <c r="AZ101" s="12" t="n">
        <f aca="false">workers_and_wage_high!B89</f>
        <v>8433.73206265418</v>
      </c>
      <c r="BA101" s="40" t="n">
        <f aca="false">(AZ101-AZ100)/AZ100</f>
        <v>0.00161990213893408</v>
      </c>
      <c r="BB101" s="39"/>
      <c r="BC101" s="39"/>
      <c r="BD101" s="39"/>
      <c r="BE101" s="39"/>
      <c r="BF101" s="7" t="n">
        <f aca="false">BF100*(1+AY101)*(1+BA101)*(1-BE101)</f>
        <v>138.383607839197</v>
      </c>
      <c r="BG101" s="7"/>
      <c r="BH101" s="7"/>
      <c r="BI101" s="40" t="n">
        <f aca="false">T108/AG108</f>
        <v>0.0162771458626671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182867104.311148</v>
      </c>
      <c r="E102" s="6"/>
      <c r="F102" s="81" t="n">
        <f aca="false">'High pensions'!I102</f>
        <v>33238260.8476123</v>
      </c>
      <c r="G102" s="81" t="n">
        <f aca="false">'High pensions'!K102</f>
        <v>5771668.49386226</v>
      </c>
      <c r="H102" s="81" t="n">
        <f aca="false">'High pensions'!V102</f>
        <v>31754017.1357159</v>
      </c>
      <c r="I102" s="81" t="n">
        <f aca="false">'High pensions'!M102</f>
        <v>178505.21115038</v>
      </c>
      <c r="J102" s="81" t="n">
        <f aca="false">'High pensions'!W102</f>
        <v>982083.004197402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1494998.94033355</v>
      </c>
      <c r="O102" s="6"/>
      <c r="P102" s="81" t="n">
        <f aca="false">'High pensions'!X102</f>
        <v>37755958.2320692</v>
      </c>
      <c r="Q102" s="8"/>
      <c r="R102" s="81" t="n">
        <f aca="false">'High SIPA income'!G97</f>
        <v>35718842.0404332</v>
      </c>
      <c r="S102" s="8"/>
      <c r="T102" s="81" t="n">
        <f aca="false">'High SIPA income'!J97</f>
        <v>136574088.354358</v>
      </c>
      <c r="U102" s="6"/>
      <c r="V102" s="81" t="n">
        <f aca="false">'High SIPA income'!F97</f>
        <v>125621.310419282</v>
      </c>
      <c r="W102" s="8"/>
      <c r="X102" s="81" t="n">
        <f aca="false">'High SIPA income'!M97</f>
        <v>315524.514144472</v>
      </c>
      <c r="Y102" s="6"/>
      <c r="Z102" s="6" t="n">
        <f aca="false">R102+V102-N102-L102-F102</f>
        <v>-4579852.15191546</v>
      </c>
      <c r="AA102" s="6"/>
      <c r="AB102" s="6" t="n">
        <f aca="false">T102-P102-D102</f>
        <v>-84048974.1888586</v>
      </c>
      <c r="AC102" s="50"/>
      <c r="AD102" s="6"/>
      <c r="AE102" s="6"/>
      <c r="AF102" s="6"/>
      <c r="AG102" s="6" t="n">
        <f aca="false">BF102/100*$AG$57</f>
        <v>8472749924.74469</v>
      </c>
      <c r="AH102" s="61" t="n">
        <f aca="false">(AG102-AG101)/AG101</f>
        <v>0.00396470963978165</v>
      </c>
      <c r="AI102" s="61"/>
      <c r="AJ102" s="61" t="n">
        <f aca="false">AB102/AG102</f>
        <v>-0.00991991678444248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0.00701571291455747</v>
      </c>
      <c r="AV102" s="5"/>
      <c r="AW102" s="5" t="n">
        <f aca="false">workers_and_wage_high!C90</f>
        <v>14407039</v>
      </c>
      <c r="AX102" s="5"/>
      <c r="AY102" s="61" t="n">
        <f aca="false">(AW102-AW101)/AW101</f>
        <v>0.00276111791936297</v>
      </c>
      <c r="AZ102" s="11" t="n">
        <f aca="false">workers_and_wage_high!B90</f>
        <v>8443.85488243792</v>
      </c>
      <c r="BA102" s="61" t="n">
        <f aca="false">(AZ102-AZ101)/AZ101</f>
        <v>0.0012002776123949</v>
      </c>
      <c r="BB102" s="66"/>
      <c r="BC102" s="66"/>
      <c r="BD102" s="66"/>
      <c r="BE102" s="66"/>
      <c r="BF102" s="5" t="n">
        <f aca="false">BF101*(1+AY102)*(1+BA102)*(1-BE102)</f>
        <v>138.932258663185</v>
      </c>
      <c r="BG102" s="5"/>
      <c r="BH102" s="5"/>
      <c r="BI102" s="61" t="n">
        <f aca="false">T109/AG109</f>
        <v>0.0186999941690811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184975580.317117</v>
      </c>
      <c r="E103" s="9"/>
      <c r="F103" s="82" t="n">
        <f aca="false">'High pensions'!I103</f>
        <v>33621501.3202022</v>
      </c>
      <c r="G103" s="82" t="n">
        <f aca="false">'High pensions'!K103</f>
        <v>5975499.4974334</v>
      </c>
      <c r="H103" s="82" t="n">
        <f aca="false">'High pensions'!V103</f>
        <v>32875435.1774955</v>
      </c>
      <c r="I103" s="82" t="n">
        <f aca="false">'High pensions'!M103</f>
        <v>184809.262807218</v>
      </c>
      <c r="J103" s="82" t="n">
        <f aca="false">'High pensions'!W103</f>
        <v>1016766.03641739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1510794.84498676</v>
      </c>
      <c r="O103" s="9"/>
      <c r="P103" s="82" t="n">
        <f aca="false">'High pensions'!X103</f>
        <v>33279534.0659624</v>
      </c>
      <c r="Q103" s="67"/>
      <c r="R103" s="82" t="n">
        <f aca="false">'High SIPA income'!G98</f>
        <v>41420319.634925</v>
      </c>
      <c r="S103" s="67"/>
      <c r="T103" s="82" t="n">
        <f aca="false">'High SIPA income'!J98</f>
        <v>158374182.093653</v>
      </c>
      <c r="U103" s="9"/>
      <c r="V103" s="82" t="n">
        <f aca="false">'High SIPA income'!F98</f>
        <v>125969.098803934</v>
      </c>
      <c r="W103" s="67"/>
      <c r="X103" s="82" t="n">
        <f aca="false">'High SIPA income'!M98</f>
        <v>316398.058296544</v>
      </c>
      <c r="Y103" s="9"/>
      <c r="Z103" s="9" t="n">
        <f aca="false">R103+V103-N103-L103-F103</f>
        <v>1602359.55411551</v>
      </c>
      <c r="AA103" s="9"/>
      <c r="AB103" s="9" t="n">
        <f aca="false">T103-P103-D103</f>
        <v>-59880932.2894269</v>
      </c>
      <c r="AC103" s="50"/>
      <c r="AD103" s="9"/>
      <c r="AE103" s="9"/>
      <c r="AF103" s="9"/>
      <c r="AG103" s="9" t="n">
        <f aca="false">BF103/100*$AG$57</f>
        <v>8541046794.33424</v>
      </c>
      <c r="AH103" s="40" t="n">
        <f aca="false">(AG103-AG102)/AG102</f>
        <v>0.00806076777860485</v>
      </c>
      <c r="AI103" s="40"/>
      <c r="AJ103" s="40" t="n">
        <f aca="false">AB103/AG103</f>
        <v>-0.00701095939775781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14454303</v>
      </c>
      <c r="AX103" s="7"/>
      <c r="AY103" s="40" t="n">
        <f aca="false">(AW103-AW102)/AW102</f>
        <v>0.00328061859206462</v>
      </c>
      <c r="AZ103" s="12" t="n">
        <f aca="false">workers_and_wage_high!B91</f>
        <v>8484.0857862345</v>
      </c>
      <c r="BA103" s="40" t="n">
        <f aca="false">(AZ103-AZ102)/AZ102</f>
        <v>0.0047645186181792</v>
      </c>
      <c r="BB103" s="39"/>
      <c r="BC103" s="39"/>
      <c r="BD103" s="39"/>
      <c r="BE103" s="39"/>
      <c r="BF103" s="7" t="n">
        <f aca="false">BF102*(1+AY103)*(1+BA103)*(1-BE103)</f>
        <v>140.052159337226</v>
      </c>
      <c r="BG103" s="7"/>
      <c r="BH103" s="7"/>
      <c r="BI103" s="40" t="n">
        <f aca="false">T110/AG110</f>
        <v>0.0162544539171984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183567813.996472</v>
      </c>
      <c r="E104" s="9"/>
      <c r="F104" s="82" t="n">
        <f aca="false">'High pensions'!I104</f>
        <v>33365623.1273781</v>
      </c>
      <c r="G104" s="82" t="n">
        <f aca="false">'High pensions'!K104</f>
        <v>6090360.80830996</v>
      </c>
      <c r="H104" s="82" t="n">
        <f aca="false">'High pensions'!V104</f>
        <v>33507368.2203728</v>
      </c>
      <c r="I104" s="82" t="n">
        <f aca="false">'High pensions'!M104</f>
        <v>188361.674483813</v>
      </c>
      <c r="J104" s="82" t="n">
        <f aca="false">'High pensions'!W104</f>
        <v>1036310.35733112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1501822.80580881</v>
      </c>
      <c r="O104" s="9"/>
      <c r="P104" s="82" t="n">
        <f aca="false">'High pensions'!X104</f>
        <v>32623703.3551655</v>
      </c>
      <c r="Q104" s="67"/>
      <c r="R104" s="82" t="n">
        <f aca="false">'High SIPA income'!G99</f>
        <v>36322742.9958497</v>
      </c>
      <c r="S104" s="67"/>
      <c r="T104" s="82" t="n">
        <f aca="false">'High SIPA income'!J99</f>
        <v>138883155.998515</v>
      </c>
      <c r="U104" s="9"/>
      <c r="V104" s="82" t="n">
        <f aca="false">'High SIPA income'!F99</f>
        <v>124624.712208845</v>
      </c>
      <c r="W104" s="67"/>
      <c r="X104" s="82" t="n">
        <f aca="false">'High SIPA income'!M99</f>
        <v>313021.346767092</v>
      </c>
      <c r="Y104" s="9"/>
      <c r="Z104" s="9" t="n">
        <f aca="false">R104+V104-N104-L104-F104</f>
        <v>-3114835.4170793</v>
      </c>
      <c r="AA104" s="9"/>
      <c r="AB104" s="9" t="n">
        <f aca="false">T104-P104-D104</f>
        <v>-77308361.3531216</v>
      </c>
      <c r="AC104" s="50"/>
      <c r="AD104" s="9"/>
      <c r="AE104" s="9"/>
      <c r="AF104" s="9"/>
      <c r="AG104" s="9" t="n">
        <f aca="false">BF104/100*$AG$57</f>
        <v>8594123114.70148</v>
      </c>
      <c r="AH104" s="40" t="n">
        <f aca="false">(AG104-AG103)/AG103</f>
        <v>0.0062142640879155</v>
      </c>
      <c r="AI104" s="40"/>
      <c r="AJ104" s="40" t="n">
        <f aca="false">AB104/AG104</f>
        <v>-0.00899549149125808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14467279</v>
      </c>
      <c r="AX104" s="7"/>
      <c r="AY104" s="40" t="n">
        <f aca="false">(AW104-AW103)/AW103</f>
        <v>0.000897725749902987</v>
      </c>
      <c r="AZ104" s="12" t="n">
        <f aca="false">workers_and_wage_high!B92</f>
        <v>8529.15129711045</v>
      </c>
      <c r="BA104" s="40" t="n">
        <f aca="false">(AZ104-AZ103)/AZ103</f>
        <v>0.00531176982546238</v>
      </c>
      <c r="BB104" s="39"/>
      <c r="BC104" s="39"/>
      <c r="BD104" s="39"/>
      <c r="BE104" s="39"/>
      <c r="BF104" s="7" t="n">
        <f aca="false">BF103*(1+AY104)*(1+BA104)*(1-BE104)</f>
        <v>140.92248044143</v>
      </c>
      <c r="BG104" s="7"/>
      <c r="BH104" s="7"/>
      <c r="BI104" s="40" t="n">
        <f aca="false">T111/AG111</f>
        <v>0.0187291191221088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187204663.749335</v>
      </c>
      <c r="E105" s="9"/>
      <c r="F105" s="82" t="n">
        <f aca="false">'High pensions'!I105</f>
        <v>34026663.6201699</v>
      </c>
      <c r="G105" s="82" t="n">
        <f aca="false">'High pensions'!K105</f>
        <v>6259033.91771049</v>
      </c>
      <c r="H105" s="82" t="n">
        <f aca="false">'High pensions'!V105</f>
        <v>34435357.9016815</v>
      </c>
      <c r="I105" s="82" t="n">
        <f aca="false">'High pensions'!M105</f>
        <v>193578.368588983</v>
      </c>
      <c r="J105" s="82" t="n">
        <f aca="false">'High pensions'!W105</f>
        <v>1065011.06912416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1531313.12757063</v>
      </c>
      <c r="O105" s="9"/>
      <c r="P105" s="82" t="n">
        <f aca="false">'High pensions'!X105</f>
        <v>33020631.8690014</v>
      </c>
      <c r="Q105" s="67"/>
      <c r="R105" s="82" t="n">
        <f aca="false">'High SIPA income'!G100</f>
        <v>42183782.66182</v>
      </c>
      <c r="S105" s="67"/>
      <c r="T105" s="82" t="n">
        <f aca="false">'High SIPA income'!J100</f>
        <v>161293349.147624</v>
      </c>
      <c r="U105" s="9"/>
      <c r="V105" s="82" t="n">
        <f aca="false">'High SIPA income'!F100</f>
        <v>129003.350673422</v>
      </c>
      <c r="W105" s="67"/>
      <c r="X105" s="82" t="n">
        <f aca="false">'High SIPA income'!M100</f>
        <v>324019.224193611</v>
      </c>
      <c r="Y105" s="9"/>
      <c r="Z105" s="9" t="n">
        <f aca="false">R105+V105-N105-L105-F105</f>
        <v>2014825.39144616</v>
      </c>
      <c r="AA105" s="9"/>
      <c r="AB105" s="9" t="n">
        <f aca="false">T105-P105-D105</f>
        <v>-58931946.4707118</v>
      </c>
      <c r="AC105" s="50"/>
      <c r="AD105" s="9"/>
      <c r="AE105" s="9"/>
      <c r="AF105" s="9"/>
      <c r="AG105" s="9" t="n">
        <f aca="false">BF105/100*$AG$57</f>
        <v>8678544132.71642</v>
      </c>
      <c r="AH105" s="40" t="n">
        <f aca="false">(AG105-AG104)/AG104</f>
        <v>0.00982311015192788</v>
      </c>
      <c r="AI105" s="40" t="n">
        <f aca="false">(AG105-AG101)/AG101</f>
        <v>0.0283499593033518</v>
      </c>
      <c r="AJ105" s="40" t="n">
        <f aca="false">AB105/AG105</f>
        <v>-0.00679053370813081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14532990</v>
      </c>
      <c r="AX105" s="7"/>
      <c r="AY105" s="40" t="n">
        <f aca="false">(AW105-AW104)/AW104</f>
        <v>0.00454204277113893</v>
      </c>
      <c r="AZ105" s="12" t="n">
        <f aca="false">workers_and_wage_high!B93</f>
        <v>8573.99065751863</v>
      </c>
      <c r="BA105" s="40" t="n">
        <f aca="false">(AZ105-AZ104)/AZ104</f>
        <v>0.00525718900347919</v>
      </c>
      <c r="BB105" s="39"/>
      <c r="BC105" s="39"/>
      <c r="BD105" s="39"/>
      <c r="BE105" s="39"/>
      <c r="BF105" s="7" t="n">
        <f aca="false">BF104*(1+AY105)*(1+BA105)*(1-BE105)</f>
        <v>142.306777489689</v>
      </c>
      <c r="BG105" s="7"/>
      <c r="BH105" s="7"/>
      <c r="BI105" s="40" t="n">
        <f aca="false">T112/AG112</f>
        <v>0.0163349894477735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185884034.494956</v>
      </c>
      <c r="E106" s="6"/>
      <c r="F106" s="81" t="n">
        <f aca="false">'High pensions'!I106</f>
        <v>33786623.6206008</v>
      </c>
      <c r="G106" s="81" t="n">
        <f aca="false">'High pensions'!K106</f>
        <v>6225221.47670065</v>
      </c>
      <c r="H106" s="81" t="n">
        <f aca="false">'High pensions'!V106</f>
        <v>34249331.8275283</v>
      </c>
      <c r="I106" s="81" t="n">
        <f aca="false">'High pensions'!M106</f>
        <v>192532.622990742</v>
      </c>
      <c r="J106" s="81" t="n">
        <f aca="false">'High pensions'!W106</f>
        <v>1059257.68538748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1519081.6330459</v>
      </c>
      <c r="O106" s="6"/>
      <c r="P106" s="81" t="n">
        <f aca="false">'High pensions'!X106</f>
        <v>38218087.4274581</v>
      </c>
      <c r="Q106" s="8"/>
      <c r="R106" s="81" t="n">
        <f aca="false">'High SIPA income'!G101</f>
        <v>36989129.0525363</v>
      </c>
      <c r="S106" s="8"/>
      <c r="T106" s="81" t="n">
        <f aca="false">'High SIPA income'!J101</f>
        <v>141431140.843069</v>
      </c>
      <c r="U106" s="6"/>
      <c r="V106" s="81" t="n">
        <f aca="false">'High SIPA income'!F101</f>
        <v>125481.343849858</v>
      </c>
      <c r="W106" s="8"/>
      <c r="X106" s="81" t="n">
        <f aca="false">'High SIPA income'!M101</f>
        <v>315172.958475561</v>
      </c>
      <c r="Y106" s="6"/>
      <c r="Z106" s="6" t="n">
        <f aca="false">R106+V106-N106-L106-F106</f>
        <v>-3945675.91870863</v>
      </c>
      <c r="AA106" s="6"/>
      <c r="AB106" s="6" t="n">
        <f aca="false">T106-P106-D106</f>
        <v>-82670981.0793448</v>
      </c>
      <c r="AC106" s="50"/>
      <c r="AD106" s="6"/>
      <c r="AE106" s="6"/>
      <c r="AF106" s="6"/>
      <c r="AG106" s="6" t="n">
        <f aca="false">BF106/100*$AG$57</f>
        <v>8716308667.14808</v>
      </c>
      <c r="AH106" s="61" t="n">
        <f aca="false">(AG106-AG105)/AG105</f>
        <v>0.00435148267429913</v>
      </c>
      <c r="AI106" s="61"/>
      <c r="AJ106" s="61" t="n">
        <f aca="false">AB106/AG106</f>
        <v>-0.00948463211163381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0.00593348512649383</v>
      </c>
      <c r="AV106" s="5"/>
      <c r="AW106" s="5" t="n">
        <f aca="false">workers_and_wage_high!C94</f>
        <v>14548040</v>
      </c>
      <c r="AX106" s="5"/>
      <c r="AY106" s="61" t="n">
        <f aca="false">(AW106-AW105)/AW105</f>
        <v>0.00103557492298557</v>
      </c>
      <c r="AZ106" s="11" t="n">
        <f aca="false">workers_and_wage_high!B94</f>
        <v>8602.39180808028</v>
      </c>
      <c r="BA106" s="61" t="n">
        <f aca="false">(AZ106-AZ105)/AZ105</f>
        <v>0.00331247743275129</v>
      </c>
      <c r="BB106" s="66"/>
      <c r="BC106" s="66"/>
      <c r="BD106" s="66"/>
      <c r="BE106" s="66"/>
      <c r="BF106" s="5" t="n">
        <f aca="false">BF105*(1+AY106)*(1+BA106)*(1-BE106)</f>
        <v>142.926022966371</v>
      </c>
      <c r="BG106" s="5"/>
      <c r="BH106" s="5"/>
      <c r="BI106" s="61" t="n">
        <f aca="false">T113/AG113</f>
        <v>0.0187355011159931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188855859.373245</v>
      </c>
      <c r="E107" s="9"/>
      <c r="F107" s="82" t="n">
        <f aca="false">'High pensions'!I107</f>
        <v>34326787.9703896</v>
      </c>
      <c r="G107" s="82" t="n">
        <f aca="false">'High pensions'!K107</f>
        <v>6330665.07533486</v>
      </c>
      <c r="H107" s="82" t="n">
        <f aca="false">'High pensions'!V107</f>
        <v>34829451.3963224</v>
      </c>
      <c r="I107" s="82" t="n">
        <f aca="false">'High pensions'!M107</f>
        <v>195793.765216541</v>
      </c>
      <c r="J107" s="82" t="n">
        <f aca="false">'High pensions'!W107</f>
        <v>1077199.52772131</v>
      </c>
      <c r="K107" s="9"/>
      <c r="L107" s="82" t="n">
        <f aca="false">'High pensions'!N107</f>
        <v>4840141.29749732</v>
      </c>
      <c r="M107" s="67"/>
      <c r="N107" s="82" t="n">
        <f aca="false">'High pensions'!L107</f>
        <v>1543925.64436182</v>
      </c>
      <c r="O107" s="9"/>
      <c r="P107" s="82" t="n">
        <f aca="false">'High pensions'!X107</f>
        <v>33609739.5653457</v>
      </c>
      <c r="Q107" s="67"/>
      <c r="R107" s="82" t="n">
        <f aca="false">'High SIPA income'!G102</f>
        <v>42857047.2993508</v>
      </c>
      <c r="S107" s="67"/>
      <c r="T107" s="82" t="n">
        <f aca="false">'High SIPA income'!J102</f>
        <v>163867634.842214</v>
      </c>
      <c r="U107" s="9"/>
      <c r="V107" s="82" t="n">
        <f aca="false">'High SIPA income'!F102</f>
        <v>128898.377335679</v>
      </c>
      <c r="W107" s="67"/>
      <c r="X107" s="82" t="n">
        <f aca="false">'High SIPA income'!M102</f>
        <v>323755.561433854</v>
      </c>
      <c r="Y107" s="9"/>
      <c r="Z107" s="9" t="n">
        <f aca="false">R107+V107-N107-L107-F107</f>
        <v>2275090.76443768</v>
      </c>
      <c r="AA107" s="9"/>
      <c r="AB107" s="9" t="n">
        <f aca="false">T107-P107-D107</f>
        <v>-58597964.0963763</v>
      </c>
      <c r="AC107" s="50"/>
      <c r="AD107" s="9"/>
      <c r="AE107" s="9"/>
      <c r="AF107" s="9"/>
      <c r="AG107" s="9" t="n">
        <f aca="false">BF107/100*$AG$57</f>
        <v>8780213842.08039</v>
      </c>
      <c r="AH107" s="40" t="n">
        <f aca="false">(AG107-AG106)/AG106</f>
        <v>0.00733167873840583</v>
      </c>
      <c r="AI107" s="40"/>
      <c r="AJ107" s="40" t="n">
        <f aca="false">AB107/AG107</f>
        <v>-0.00667386525548358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14579002</v>
      </c>
      <c r="AX107" s="7"/>
      <c r="AY107" s="40" t="n">
        <f aca="false">(AW107-AW106)/AW106</f>
        <v>0.00212825920192686</v>
      </c>
      <c r="AZ107" s="12" t="n">
        <f aca="false">workers_and_wage_high!B95</f>
        <v>8647.05859916575</v>
      </c>
      <c r="BA107" s="40" t="n">
        <f aca="false">(AZ107-AZ106)/AZ106</f>
        <v>0.00519236882973724</v>
      </c>
      <c r="BB107" s="39"/>
      <c r="BC107" s="39"/>
      <c r="BD107" s="39"/>
      <c r="BE107" s="39"/>
      <c r="BF107" s="7" t="n">
        <f aca="false">BF106*(1+AY107)*(1+BA107)*(1-BE107)</f>
        <v>143.973910650118</v>
      </c>
      <c r="BG107" s="7"/>
      <c r="BH107" s="7"/>
      <c r="BI107" s="40" t="n">
        <f aca="false">T114/AG114</f>
        <v>0.0163318090899648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186564124.484298</v>
      </c>
      <c r="E108" s="9"/>
      <c r="F108" s="82" t="n">
        <f aca="false">'High pensions'!I108</f>
        <v>33910238.026542</v>
      </c>
      <c r="G108" s="82" t="n">
        <f aca="false">'High pensions'!K108</f>
        <v>6411730.35177759</v>
      </c>
      <c r="H108" s="82" t="n">
        <f aca="false">'High pensions'!V108</f>
        <v>35275448.629187</v>
      </c>
      <c r="I108" s="82" t="n">
        <f aca="false">'High pensions'!M108</f>
        <v>198300.938714773</v>
      </c>
      <c r="J108" s="82" t="n">
        <f aca="false">'High pensions'!W108</f>
        <v>1090993.25657281</v>
      </c>
      <c r="K108" s="9"/>
      <c r="L108" s="82" t="n">
        <f aca="false">'High pensions'!N108</f>
        <v>4708742.31931465</v>
      </c>
      <c r="M108" s="67"/>
      <c r="N108" s="82" t="n">
        <f aca="false">'High pensions'!L108</f>
        <v>1525410.29511675</v>
      </c>
      <c r="O108" s="9"/>
      <c r="P108" s="82" t="n">
        <f aca="false">'High pensions'!X108</f>
        <v>32826043.6542762</v>
      </c>
      <c r="Q108" s="67"/>
      <c r="R108" s="82" t="n">
        <f aca="false">'High SIPA income'!G103</f>
        <v>37580982.1959823</v>
      </c>
      <c r="S108" s="67"/>
      <c r="T108" s="82" t="n">
        <f aca="false">'High SIPA income'!J103</f>
        <v>143694142.633953</v>
      </c>
      <c r="U108" s="9"/>
      <c r="V108" s="82" t="n">
        <f aca="false">'High SIPA income'!F103</f>
        <v>128582.356139121</v>
      </c>
      <c r="W108" s="67"/>
      <c r="X108" s="82" t="n">
        <f aca="false">'High SIPA income'!M103</f>
        <v>322961.807299538</v>
      </c>
      <c r="Y108" s="9"/>
      <c r="Z108" s="9" t="n">
        <f aca="false">R108+V108-N108-L108-F108</f>
        <v>-2434826.08885197</v>
      </c>
      <c r="AA108" s="9"/>
      <c r="AB108" s="9" t="n">
        <f aca="false">T108-P108-D108</f>
        <v>-75696025.5046211</v>
      </c>
      <c r="AC108" s="50"/>
      <c r="AD108" s="9"/>
      <c r="AE108" s="9"/>
      <c r="AF108" s="9"/>
      <c r="AG108" s="9" t="n">
        <f aca="false">BF108/100*$AG$57</f>
        <v>8827969218.08794</v>
      </c>
      <c r="AH108" s="40" t="n">
        <f aca="false">(AG108-AG107)/AG107</f>
        <v>0.00543897641520635</v>
      </c>
      <c r="AI108" s="40"/>
      <c r="AJ108" s="40" t="n">
        <f aca="false">AB108/AG108</f>
        <v>-0.00857456835593909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14568839</v>
      </c>
      <c r="AX108" s="7"/>
      <c r="AY108" s="40" t="n">
        <f aca="false">(AW108-AW107)/AW107</f>
        <v>-0.000697098470800676</v>
      </c>
      <c r="AZ108" s="12" t="n">
        <f aca="false">workers_and_wage_high!B96</f>
        <v>8700.15461142287</v>
      </c>
      <c r="BA108" s="40" t="n">
        <f aca="false">(AZ108-AZ107)/AZ107</f>
        <v>0.00614035531830951</v>
      </c>
      <c r="BB108" s="39"/>
      <c r="BC108" s="39"/>
      <c r="BD108" s="39"/>
      <c r="BE108" s="39"/>
      <c r="BF108" s="7" t="n">
        <f aca="false">BF107*(1+AY108)*(1+BA108)*(1-BE108)</f>
        <v>144.756981354549</v>
      </c>
      <c r="BG108" s="7"/>
      <c r="BH108" s="7"/>
      <c r="BI108" s="40" t="n">
        <f aca="false">T115/AG115</f>
        <v>0.0187646553652617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189807185.423955</v>
      </c>
      <c r="E109" s="9"/>
      <c r="F109" s="82" t="n">
        <f aca="false">'High pensions'!I109</f>
        <v>34499702.7411668</v>
      </c>
      <c r="G109" s="82" t="n">
        <f aca="false">'High pensions'!K109</f>
        <v>6531335.96463043</v>
      </c>
      <c r="H109" s="82" t="n">
        <f aca="false">'High pensions'!V109</f>
        <v>35933483.4217423</v>
      </c>
      <c r="I109" s="82" t="n">
        <f aca="false">'High pensions'!M109</f>
        <v>202000.081380322</v>
      </c>
      <c r="J109" s="82" t="n">
        <f aca="false">'High pensions'!W109</f>
        <v>1111344.84809512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1552351.07553843</v>
      </c>
      <c r="O109" s="9"/>
      <c r="P109" s="82" t="n">
        <f aca="false">'High pensions'!X109</f>
        <v>33698017.1010963</v>
      </c>
      <c r="Q109" s="67"/>
      <c r="R109" s="82" t="n">
        <f aca="false">'High SIPA income'!G104</f>
        <v>43460364.1066497</v>
      </c>
      <c r="S109" s="67"/>
      <c r="T109" s="82" t="n">
        <f aca="false">'High SIPA income'!J104</f>
        <v>166174468.945415</v>
      </c>
      <c r="U109" s="9"/>
      <c r="V109" s="82" t="n">
        <f aca="false">'High SIPA income'!F104</f>
        <v>129952.089731083</v>
      </c>
      <c r="W109" s="67"/>
      <c r="X109" s="82" t="n">
        <f aca="false">'High SIPA income'!M104</f>
        <v>326402.183177393</v>
      </c>
      <c r="Y109" s="9"/>
      <c r="Z109" s="9" t="n">
        <f aca="false">R109+V109-N109-L109-F109</f>
        <v>2690041.82588342</v>
      </c>
      <c r="AA109" s="9"/>
      <c r="AB109" s="9" t="n">
        <f aca="false">T109-P109-D109</f>
        <v>-57330733.5796367</v>
      </c>
      <c r="AC109" s="50"/>
      <c r="AD109" s="9"/>
      <c r="AE109" s="9"/>
      <c r="AF109" s="9"/>
      <c r="AG109" s="9" t="n">
        <f aca="false">BF109/100*$AG$57</f>
        <v>8886338008.60596</v>
      </c>
      <c r="AH109" s="40" t="n">
        <f aca="false">(AG109-AG108)/AG108</f>
        <v>0.00661180267806403</v>
      </c>
      <c r="AI109" s="40" t="n">
        <f aca="false">(AG109-AG105)/AG105</f>
        <v>0.0239434025698146</v>
      </c>
      <c r="AJ109" s="40" t="n">
        <f aca="false">AB109/AG109</f>
        <v>-0.00645155895759478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14612925</v>
      </c>
      <c r="AX109" s="7"/>
      <c r="AY109" s="40" t="n">
        <f aca="false">(AW109-AW108)/AW108</f>
        <v>0.00302604758004396</v>
      </c>
      <c r="AZ109" s="12" t="n">
        <f aca="false">workers_and_wage_high!B97</f>
        <v>8731.25711751107</v>
      </c>
      <c r="BA109" s="40" t="n">
        <f aca="false">(AZ109-AZ108)/AZ108</f>
        <v>0.00357493716805432</v>
      </c>
      <c r="BB109" s="39"/>
      <c r="BC109" s="39"/>
      <c r="BD109" s="39"/>
      <c r="BE109" s="39"/>
      <c r="BF109" s="7" t="n">
        <f aca="false">BF108*(1+AY109)*(1+BA109)*(1-BE109)</f>
        <v>145.714085951538</v>
      </c>
      <c r="BG109" s="7"/>
      <c r="BH109" s="7"/>
      <c r="BI109" s="40" t="n">
        <f aca="false">T116/AG116</f>
        <v>0.016343922087658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187788345.469735</v>
      </c>
      <c r="E110" s="6"/>
      <c r="F110" s="81" t="n">
        <f aca="false">'High pensions'!I110</f>
        <v>34132754.6820245</v>
      </c>
      <c r="G110" s="81" t="n">
        <f aca="false">'High pensions'!K110</f>
        <v>6642087.9641125</v>
      </c>
      <c r="H110" s="81" t="n">
        <f aca="false">'High pensions'!V110</f>
        <v>36542808.24577</v>
      </c>
      <c r="I110" s="81" t="n">
        <f aca="false">'High pensions'!M110</f>
        <v>205425.400951932</v>
      </c>
      <c r="J110" s="81" t="n">
        <f aca="false">'High pensions'!W110</f>
        <v>1130189.94574546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1536109.96329618</v>
      </c>
      <c r="O110" s="6"/>
      <c r="P110" s="81" t="n">
        <f aca="false">'High pensions'!X110</f>
        <v>38055591.2762807</v>
      </c>
      <c r="Q110" s="8"/>
      <c r="R110" s="81" t="n">
        <f aca="false">'High SIPA income'!G105</f>
        <v>38034983.2824452</v>
      </c>
      <c r="S110" s="8"/>
      <c r="T110" s="81" t="n">
        <f aca="false">'High SIPA income'!J105</f>
        <v>145430055.13709</v>
      </c>
      <c r="U110" s="6"/>
      <c r="V110" s="81" t="n">
        <f aca="false">'High SIPA income'!F105</f>
        <v>128147.216716246</v>
      </c>
      <c r="W110" s="8"/>
      <c r="X110" s="81" t="n">
        <f aca="false">'High SIPA income'!M105</f>
        <v>321868.862523454</v>
      </c>
      <c r="Y110" s="6"/>
      <c r="Z110" s="6" t="n">
        <f aca="false">R110+V110-N110-L110-F110</f>
        <v>-3210945.23933788</v>
      </c>
      <c r="AA110" s="6"/>
      <c r="AB110" s="6" t="n">
        <f aca="false">T110-P110-D110</f>
        <v>-80413881.6089258</v>
      </c>
      <c r="AC110" s="50"/>
      <c r="AD110" s="6"/>
      <c r="AE110" s="6"/>
      <c r="AF110" s="6"/>
      <c r="AG110" s="6" t="n">
        <f aca="false">BF110/100*$AG$57</f>
        <v>8947089571.75202</v>
      </c>
      <c r="AH110" s="61" t="n">
        <f aca="false">(AG110-AG109)/AG109</f>
        <v>0.00683651275556141</v>
      </c>
      <c r="AI110" s="61"/>
      <c r="AJ110" s="61" t="n">
        <f aca="false">AB110/AG110</f>
        <v>-0.00898771393356904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0.00628939298085697</v>
      </c>
      <c r="AV110" s="5"/>
      <c r="AW110" s="5" t="n">
        <f aca="false">workers_and_wage_high!C98</f>
        <v>14699833</v>
      </c>
      <c r="AX110" s="5"/>
      <c r="AY110" s="61" t="n">
        <f aca="false">(AW110-AW109)/AW109</f>
        <v>0.00594733771643938</v>
      </c>
      <c r="AZ110" s="11" t="n">
        <f aca="false">workers_and_wage_high!B98</f>
        <v>8738.97483353651</v>
      </c>
      <c r="BA110" s="61" t="n">
        <f aca="false">(AZ110-AZ109)/AZ109</f>
        <v>0.000883918079787718</v>
      </c>
      <c r="BB110" s="66"/>
      <c r="BC110" s="66"/>
      <c r="BD110" s="66"/>
      <c r="BE110" s="66"/>
      <c r="BF110" s="5" t="n">
        <f aca="false">BF109*(1+AY110)*(1+BA110)*(1-BE110)</f>
        <v>146.710262158811</v>
      </c>
      <c r="BG110" s="5"/>
      <c r="BH110" s="5"/>
      <c r="BI110" s="61" t="n">
        <f aca="false">T117/AG117</f>
        <v>0.0187803599880129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190375510.363672</v>
      </c>
      <c r="E111" s="9"/>
      <c r="F111" s="82" t="n">
        <f aca="false">'High pensions'!I111</f>
        <v>34603002.5263505</v>
      </c>
      <c r="G111" s="82" t="n">
        <f aca="false">'High pensions'!K111</f>
        <v>6914463.17412527</v>
      </c>
      <c r="H111" s="82" t="n">
        <f aca="false">'High pensions'!V111</f>
        <v>38041336.287581</v>
      </c>
      <c r="I111" s="82" t="n">
        <f aca="false">'High pensions'!M111</f>
        <v>213849.376519337</v>
      </c>
      <c r="J111" s="82" t="n">
        <f aca="false">'High pensions'!W111</f>
        <v>1176536.17384271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1556522.86890589</v>
      </c>
      <c r="O111" s="9"/>
      <c r="P111" s="82" t="n">
        <f aca="false">'High pensions'!X111</f>
        <v>33654902.0995522</v>
      </c>
      <c r="Q111" s="67"/>
      <c r="R111" s="82" t="n">
        <f aca="false">'High SIPA income'!G106</f>
        <v>44171125.9931465</v>
      </c>
      <c r="S111" s="67"/>
      <c r="T111" s="82" t="n">
        <f aca="false">'High SIPA income'!J106</f>
        <v>168892128.621376</v>
      </c>
      <c r="U111" s="9"/>
      <c r="V111" s="82" t="n">
        <f aca="false">'High SIPA income'!F106</f>
        <v>126963.584015911</v>
      </c>
      <c r="W111" s="67"/>
      <c r="X111" s="82" t="n">
        <f aca="false">'High SIPA income'!M106</f>
        <v>318895.918430988</v>
      </c>
      <c r="Y111" s="9"/>
      <c r="Z111" s="9" t="n">
        <f aca="false">R111+V111-N111-L111-F111</f>
        <v>3303075.73781664</v>
      </c>
      <c r="AA111" s="9"/>
      <c r="AB111" s="9" t="n">
        <f aca="false">T111-P111-D111</f>
        <v>-55138283.8418481</v>
      </c>
      <c r="AC111" s="50"/>
      <c r="AD111" s="9"/>
      <c r="AE111" s="9"/>
      <c r="AF111" s="9"/>
      <c r="AG111" s="9" t="n">
        <f aca="false">BF111/100*$AG$57</f>
        <v>9017622639.92477</v>
      </c>
      <c r="AH111" s="40" t="n">
        <f aca="false">(AG111-AG110)/AG110</f>
        <v>0.00788335330803451</v>
      </c>
      <c r="AI111" s="40"/>
      <c r="AJ111" s="40" t="n">
        <f aca="false">AB111/AG111</f>
        <v>-0.00611450335011003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14750562</v>
      </c>
      <c r="AX111" s="7"/>
      <c r="AY111" s="40" t="n">
        <f aca="false">(AW111-AW110)/AW110</f>
        <v>0.00345099158609489</v>
      </c>
      <c r="AZ111" s="12" t="n">
        <f aca="false">workers_and_wage_high!B99</f>
        <v>8777.57591905632</v>
      </c>
      <c r="BA111" s="40" t="n">
        <f aca="false">(AZ111-AZ110)/AZ110</f>
        <v>0.00441711828390691</v>
      </c>
      <c r="BB111" s="39"/>
      <c r="BC111" s="39"/>
      <c r="BD111" s="39"/>
      <c r="BE111" s="39"/>
      <c r="BF111" s="7" t="n">
        <f aca="false">BF110*(1+AY111)*(1+BA111)*(1-BE111)</f>
        <v>147.866830989323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188790235.984721</v>
      </c>
      <c r="E112" s="9"/>
      <c r="F112" s="82" t="n">
        <f aca="false">'High pensions'!I112</f>
        <v>34314860.1427267</v>
      </c>
      <c r="G112" s="82" t="n">
        <f aca="false">'High pensions'!K112</f>
        <v>6926845.50595142</v>
      </c>
      <c r="H112" s="82" t="n">
        <f aca="false">'High pensions'!V112</f>
        <v>38109460.2239099</v>
      </c>
      <c r="I112" s="82" t="n">
        <f aca="false">'High pensions'!M112</f>
        <v>214232.335235612</v>
      </c>
      <c r="J112" s="82" t="n">
        <f aca="false">'High pensions'!W112</f>
        <v>1178643.09970856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1543558.42756352</v>
      </c>
      <c r="O112" s="9"/>
      <c r="P112" s="82" t="n">
        <f aca="false">'High pensions'!X112</f>
        <v>33134062.0693075</v>
      </c>
      <c r="Q112" s="67"/>
      <c r="R112" s="82" t="n">
        <f aca="false">'High SIPA income'!G107</f>
        <v>38709301.2206562</v>
      </c>
      <c r="S112" s="67"/>
      <c r="T112" s="82" t="n">
        <f aca="false">'High SIPA income'!J107</f>
        <v>148008368.218122</v>
      </c>
      <c r="U112" s="9"/>
      <c r="V112" s="82" t="n">
        <f aca="false">'High SIPA income'!F107</f>
        <v>129493.68551637</v>
      </c>
      <c r="W112" s="67"/>
      <c r="X112" s="82" t="n">
        <f aca="false">'High SIPA income'!M107</f>
        <v>325250.803951638</v>
      </c>
      <c r="Y112" s="9"/>
      <c r="Z112" s="9" t="n">
        <f aca="false">R112+V112-N112-L112-F112</f>
        <v>-1768484.03202752</v>
      </c>
      <c r="AA112" s="9"/>
      <c r="AB112" s="9" t="n">
        <f aca="false">T112-P112-D112</f>
        <v>-73915929.8359072</v>
      </c>
      <c r="AC112" s="50"/>
      <c r="AD112" s="9"/>
      <c r="AE112" s="9"/>
      <c r="AF112" s="9"/>
      <c r="AG112" s="9" t="n">
        <f aca="false">BF112/100*$AG$57</f>
        <v>9060818110.18835</v>
      </c>
      <c r="AH112" s="40" t="n">
        <f aca="false">(AG112-AG111)/AG111</f>
        <v>0.00479011730567811</v>
      </c>
      <c r="AI112" s="40"/>
      <c r="AJ112" s="40" t="n">
        <f aca="false">AB112/AG112</f>
        <v>-0.00815775451366727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14781374</v>
      </c>
      <c r="AX112" s="7"/>
      <c r="AY112" s="40" t="n">
        <f aca="false">(AW112-AW111)/AW111</f>
        <v>0.00208886956307156</v>
      </c>
      <c r="AZ112" s="12" t="n">
        <f aca="false">workers_and_wage_high!B100</f>
        <v>8801.2369014872</v>
      </c>
      <c r="BA112" s="40" t="n">
        <f aca="false">(AZ112-AZ111)/AZ111</f>
        <v>0.00269561695040514</v>
      </c>
      <c r="BB112" s="39"/>
      <c r="BC112" s="39"/>
      <c r="BD112" s="39"/>
      <c r="BE112" s="39"/>
      <c r="BF112" s="7" t="n">
        <f aca="false">BF111*(1+AY112)*(1+BA112)*(1-BE112)</f>
        <v>148.575130455381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191085542.09779</v>
      </c>
      <c r="E113" s="9"/>
      <c r="F113" s="82" t="n">
        <f aca="false">'High pensions'!I113</f>
        <v>34732059.1988318</v>
      </c>
      <c r="G113" s="82" t="n">
        <f aca="false">'High pensions'!K113</f>
        <v>7094465.86390265</v>
      </c>
      <c r="H113" s="82" t="n">
        <f aca="false">'High pensions'!V113</f>
        <v>39031657.9773565</v>
      </c>
      <c r="I113" s="82" t="n">
        <f aca="false">'High pensions'!M113</f>
        <v>219416.47001761</v>
      </c>
      <c r="J113" s="82" t="n">
        <f aca="false">'High pensions'!W113</f>
        <v>1207164.67971207</v>
      </c>
      <c r="K113" s="9"/>
      <c r="L113" s="82" t="n">
        <f aca="false">'High pensions'!N113</f>
        <v>4854277.18237394</v>
      </c>
      <c r="M113" s="67"/>
      <c r="N113" s="82" t="n">
        <f aca="false">'High pensions'!L113</f>
        <v>1561470.12136017</v>
      </c>
      <c r="O113" s="9"/>
      <c r="P113" s="82" t="n">
        <f aca="false">'High pensions'!X113</f>
        <v>33779615.2751569</v>
      </c>
      <c r="Q113" s="67"/>
      <c r="R113" s="82" t="n">
        <f aca="false">'High SIPA income'!G108</f>
        <v>44648575.0885149</v>
      </c>
      <c r="S113" s="67"/>
      <c r="T113" s="82" t="n">
        <f aca="false">'High SIPA income'!J108</f>
        <v>170717696.618842</v>
      </c>
      <c r="U113" s="9"/>
      <c r="V113" s="82" t="n">
        <f aca="false">'High SIPA income'!F108</f>
        <v>132096.518078989</v>
      </c>
      <c r="W113" s="67"/>
      <c r="X113" s="82" t="n">
        <f aca="false">'High SIPA income'!M108</f>
        <v>331788.368931485</v>
      </c>
      <c r="Y113" s="9"/>
      <c r="Z113" s="9" t="n">
        <f aca="false">R113+V113-N113-L113-F113</f>
        <v>3632865.10402802</v>
      </c>
      <c r="AA113" s="9"/>
      <c r="AB113" s="9" t="n">
        <f aca="false">T113-P113-D113</f>
        <v>-54147460.7541042</v>
      </c>
      <c r="AC113" s="50"/>
      <c r="AD113" s="9"/>
      <c r="AE113" s="9"/>
      <c r="AF113" s="9"/>
      <c r="AG113" s="9" t="n">
        <f aca="false">BF113/100*$AG$57</f>
        <v>9111989882.83872</v>
      </c>
      <c r="AH113" s="40" t="n">
        <f aca="false">(AG113-AG112)/AG112</f>
        <v>0.00564758855415385</v>
      </c>
      <c r="AI113" s="40" t="n">
        <f aca="false">(AG113-AG109)/AG109</f>
        <v>0.0253931230180793</v>
      </c>
      <c r="AJ113" s="40" t="n">
        <f aca="false">AB113/AG113</f>
        <v>-0.00594244083348733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14831843</v>
      </c>
      <c r="AX113" s="7"/>
      <c r="AY113" s="40" t="n">
        <f aca="false">(AW113-AW112)/AW112</f>
        <v>0.00341436459154609</v>
      </c>
      <c r="AZ113" s="12" t="n">
        <f aca="false">workers_and_wage_high!B101</f>
        <v>8820.82515320312</v>
      </c>
      <c r="BA113" s="40" t="n">
        <f aca="false">(AZ113-AZ112)/AZ112</f>
        <v>0.00222562486786476</v>
      </c>
      <c r="BB113" s="39"/>
      <c r="BC113" s="39"/>
      <c r="BD113" s="39"/>
      <c r="BE113" s="39"/>
      <c r="BF113" s="7" t="n">
        <f aca="false">BF112*(1+AY113)*(1+BA113)*(1-BE113)</f>
        <v>149.414221661572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190345224.64991</v>
      </c>
      <c r="E114" s="6"/>
      <c r="F114" s="81" t="n">
        <f aca="false">'High pensions'!I114</f>
        <v>34597497.7393755</v>
      </c>
      <c r="G114" s="81" t="n">
        <f aca="false">'High pensions'!K114</f>
        <v>7078880.12855643</v>
      </c>
      <c r="H114" s="81" t="n">
        <f aca="false">'High pensions'!V114</f>
        <v>38945909.860017</v>
      </c>
      <c r="I114" s="81" t="n">
        <f aca="false">'High pensions'!M114</f>
        <v>218934.436965662</v>
      </c>
      <c r="J114" s="81" t="n">
        <f aca="false">'High pensions'!W114</f>
        <v>1204512.676083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1555879.83180518</v>
      </c>
      <c r="O114" s="6"/>
      <c r="P114" s="81" t="n">
        <f aca="false">'High pensions'!X114</f>
        <v>38568526.4153803</v>
      </c>
      <c r="Q114" s="8"/>
      <c r="R114" s="81" t="n">
        <f aca="false">'High SIPA income'!G109</f>
        <v>38995923.1801505</v>
      </c>
      <c r="S114" s="8"/>
      <c r="T114" s="81" t="n">
        <f aca="false">'High SIPA income'!J109</f>
        <v>149104292.12226</v>
      </c>
      <c r="U114" s="6"/>
      <c r="V114" s="81" t="n">
        <f aca="false">'High SIPA income'!F109</f>
        <v>129260.394421081</v>
      </c>
      <c r="W114" s="8"/>
      <c r="X114" s="81" t="n">
        <f aca="false">'High SIPA income'!M109</f>
        <v>324664.843979959</v>
      </c>
      <c r="Y114" s="6"/>
      <c r="Z114" s="6" t="n">
        <f aca="false">R114+V114-N114-L114-F114</f>
        <v>-2811294.23708943</v>
      </c>
      <c r="AA114" s="6"/>
      <c r="AB114" s="6" t="n">
        <f aca="false">T114-P114-D114</f>
        <v>-79809458.9430303</v>
      </c>
      <c r="AC114" s="50"/>
      <c r="AD114" s="6"/>
      <c r="AE114" s="6"/>
      <c r="AF114" s="6"/>
      <c r="AG114" s="6" t="n">
        <f aca="false">BF114/100*$AG$57</f>
        <v>9129686203.21916</v>
      </c>
      <c r="AH114" s="61" t="n">
        <f aca="false">(AG114-AG113)/AG113</f>
        <v>0.00194209175031753</v>
      </c>
      <c r="AI114" s="61"/>
      <c r="AJ114" s="61" t="n">
        <f aca="false">AB114/AG114</f>
        <v>-0.00874175269188213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0.00499316013807465</v>
      </c>
      <c r="AV114" s="5"/>
      <c r="AW114" s="5" t="n">
        <f aca="false">workers_and_wage_high!C102</f>
        <v>14836019</v>
      </c>
      <c r="AX114" s="5"/>
      <c r="AY114" s="61" t="n">
        <f aca="false">(AW114-AW113)/AW113</f>
        <v>0.000281556378394782</v>
      </c>
      <c r="AZ114" s="11" t="n">
        <f aca="false">workers_and_wage_high!B102</f>
        <v>8835.46832250184</v>
      </c>
      <c r="BA114" s="61" t="n">
        <f aca="false">(AZ114-AZ113)/AZ113</f>
        <v>0.00166006796919732</v>
      </c>
      <c r="BB114" s="66"/>
      <c r="BC114" s="66"/>
      <c r="BD114" s="66"/>
      <c r="BE114" s="66"/>
      <c r="BF114" s="5" t="n">
        <f aca="false">BF113*(1+AY114)*(1+BA114)*(1-BE114)</f>
        <v>149.704397788841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192622883.711514</v>
      </c>
      <c r="E115" s="9"/>
      <c r="F115" s="82" t="n">
        <f aca="false">'High pensions'!I115</f>
        <v>35011489.2349849</v>
      </c>
      <c r="G115" s="82" t="n">
        <f aca="false">'High pensions'!K115</f>
        <v>7229145.98077338</v>
      </c>
      <c r="H115" s="82" t="n">
        <f aca="false">'High pensions'!V115</f>
        <v>39772628.2433205</v>
      </c>
      <c r="I115" s="82" t="n">
        <f aca="false">'High pensions'!M115</f>
        <v>223581.834456909</v>
      </c>
      <c r="J115" s="82" t="n">
        <f aca="false">'High pensions'!W115</f>
        <v>1230081.28587589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1574767.33506639</v>
      </c>
      <c r="O115" s="9"/>
      <c r="P115" s="82" t="n">
        <f aca="false">'High pensions'!X115</f>
        <v>33404338.8358445</v>
      </c>
      <c r="Q115" s="67"/>
      <c r="R115" s="82" t="n">
        <f aca="false">'High SIPA income'!G110</f>
        <v>45032660.4199613</v>
      </c>
      <c r="S115" s="67"/>
      <c r="T115" s="82" t="n">
        <f aca="false">'High SIPA income'!J110</f>
        <v>172186280.172956</v>
      </c>
      <c r="U115" s="9"/>
      <c r="V115" s="82" t="n">
        <f aca="false">'High SIPA income'!F110</f>
        <v>132537.539499319</v>
      </c>
      <c r="W115" s="67"/>
      <c r="X115" s="82" t="n">
        <f aca="false">'High SIPA income'!M110</f>
        <v>332896.087589352</v>
      </c>
      <c r="Y115" s="9"/>
      <c r="Z115" s="9" t="n">
        <f aca="false">R115+V115-N115-L115-F115</f>
        <v>3811084.20606966</v>
      </c>
      <c r="AA115" s="9"/>
      <c r="AB115" s="9" t="n">
        <f aca="false">T115-P115-D115</f>
        <v>-53840942.3744025</v>
      </c>
      <c r="AC115" s="50"/>
      <c r="AD115" s="9"/>
      <c r="AE115" s="9"/>
      <c r="AF115" s="9"/>
      <c r="AG115" s="9" t="n">
        <f aca="false">BF115/100*$AG$57</f>
        <v>9176096060.45409</v>
      </c>
      <c r="AH115" s="40" t="n">
        <f aca="false">(AG115-AG114)/AG114</f>
        <v>0.00508340113798936</v>
      </c>
      <c r="AI115" s="40"/>
      <c r="AJ115" s="40" t="n">
        <f aca="false">AB115/AG115</f>
        <v>-0.00586752165841408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14877399</v>
      </c>
      <c r="AX115" s="7"/>
      <c r="AY115" s="40" t="n">
        <f aca="false">(AW115-AW114)/AW114</f>
        <v>0.00278915792706925</v>
      </c>
      <c r="AZ115" s="12" t="n">
        <f aca="false">workers_and_wage_high!B103</f>
        <v>8855.68265475101</v>
      </c>
      <c r="BA115" s="40" t="n">
        <f aca="false">(AZ115-AZ114)/AZ114</f>
        <v>0.00228786200247987</v>
      </c>
      <c r="BB115" s="39"/>
      <c r="BC115" s="39"/>
      <c r="BD115" s="39"/>
      <c r="BE115" s="39"/>
      <c r="BF115" s="7" t="n">
        <f aca="false">BF114*(1+AY115)*(1+BA115)*(1-BE115)</f>
        <v>150.465405294923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191061592.689659</v>
      </c>
      <c r="E116" s="9"/>
      <c r="F116" s="82" t="n">
        <f aca="false">'High pensions'!I116</f>
        <v>34727706.1104095</v>
      </c>
      <c r="G116" s="82" t="n">
        <f aca="false">'High pensions'!K116</f>
        <v>7288405.95273712</v>
      </c>
      <c r="H116" s="82" t="n">
        <f aca="false">'High pensions'!V116</f>
        <v>40098659.1245466</v>
      </c>
      <c r="I116" s="82" t="n">
        <f aca="false">'High pensions'!M116</f>
        <v>225414.617094962</v>
      </c>
      <c r="J116" s="82" t="n">
        <f aca="false">'High pensions'!W116</f>
        <v>1240164.71519216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1561305.5164003</v>
      </c>
      <c r="O116" s="9"/>
      <c r="P116" s="82" t="n">
        <f aca="false">'High pensions'!X116</f>
        <v>32508917.0005809</v>
      </c>
      <c r="Q116" s="67"/>
      <c r="R116" s="82" t="n">
        <f aca="false">'High SIPA income'!G111</f>
        <v>39549638.268734</v>
      </c>
      <c r="S116" s="67"/>
      <c r="T116" s="82" t="n">
        <f aca="false">'High SIPA income'!J111</f>
        <v>151221469.754887</v>
      </c>
      <c r="U116" s="9"/>
      <c r="V116" s="82" t="n">
        <f aca="false">'High SIPA income'!F111</f>
        <v>131275.01206046</v>
      </c>
      <c r="W116" s="67"/>
      <c r="X116" s="82" t="n">
        <f aca="false">'High SIPA income'!M111</f>
        <v>329724.982659699</v>
      </c>
      <c r="Y116" s="9"/>
      <c r="Z116" s="9" t="n">
        <f aca="false">R116+V116-N116-L116-F116</f>
        <v>-1217667.2024385</v>
      </c>
      <c r="AA116" s="9"/>
      <c r="AB116" s="9" t="n">
        <f aca="false">T116-P116-D116</f>
        <v>-72349039.9353523</v>
      </c>
      <c r="AC116" s="50"/>
      <c r="AD116" s="9"/>
      <c r="AE116" s="9"/>
      <c r="AF116" s="9"/>
      <c r="AG116" s="9" t="n">
        <f aca="false">BF116/100*$AG$57</f>
        <v>9252459045.25459</v>
      </c>
      <c r="AH116" s="40" t="n">
        <f aca="false">(AG116-AG115)/AG115</f>
        <v>0.00832194696932172</v>
      </c>
      <c r="AI116" s="40"/>
      <c r="AJ116" s="40" t="n">
        <f aca="false">AB116/AG116</f>
        <v>-0.00781943908981242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14908855</v>
      </c>
      <c r="AX116" s="7"/>
      <c r="AY116" s="40" t="n">
        <f aca="false">(AW116-AW115)/AW115</f>
        <v>0.00211434807925767</v>
      </c>
      <c r="AZ116" s="12" t="n">
        <f aca="false">workers_and_wage_high!B104</f>
        <v>8910.53919474942</v>
      </c>
      <c r="BA116" s="40" t="n">
        <f aca="false">(AZ116-AZ115)/AZ115</f>
        <v>0.00619450155759393</v>
      </c>
      <c r="BB116" s="39"/>
      <c r="BC116" s="39"/>
      <c r="BD116" s="39"/>
      <c r="BE116" s="39"/>
      <c r="BF116" s="7" t="n">
        <f aca="false">BF115*(1+AY116)*(1+BA116)*(1-BE116)</f>
        <v>151.717570418505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194311656.54292</v>
      </c>
      <c r="E117" s="9"/>
      <c r="F117" s="82" t="n">
        <f aca="false">'High pensions'!I117</f>
        <v>35318443.6874768</v>
      </c>
      <c r="G117" s="82" t="n">
        <f aca="false">'High pensions'!K117</f>
        <v>7499762.79163444</v>
      </c>
      <c r="H117" s="82" t="n">
        <f aca="false">'High pensions'!V117</f>
        <v>41261482.0918105</v>
      </c>
      <c r="I117" s="82" t="n">
        <f aca="false">'High pensions'!M117</f>
        <v>231951.426545396</v>
      </c>
      <c r="J117" s="82" t="n">
        <f aca="false">'High pensions'!W117</f>
        <v>1276128.31211785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1589823.02453437</v>
      </c>
      <c r="O117" s="9"/>
      <c r="P117" s="82" t="n">
        <f aca="false">'High pensions'!X117</f>
        <v>33605184.6120175</v>
      </c>
      <c r="Q117" s="67"/>
      <c r="R117" s="82" t="n">
        <f aca="false">'High SIPA income'!G112</f>
        <v>45655616.6690943</v>
      </c>
      <c r="S117" s="67"/>
      <c r="T117" s="82" t="n">
        <f aca="false">'High SIPA income'!J112</f>
        <v>174568207.384193</v>
      </c>
      <c r="U117" s="9"/>
      <c r="V117" s="82" t="n">
        <f aca="false">'High SIPA income'!F112</f>
        <v>133787.452311079</v>
      </c>
      <c r="W117" s="67"/>
      <c r="X117" s="82" t="n">
        <f aca="false">'High SIPA income'!M112</f>
        <v>336035.508212631</v>
      </c>
      <c r="Y117" s="9"/>
      <c r="Z117" s="9" t="n">
        <f aca="false">R117+V117-N117-L117-F117</f>
        <v>4090537.17214207</v>
      </c>
      <c r="AA117" s="9"/>
      <c r="AB117" s="9" t="n">
        <f aca="false">T117-P117-D117</f>
        <v>-53348633.7707444</v>
      </c>
      <c r="AC117" s="50"/>
      <c r="AD117" s="9"/>
      <c r="AE117" s="9"/>
      <c r="AF117" s="9"/>
      <c r="AG117" s="9" t="n">
        <f aca="false">BF117/100*$AG$57</f>
        <v>9295253525.25811</v>
      </c>
      <c r="AH117" s="40" t="n">
        <f aca="false">(AG117-AG116)/AG116</f>
        <v>0.00462520069466999</v>
      </c>
      <c r="AI117" s="40" t="n">
        <f aca="false">(AG117-AG113)/AG113</f>
        <v>0.0201123623682397</v>
      </c>
      <c r="AJ117" s="40" t="n">
        <f aca="false">AB117/AG117</f>
        <v>-0.00573934144192835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14952004</v>
      </c>
      <c r="AX117" s="7"/>
      <c r="AY117" s="40" t="n">
        <f aca="false">(AW117-AW116)/AW116</f>
        <v>0.00289418603910227</v>
      </c>
      <c r="AZ117" s="12" t="n">
        <f aca="false">workers_and_wage_high!B105</f>
        <v>8925.91895679195</v>
      </c>
      <c r="BA117" s="40" t="n">
        <f aca="false">(AZ117-AZ116)/AZ116</f>
        <v>0.00172601923479498</v>
      </c>
      <c r="BB117" s="39"/>
      <c r="BC117" s="39"/>
      <c r="BD117" s="39"/>
      <c r="BE117" s="39"/>
      <c r="BF117" s="7" t="n">
        <f aca="false">BF116*(1+AY117)*(1+BA117)*(1-BE117)</f>
        <v>152.419294630598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139.145946833168</v>
      </c>
    </row>
    <row r="119" customFormat="false" ht="12.8" hidden="false" customHeight="false" outlineLevel="0" collapsed="false">
      <c r="AI119" s="32" t="n">
        <f aca="false">AVERAGE(AI29:AI117)</f>
        <v>0.0284139546867907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0.021057082670707</v>
      </c>
      <c r="AJ120" s="32" t="n">
        <f aca="false">AI119-AI120</f>
        <v>0.00735687201608372</v>
      </c>
    </row>
    <row r="121" customFormat="false" ht="12.8" hidden="false" customHeight="false" outlineLevel="0" collapsed="false">
      <c r="AI121" s="32" t="n">
        <f aca="false">'Low scenario'!AI119</f>
        <v>0.0132461327536355</v>
      </c>
      <c r="AJ121" s="32" t="n">
        <f aca="false">AI120-AI121</f>
        <v>0.0078109499170715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19140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-0.0378544823467596</v>
      </c>
      <c r="C12" s="52" t="n">
        <f aca="false">'Central scenario'!BO10</f>
        <v>-0.0394959848276976</v>
      </c>
      <c r="D12" s="32" t="n">
        <f aca="false">'Low scenario'!AL10</f>
        <v>-0.0382802383845293</v>
      </c>
      <c r="E12" s="32" t="n">
        <f aca="false">'Low scenario'!BO10</f>
        <v>-0.0399175657812147</v>
      </c>
      <c r="F12" s="32" t="n">
        <f aca="false">'High scenario'!AL10</f>
        <v>-0.0394695002184884</v>
      </c>
      <c r="G12" s="32" t="n">
        <f aca="false">'High scenario'!BO10</f>
        <v>-0.0411516306441239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-0.0411742136046903</v>
      </c>
      <c r="C13" s="52" t="n">
        <f aca="false">'Central scenario'!BO11</f>
        <v>-0.0432125350143848</v>
      </c>
      <c r="D13" s="32" t="n">
        <f aca="false">'Low scenario'!AL11</f>
        <v>-0.0419805903752827</v>
      </c>
      <c r="E13" s="32" t="n">
        <f aca="false">'Low scenario'!BO11</f>
        <v>-0.0440462475182616</v>
      </c>
      <c r="F13" s="32" t="n">
        <f aca="false">'High scenario'!AL11</f>
        <v>-0.0406087405992324</v>
      </c>
      <c r="G13" s="32" t="n">
        <f aca="false">'High scenario'!BO11</f>
        <v>-0.0427137307342657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-0.0432206009120956</v>
      </c>
      <c r="C14" s="52" t="n">
        <f aca="false">'Central scenario'!BO12</f>
        <v>-0.0456573789787783</v>
      </c>
      <c r="D14" s="32" t="n">
        <f aca="false">'Low scenario'!AL12</f>
        <v>-0.044862742836786</v>
      </c>
      <c r="E14" s="32" t="n">
        <f aca="false">'Low scenario'!BO12</f>
        <v>-0.047331402690662</v>
      </c>
      <c r="F14" s="32" t="n">
        <f aca="false">'High scenario'!AL12</f>
        <v>-0.0430845108546021</v>
      </c>
      <c r="G14" s="32" t="n">
        <f aca="false">'High scenario'!BO12</f>
        <v>-0.045568809124242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-0.044108618669353</v>
      </c>
      <c r="C15" s="59" t="n">
        <f aca="false">'Central scenario'!BO13</f>
        <v>-0.0469722366730045</v>
      </c>
      <c r="D15" s="32" t="n">
        <f aca="false">'Low scenario'!AL13</f>
        <v>-0.0463508075095766</v>
      </c>
      <c r="E15" s="32" t="n">
        <f aca="false">'Low scenario'!BO13</f>
        <v>-0.0493167637669378</v>
      </c>
      <c r="F15" s="32" t="n">
        <f aca="false">'High scenario'!AL13</f>
        <v>-0.0440443018603656</v>
      </c>
      <c r="G15" s="32" t="n">
        <f aca="false">'High scenario'!BO13</f>
        <v>-0.0469805444733325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-0.0447330735842471</v>
      </c>
      <c r="C16" s="63" t="n">
        <f aca="false">'Central scenario'!BO14</f>
        <v>-0.0487366256591252</v>
      </c>
      <c r="D16" s="32" t="n">
        <f aca="false">'Low scenario'!AL14</f>
        <v>-0.047869683094982</v>
      </c>
      <c r="E16" s="32" t="n">
        <f aca="false">'Low scenario'!BO14</f>
        <v>-0.0518399627092708</v>
      </c>
      <c r="F16" s="32" t="n">
        <f aca="false">'High scenario'!AL14</f>
        <v>-0.0445344347862091</v>
      </c>
      <c r="G16" s="32" t="n">
        <f aca="false">'High scenario'!BO14</f>
        <v>-0.0485330041848207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-0.045097748833041</v>
      </c>
      <c r="C17" s="69" t="n">
        <f aca="false">'Central scenario'!BO15</f>
        <v>-0.050626673567547</v>
      </c>
      <c r="D17" s="32" t="n">
        <f aca="false">'Low scenario'!AL15</f>
        <v>-0.049922186517144</v>
      </c>
      <c r="E17" s="32" t="n">
        <f aca="false">'Low scenario'!BO15</f>
        <v>-0.0553533505304993</v>
      </c>
      <c r="F17" s="32" t="n">
        <f aca="false">'High scenario'!AL15</f>
        <v>-0.048106861422655</v>
      </c>
      <c r="G17" s="32" t="n">
        <f aca="false">'High scenario'!BO15</f>
        <v>-0.0537133767319137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-0.046421070296757</v>
      </c>
      <c r="C18" s="69" t="n">
        <f aca="false">'Central scenario'!BO16</f>
        <v>-0.0530548962164605</v>
      </c>
      <c r="D18" s="32" t="n">
        <f aca="false">'Low scenario'!AL16</f>
        <v>-0.0526197357644345</v>
      </c>
      <c r="E18" s="32" t="n">
        <f aca="false">'Low scenario'!BO16</f>
        <v>-0.0592049565371397</v>
      </c>
      <c r="F18" s="32" t="n">
        <f aca="false">'High scenario'!AL16</f>
        <v>-0.049965625312993</v>
      </c>
      <c r="G18" s="32" t="n">
        <f aca="false">'High scenario'!BO16</f>
        <v>-0.0566822471877252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-0.0447679293614883</v>
      </c>
      <c r="C19" s="69" t="n">
        <f aca="false">'Central scenario'!BO17</f>
        <v>-0.0525696288899949</v>
      </c>
      <c r="D19" s="32" t="n">
        <f aca="false">'Low scenario'!AL17</f>
        <v>-0.0535219521430809</v>
      </c>
      <c r="E19" s="32" t="n">
        <f aca="false">'Low scenario'!BO17</f>
        <v>-0.0614329149585103</v>
      </c>
      <c r="F19" s="32" t="n">
        <f aca="false">'High scenario'!AL17</f>
        <v>-0.048096794387565</v>
      </c>
      <c r="G19" s="32" t="n">
        <f aca="false">'High scenario'!BO17</f>
        <v>-0.0558086760291307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-0.0435791992857857</v>
      </c>
      <c r="C20" s="63" t="n">
        <f aca="false">'Central scenario'!BO18</f>
        <v>-0.0525669826284225</v>
      </c>
      <c r="D20" s="32" t="n">
        <f aca="false">'Low scenario'!AL18</f>
        <v>-0.0535376590364219</v>
      </c>
      <c r="E20" s="32" t="n">
        <f aca="false">'Low scenario'!BO18</f>
        <v>-0.0625160137765668</v>
      </c>
      <c r="F20" s="32" t="n">
        <f aca="false">'High scenario'!AL18</f>
        <v>-0.0452960862629945</v>
      </c>
      <c r="G20" s="32" t="n">
        <f aca="false">'High scenario'!BO18</f>
        <v>-0.0540007603620792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-0.0420752555580908</v>
      </c>
      <c r="C21" s="69" t="n">
        <f aca="false">'Central scenario'!BO19</f>
        <v>-0.0520380639681512</v>
      </c>
      <c r="D21" s="32" t="n">
        <f aca="false">'Low scenario'!AL19</f>
        <v>-0.0518810699177808</v>
      </c>
      <c r="E21" s="32" t="n">
        <f aca="false">'Low scenario'!BO19</f>
        <v>-0.0616850857113387</v>
      </c>
      <c r="F21" s="32" t="n">
        <f aca="false">'High scenario'!AL19</f>
        <v>-0.0430910351386164</v>
      </c>
      <c r="G21" s="32" t="n">
        <f aca="false">'High scenario'!BO19</f>
        <v>-0.052808617760558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-0.0427019461686896</v>
      </c>
      <c r="C22" s="69" t="n">
        <f aca="false">'Central scenario'!BO20</f>
        <v>-0.0535431067064551</v>
      </c>
      <c r="D22" s="32" t="n">
        <f aca="false">'Low scenario'!AL20</f>
        <v>-0.0508493738117114</v>
      </c>
      <c r="E22" s="32" t="n">
        <f aca="false">'Low scenario'!BO20</f>
        <v>-0.0615471695539473</v>
      </c>
      <c r="F22" s="32" t="n">
        <f aca="false">'High scenario'!AL20</f>
        <v>-0.0412832718723183</v>
      </c>
      <c r="G22" s="32" t="n">
        <f aca="false">'High scenario'!BO20</f>
        <v>-0.0518872750131098</v>
      </c>
      <c r="H22" s="32" t="n">
        <f aca="false">B31-D31</f>
        <v>0.00782601432957641</v>
      </c>
      <c r="I22" s="32" t="n">
        <f aca="false">C31-E31</f>
        <v>0.00972213054009639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-0.0432678259341588</v>
      </c>
      <c r="C23" s="69" t="n">
        <f aca="false">'Central scenario'!BO21</f>
        <v>-0.0550982472207778</v>
      </c>
      <c r="D23" s="32" t="n">
        <f aca="false">'Low scenario'!AL21</f>
        <v>-0.0507147861923251</v>
      </c>
      <c r="E23" s="32" t="n">
        <f aca="false">'Low scenario'!BO21</f>
        <v>-0.0626004374013678</v>
      </c>
      <c r="F23" s="32" t="n">
        <f aca="false">'High scenario'!AL21</f>
        <v>-0.0396572131258323</v>
      </c>
      <c r="G23" s="32" t="n">
        <f aca="false">'High scenario'!BO21</f>
        <v>-0.0512674367593036</v>
      </c>
      <c r="H23" s="32" t="n">
        <f aca="false">B31-F31</f>
        <v>-0.00389693104631383</v>
      </c>
      <c r="I23" s="32" t="n">
        <f aca="false">C31-G31</f>
        <v>-0.00352546717202761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-0.0421227166558651</v>
      </c>
      <c r="C24" s="63" t="n">
        <f aca="false">'Central scenario'!BO22</f>
        <v>-0.0549134471736148</v>
      </c>
      <c r="D24" s="32" t="n">
        <f aca="false">'Low scenario'!AL22</f>
        <v>-0.0479907708424983</v>
      </c>
      <c r="E24" s="32" t="n">
        <f aca="false">'Low scenario'!BO22</f>
        <v>-0.0607352850284153</v>
      </c>
      <c r="F24" s="32" t="n">
        <f aca="false">'High scenario'!AL22</f>
        <v>-0.0380466683872318</v>
      </c>
      <c r="G24" s="32" t="n">
        <f aca="false">'High scenario'!BO22</f>
        <v>-0.050722345042899</v>
      </c>
      <c r="H24" s="32" t="n">
        <f aca="false">H22-I22</f>
        <v>-0.00189611621051998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-0.0398409073334071</v>
      </c>
      <c r="C25" s="69" t="n">
        <f aca="false">'Central scenario'!BO23</f>
        <v>-0.0531213573698368</v>
      </c>
      <c r="D25" s="32" t="n">
        <f aca="false">'Low scenario'!AL23</f>
        <v>-0.046272001487057</v>
      </c>
      <c r="E25" s="32" t="n">
        <f aca="false">'Low scenario'!BO23</f>
        <v>-0.0600296976668315</v>
      </c>
      <c r="F25" s="32" t="n">
        <f aca="false">'High scenario'!AL23</f>
        <v>-0.0368781825174413</v>
      </c>
      <c r="G25" s="32" t="n">
        <f aca="false">'High scenario'!BO23</f>
        <v>-0.0504594917689061</v>
      </c>
      <c r="H25" s="32" t="n">
        <f aca="false">H23-I23</f>
        <v>-0.000371463874286215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-0.0386015680396013</v>
      </c>
      <c r="C26" s="69" t="n">
        <f aca="false">'Central scenario'!BO24</f>
        <v>-0.0526880088360254</v>
      </c>
      <c r="D26" s="32" t="n">
        <f aca="false">'Low scenario'!AL24</f>
        <v>-0.0447278845430156</v>
      </c>
      <c r="E26" s="32" t="n">
        <f aca="false">'Low scenario'!BO24</f>
        <v>-0.0591503264180669</v>
      </c>
      <c r="F26" s="32" t="n">
        <f aca="false">'High scenario'!AL24</f>
        <v>-0.03580532212459</v>
      </c>
      <c r="G26" s="32" t="n">
        <f aca="false">'High scenario'!BO24</f>
        <v>-0.0500219801522625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-0.0376460327063847</v>
      </c>
      <c r="C27" s="69" t="n">
        <f aca="false">'Central scenario'!BO25</f>
        <v>-0.0522181915408741</v>
      </c>
      <c r="D27" s="32" t="n">
        <f aca="false">'Low scenario'!AL25</f>
        <v>-0.0438644284261021</v>
      </c>
      <c r="E27" s="32" t="n">
        <f aca="false">'Low scenario'!BO25</f>
        <v>-0.0594192790640475</v>
      </c>
      <c r="F27" s="32" t="n">
        <f aca="false">'High scenario'!AL25</f>
        <v>-0.0344369891693728</v>
      </c>
      <c r="G27" s="32" t="n">
        <f aca="false">'High scenario'!BO25</f>
        <v>-0.0494038631777685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-0.0361696164504509</v>
      </c>
      <c r="C28" s="63" t="n">
        <f aca="false">'Central scenario'!BO26</f>
        <v>-0.0513315431234387</v>
      </c>
      <c r="D28" s="32" t="n">
        <f aca="false">'Low scenario'!AL26</f>
        <v>-0.0420949273489351</v>
      </c>
      <c r="E28" s="32" t="n">
        <f aca="false">'Low scenario'!BO26</f>
        <v>-0.0587937801354918</v>
      </c>
      <c r="F28" s="32" t="n">
        <f aca="false">'High scenario'!AL26</f>
        <v>-0.032685810304135</v>
      </c>
      <c r="G28" s="32" t="n">
        <f aca="false">'High scenario'!BO26</f>
        <v>-0.0486305690329308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-0.0343251238877098</v>
      </c>
      <c r="C29" s="69" t="n">
        <f aca="false">'Central scenario'!BO27</f>
        <v>-0.0501053756211706</v>
      </c>
      <c r="D29" s="32" t="n">
        <f aca="false">'Low scenario'!AL27</f>
        <v>-0.0405637812779485</v>
      </c>
      <c r="E29" s="32" t="n">
        <f aca="false">'Low scenario'!BO27</f>
        <v>-0.0581110043953365</v>
      </c>
      <c r="F29" s="32" t="n">
        <f aca="false">'High scenario'!AL27</f>
        <v>-0.0311603794988268</v>
      </c>
      <c r="G29" s="32" t="n">
        <f aca="false">'High scenario'!BO27</f>
        <v>-0.0475901554146164</v>
      </c>
      <c r="I29" s="32" t="n">
        <f aca="false">C31-E31</f>
        <v>0.00972213054009639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-0.0331651761245624</v>
      </c>
      <c r="C30" s="69" t="n">
        <f aca="false">'Central scenario'!BO28</f>
        <v>-0.0498463215332656</v>
      </c>
      <c r="D30" s="32" t="n">
        <f aca="false">'Low scenario'!AL28</f>
        <v>-0.0405901731421381</v>
      </c>
      <c r="E30" s="32" t="n">
        <f aca="false">'Low scenario'!BO28</f>
        <v>-0.0593051553578268</v>
      </c>
      <c r="F30" s="32" t="n">
        <f aca="false">'High scenario'!AL28</f>
        <v>-0.0291791528082186</v>
      </c>
      <c r="G30" s="32" t="n">
        <f aca="false">'High scenario'!BO28</f>
        <v>-0.046492769874092</v>
      </c>
      <c r="I30" s="32" t="n">
        <f aca="false">C31-G31</f>
        <v>-0.00352546717202761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-0.0320460198847437</v>
      </c>
      <c r="C31" s="69" t="n">
        <f aca="false">'Central scenario'!BO29</f>
        <v>-0.0495865143798309</v>
      </c>
      <c r="D31" s="32" t="n">
        <f aca="false">'Low scenario'!AL29</f>
        <v>-0.0398720342143201</v>
      </c>
      <c r="E31" s="32" t="n">
        <f aca="false">'Low scenario'!BO29</f>
        <v>-0.0593086449199272</v>
      </c>
      <c r="F31" s="32" t="n">
        <f aca="false">'High scenario'!AL29</f>
        <v>-0.0281490888384299</v>
      </c>
      <c r="G31" s="32" t="n">
        <f aca="false">'High scenario'!BO29</f>
        <v>-0.0460610472078032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7421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-0.0328368529053519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-0.0378544823467596</v>
      </c>
      <c r="D31" s="101" t="n">
        <f aca="false">'Central scenario'!BO10</f>
        <v>-0.0394959848276976</v>
      </c>
      <c r="E31" s="103" t="n">
        <f aca="false">'Low scenario'!AL10</f>
        <v>-0.0382802383845293</v>
      </c>
      <c r="F31" s="103" t="n">
        <f aca="false">'Low scenario'!BO10</f>
        <v>-0.0399175657812147</v>
      </c>
      <c r="G31" s="103" t="n">
        <f aca="false">'High scenario'!AL10</f>
        <v>-0.0394695002184884</v>
      </c>
      <c r="H31" s="103" t="n">
        <f aca="false">'High scenario'!BO10</f>
        <v>-0.0411516306441239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-0.0411742136046903</v>
      </c>
      <c r="D32" s="101" t="n">
        <f aca="false">'Central scenario'!BO11</f>
        <v>-0.0432125350143848</v>
      </c>
      <c r="E32" s="103" t="n">
        <f aca="false">'Low scenario'!AL11</f>
        <v>-0.0419805903752827</v>
      </c>
      <c r="F32" s="103" t="n">
        <f aca="false">'Low scenario'!BO11</f>
        <v>-0.0440462475182616</v>
      </c>
      <c r="G32" s="103" t="n">
        <f aca="false">'High scenario'!AL11</f>
        <v>-0.0406087405992324</v>
      </c>
      <c r="H32" s="103" t="n">
        <f aca="false">'High scenario'!BO11</f>
        <v>-0.0427137307342657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-0.0432206009120956</v>
      </c>
      <c r="D33" s="101" t="n">
        <f aca="false">'Central scenario'!BO12</f>
        <v>-0.0456573789787783</v>
      </c>
      <c r="E33" s="103" t="n">
        <f aca="false">'Low scenario'!AL12</f>
        <v>-0.044862742836786</v>
      </c>
      <c r="F33" s="103" t="n">
        <f aca="false">'Low scenario'!BO12</f>
        <v>-0.047331402690662</v>
      </c>
      <c r="G33" s="103" t="n">
        <f aca="false">'High scenario'!AL12</f>
        <v>-0.0430845108546021</v>
      </c>
      <c r="H33" s="103" t="n">
        <f aca="false">'High scenario'!BO12</f>
        <v>-0.045568809124242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-0.044108618669353</v>
      </c>
      <c r="D34" s="104" t="n">
        <f aca="false">'Central scenario'!BO13</f>
        <v>-0.0469722366730045</v>
      </c>
      <c r="E34" s="103" t="n">
        <f aca="false">'Low scenario'!AL13</f>
        <v>-0.0463508075095766</v>
      </c>
      <c r="F34" s="103" t="n">
        <f aca="false">'Low scenario'!BO13</f>
        <v>-0.0493167637669378</v>
      </c>
      <c r="G34" s="103" t="n">
        <f aca="false">'High scenario'!AL13</f>
        <v>-0.0440443018603656</v>
      </c>
      <c r="H34" s="103" t="n">
        <f aca="false">'High scenario'!BO13</f>
        <v>-0.0469805444733325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-0.0447330735842471</v>
      </c>
      <c r="D35" s="105" t="n">
        <f aca="false">'Central scenario'!BO14</f>
        <v>-0.0487366256591252</v>
      </c>
      <c r="E35" s="103" t="n">
        <f aca="false">'Low scenario'!AL14</f>
        <v>-0.047869683094982</v>
      </c>
      <c r="F35" s="103" t="n">
        <f aca="false">'Low scenario'!BO14</f>
        <v>-0.0518399627092708</v>
      </c>
      <c r="G35" s="103" t="n">
        <f aca="false">'High scenario'!AL14</f>
        <v>-0.0445344347862091</v>
      </c>
      <c r="H35" s="103" t="n">
        <f aca="false">'High scenario'!BO14</f>
        <v>-0.0485330041848207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-0.045097748833041</v>
      </c>
      <c r="D36" s="106" t="n">
        <f aca="false">'Central scenario'!BO15</f>
        <v>-0.050626673567547</v>
      </c>
      <c r="E36" s="103" t="n">
        <f aca="false">'Low scenario'!AL15</f>
        <v>-0.049922186517144</v>
      </c>
      <c r="F36" s="103" t="n">
        <f aca="false">'Low scenario'!BO15</f>
        <v>-0.0553533505304993</v>
      </c>
      <c r="G36" s="103" t="n">
        <f aca="false">'High scenario'!AL15</f>
        <v>-0.048106861422655</v>
      </c>
      <c r="H36" s="103" t="n">
        <f aca="false">'High scenario'!BO15</f>
        <v>-0.0537133767319137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-0.046421070296757</v>
      </c>
      <c r="D37" s="106" t="n">
        <f aca="false">'Central scenario'!BO16</f>
        <v>-0.0530548962164605</v>
      </c>
      <c r="E37" s="103" t="n">
        <f aca="false">'Low scenario'!AL16</f>
        <v>-0.0526197357644345</v>
      </c>
      <c r="F37" s="103" t="n">
        <f aca="false">'Low scenario'!BO16</f>
        <v>-0.0592049565371397</v>
      </c>
      <c r="G37" s="103" t="n">
        <f aca="false">'High scenario'!AL16</f>
        <v>-0.049965625312993</v>
      </c>
      <c r="H37" s="103" t="n">
        <f aca="false">'High scenario'!BO16</f>
        <v>-0.0566822471877252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-0.0447679293614883</v>
      </c>
      <c r="D38" s="106" t="n">
        <f aca="false">'Central scenario'!BO17</f>
        <v>-0.0525696288899949</v>
      </c>
      <c r="E38" s="103" t="n">
        <f aca="false">'Low scenario'!AL17</f>
        <v>-0.0535219521430809</v>
      </c>
      <c r="F38" s="103" t="n">
        <f aca="false">'Low scenario'!BO17</f>
        <v>-0.0614329149585103</v>
      </c>
      <c r="G38" s="103" t="n">
        <f aca="false">'High scenario'!AL17</f>
        <v>-0.048096794387565</v>
      </c>
      <c r="H38" s="103" t="n">
        <f aca="false">'High scenario'!BO17</f>
        <v>-0.0558086760291307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-0.0435791992857857</v>
      </c>
      <c r="D39" s="105" t="n">
        <f aca="false">'Central scenario'!BO18</f>
        <v>-0.0525669826284225</v>
      </c>
      <c r="E39" s="103" t="n">
        <f aca="false">'Low scenario'!AL18</f>
        <v>-0.0535376590364219</v>
      </c>
      <c r="F39" s="103" t="n">
        <f aca="false">'Low scenario'!BO18</f>
        <v>-0.0625160137765668</v>
      </c>
      <c r="G39" s="103" t="n">
        <f aca="false">'High scenario'!AL18</f>
        <v>-0.0452960862629945</v>
      </c>
      <c r="H39" s="103" t="n">
        <f aca="false">'High scenario'!BO18</f>
        <v>-0.0540007603620792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-0.0420752555580908</v>
      </c>
      <c r="D40" s="106" t="n">
        <f aca="false">'Central scenario'!BO19</f>
        <v>-0.0520380639681512</v>
      </c>
      <c r="E40" s="103" t="n">
        <f aca="false">'Low scenario'!AL19</f>
        <v>-0.0518810699177808</v>
      </c>
      <c r="F40" s="103" t="n">
        <f aca="false">'Low scenario'!BO19</f>
        <v>-0.0616850857113387</v>
      </c>
      <c r="G40" s="103" t="n">
        <f aca="false">'High scenario'!AL19</f>
        <v>-0.0430910351386164</v>
      </c>
      <c r="H40" s="103" t="n">
        <f aca="false">'High scenario'!BO19</f>
        <v>-0.052808617760558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-0.0427019461686896</v>
      </c>
      <c r="D41" s="106" t="n">
        <f aca="false">'Central scenario'!BO20</f>
        <v>-0.0535431067064551</v>
      </c>
      <c r="E41" s="103" t="n">
        <f aca="false">'Low scenario'!AL20</f>
        <v>-0.0508493738117114</v>
      </c>
      <c r="F41" s="103" t="n">
        <f aca="false">'Low scenario'!BO20</f>
        <v>-0.0615471695539473</v>
      </c>
      <c r="G41" s="103" t="n">
        <f aca="false">'High scenario'!AL20</f>
        <v>-0.0412832718723183</v>
      </c>
      <c r="H41" s="103" t="n">
        <f aca="false">'High scenario'!BO20</f>
        <v>-0.0518872750131098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-0.0432678259341588</v>
      </c>
      <c r="D42" s="106" t="n">
        <f aca="false">'Central scenario'!BO21</f>
        <v>-0.0550982472207778</v>
      </c>
      <c r="E42" s="103" t="n">
        <f aca="false">'Low scenario'!AL21</f>
        <v>-0.0507147861923251</v>
      </c>
      <c r="F42" s="103" t="n">
        <f aca="false">'Low scenario'!BO21</f>
        <v>-0.0626004374013678</v>
      </c>
      <c r="G42" s="103" t="n">
        <f aca="false">'High scenario'!AL21</f>
        <v>-0.0396572131258323</v>
      </c>
      <c r="H42" s="103" t="n">
        <f aca="false">'High scenario'!BO21</f>
        <v>-0.0512674367593036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-0.0421227166558651</v>
      </c>
      <c r="D43" s="105" t="n">
        <f aca="false">'Central scenario'!BO22</f>
        <v>-0.0549134471736148</v>
      </c>
      <c r="E43" s="103" t="n">
        <f aca="false">'Low scenario'!AL22</f>
        <v>-0.0479907708424983</v>
      </c>
      <c r="F43" s="103" t="n">
        <f aca="false">'Low scenario'!BO22</f>
        <v>-0.0607352850284153</v>
      </c>
      <c r="G43" s="103" t="n">
        <f aca="false">'High scenario'!AL22</f>
        <v>-0.0380466683872318</v>
      </c>
      <c r="H43" s="103" t="n">
        <f aca="false">'High scenario'!BO22</f>
        <v>-0.050722345042899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-0.0398409073334071</v>
      </c>
      <c r="D44" s="106" t="n">
        <f aca="false">'Central scenario'!BO23</f>
        <v>-0.0531213573698368</v>
      </c>
      <c r="E44" s="103" t="n">
        <f aca="false">'Low scenario'!AL23</f>
        <v>-0.046272001487057</v>
      </c>
      <c r="F44" s="103" t="n">
        <f aca="false">'Low scenario'!BO23</f>
        <v>-0.0600296976668315</v>
      </c>
      <c r="G44" s="103" t="n">
        <f aca="false">'High scenario'!AL23</f>
        <v>-0.0368781825174413</v>
      </c>
      <c r="H44" s="103" t="n">
        <f aca="false">'High scenario'!BO23</f>
        <v>-0.0504594917689061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-0.0386015680396013</v>
      </c>
      <c r="D45" s="106" t="n">
        <f aca="false">'Central scenario'!BO24</f>
        <v>-0.0526880088360254</v>
      </c>
      <c r="E45" s="103" t="n">
        <f aca="false">'Low scenario'!AL24</f>
        <v>-0.0447278845430156</v>
      </c>
      <c r="F45" s="103" t="n">
        <f aca="false">'Low scenario'!BO24</f>
        <v>-0.0591503264180669</v>
      </c>
      <c r="G45" s="103" t="n">
        <f aca="false">'High scenario'!AL24</f>
        <v>-0.03580532212459</v>
      </c>
      <c r="H45" s="103" t="n">
        <f aca="false">'High scenario'!BO24</f>
        <v>-0.0500219801522625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-0.0376460327063847</v>
      </c>
      <c r="D46" s="106" t="n">
        <f aca="false">'Central scenario'!BO25</f>
        <v>-0.0522181915408741</v>
      </c>
      <c r="E46" s="103" t="n">
        <f aca="false">'Low scenario'!AL25</f>
        <v>-0.0438644284261021</v>
      </c>
      <c r="F46" s="103" t="n">
        <f aca="false">'Low scenario'!BO25</f>
        <v>-0.0594192790640475</v>
      </c>
      <c r="G46" s="103" t="n">
        <f aca="false">'High scenario'!AL25</f>
        <v>-0.0344369891693728</v>
      </c>
      <c r="H46" s="103" t="n">
        <f aca="false">'High scenario'!BO25</f>
        <v>-0.0494038631777685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-0.0361696164504509</v>
      </c>
      <c r="D47" s="105" t="n">
        <f aca="false">'Central scenario'!BO26</f>
        <v>-0.0513315431234387</v>
      </c>
      <c r="E47" s="103" t="n">
        <f aca="false">'Low scenario'!AL26</f>
        <v>-0.0420949273489351</v>
      </c>
      <c r="F47" s="103" t="n">
        <f aca="false">'Low scenario'!BO26</f>
        <v>-0.0587937801354918</v>
      </c>
      <c r="G47" s="103" t="n">
        <f aca="false">'High scenario'!AL26</f>
        <v>-0.032685810304135</v>
      </c>
      <c r="H47" s="103" t="n">
        <f aca="false">'High scenario'!BO26</f>
        <v>-0.0486305690329308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-0.0343251238877098</v>
      </c>
      <c r="D48" s="106" t="n">
        <f aca="false">'Central scenario'!BO27</f>
        <v>-0.0501053756211706</v>
      </c>
      <c r="E48" s="103" t="n">
        <f aca="false">'Low scenario'!AL27</f>
        <v>-0.0405637812779485</v>
      </c>
      <c r="F48" s="103" t="n">
        <f aca="false">'Low scenario'!BO27</f>
        <v>-0.0581110043953365</v>
      </c>
      <c r="G48" s="103" t="n">
        <f aca="false">'High scenario'!AL27</f>
        <v>-0.0311603794988268</v>
      </c>
      <c r="H48" s="103" t="n">
        <f aca="false">'High scenario'!BO27</f>
        <v>-0.0475901554146164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-0.0331651761245624</v>
      </c>
      <c r="D49" s="106" t="n">
        <f aca="false">'Central scenario'!BO28</f>
        <v>-0.0498463215332656</v>
      </c>
      <c r="E49" s="103" t="n">
        <f aca="false">'Low scenario'!AL28</f>
        <v>-0.0405901731421381</v>
      </c>
      <c r="F49" s="103" t="n">
        <f aca="false">'Low scenario'!BO28</f>
        <v>-0.0593051553578268</v>
      </c>
      <c r="G49" s="103" t="n">
        <f aca="false">'High scenario'!AL28</f>
        <v>-0.0291791528082186</v>
      </c>
      <c r="H49" s="103" t="n">
        <f aca="false">'High scenario'!BO28</f>
        <v>-0.046492769874092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-0.0320460198847437</v>
      </c>
      <c r="D50" s="106" t="n">
        <f aca="false">'Central scenario'!BO29</f>
        <v>-0.0495865143798309</v>
      </c>
      <c r="E50" s="103" t="n">
        <f aca="false">'Low scenario'!AL29</f>
        <v>-0.0398720342143201</v>
      </c>
      <c r="F50" s="103" t="n">
        <f aca="false">'Low scenario'!BO29</f>
        <v>-0.0593086449199272</v>
      </c>
      <c r="G50" s="103" t="n">
        <f aca="false">'High scenario'!AL29</f>
        <v>-0.0281490888384299</v>
      </c>
      <c r="H50" s="103" t="n">
        <f aca="false">'High scenario'!BO29</f>
        <v>-0.0460610472078032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2020-11-28T13:54:31Z</dcterms:modified>
  <cp:revision>324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